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76EB39A3-F9E6-4552-A2F4-C842F8E753E0}" xr6:coauthVersionLast="47" xr6:coauthVersionMax="47" xr10:uidLastSave="{00000000-0000-0000-0000-000000000000}"/>
  <bookViews>
    <workbookView xWindow="-120" yWindow="-120" windowWidth="29040" windowHeight="15840" tabRatio="716" firstSheet="6" activeTab="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주문_리스트!$A$1:$M$4386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335" i="18" l="1"/>
  <c r="E4336" i="18"/>
  <c r="E4337" i="18"/>
  <c r="E4338" i="18"/>
  <c r="E4339" i="18"/>
  <c r="E4340" i="18"/>
  <c r="E4341" i="18"/>
  <c r="E4342" i="18"/>
  <c r="E4343" i="18"/>
  <c r="E4344" i="18"/>
  <c r="E4345" i="18"/>
  <c r="E4346" i="18"/>
  <c r="E4347" i="18"/>
  <c r="E4348" i="18"/>
  <c r="E4349" i="18"/>
  <c r="E4350" i="18"/>
  <c r="E4351" i="18"/>
  <c r="E4352" i="18"/>
  <c r="E4353" i="18"/>
  <c r="E4354" i="18"/>
  <c r="E4355" i="18"/>
  <c r="E4356" i="18"/>
  <c r="E4357" i="18"/>
  <c r="E4358" i="18"/>
  <c r="E4359" i="18"/>
  <c r="E4360" i="18"/>
  <c r="E4361" i="18"/>
  <c r="E4362" i="18"/>
  <c r="E4363" i="18"/>
  <c r="E4364" i="18"/>
  <c r="E4365" i="18"/>
  <c r="E4366" i="18"/>
  <c r="E4367" i="18"/>
  <c r="E4368" i="18"/>
  <c r="E4369" i="18"/>
  <c r="E4370" i="18"/>
  <c r="E4371" i="18"/>
  <c r="E4372" i="18"/>
  <c r="E4373" i="18"/>
  <c r="E4374" i="18"/>
  <c r="E4375" i="18"/>
  <c r="E4376" i="18"/>
  <c r="E4377" i="18"/>
  <c r="E4378" i="18"/>
  <c r="E4379" i="18"/>
  <c r="E4380" i="18"/>
  <c r="E4381" i="18"/>
  <c r="E4382" i="18"/>
  <c r="E4383" i="18"/>
  <c r="E4384" i="18"/>
  <c r="E4385" i="18"/>
  <c r="E4386" i="18"/>
  <c r="E3" i="18"/>
  <c r="E4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70" i="18"/>
  <c r="E71" i="18"/>
  <c r="E72" i="18"/>
  <c r="E73" i="18"/>
  <c r="E74" i="18"/>
  <c r="E75" i="18"/>
  <c r="E76" i="18"/>
  <c r="E77" i="18"/>
  <c r="E78" i="18"/>
  <c r="E79" i="18"/>
  <c r="E80" i="18"/>
  <c r="E81" i="18"/>
  <c r="E82" i="18"/>
  <c r="E83" i="18"/>
  <c r="E84" i="18"/>
  <c r="E85" i="18"/>
  <c r="E86" i="18"/>
  <c r="E87" i="18"/>
  <c r="E88" i="18"/>
  <c r="E89" i="18"/>
  <c r="E90" i="18"/>
  <c r="E91" i="18"/>
  <c r="E92" i="18"/>
  <c r="E93" i="18"/>
  <c r="E94" i="18"/>
  <c r="E95" i="18"/>
  <c r="E96" i="18"/>
  <c r="E97" i="18"/>
  <c r="E98" i="18"/>
  <c r="E99" i="18"/>
  <c r="E100" i="18"/>
  <c r="E101" i="18"/>
  <c r="E102" i="18"/>
  <c r="E103" i="18"/>
  <c r="E104" i="18"/>
  <c r="E105" i="18"/>
  <c r="E106" i="18"/>
  <c r="E107" i="18"/>
  <c r="E108" i="18"/>
  <c r="E109" i="18"/>
  <c r="E110" i="18"/>
  <c r="E111" i="18"/>
  <c r="E112" i="18"/>
  <c r="E113" i="18"/>
  <c r="E114" i="18"/>
  <c r="E115" i="18"/>
  <c r="E116" i="18"/>
  <c r="E117" i="18"/>
  <c r="E118" i="18"/>
  <c r="E119" i="18"/>
  <c r="E120" i="18"/>
  <c r="E121" i="18"/>
  <c r="E122" i="18"/>
  <c r="E123" i="18"/>
  <c r="E124" i="18"/>
  <c r="E125" i="18"/>
  <c r="E126" i="18"/>
  <c r="E127" i="18"/>
  <c r="E128" i="18"/>
  <c r="E129" i="18"/>
  <c r="E130" i="18"/>
  <c r="E131" i="18"/>
  <c r="E132" i="18"/>
  <c r="E133" i="18"/>
  <c r="E134" i="18"/>
  <c r="E135" i="18"/>
  <c r="E136" i="18"/>
  <c r="E137" i="18"/>
  <c r="E138" i="18"/>
  <c r="E139" i="18"/>
  <c r="E140" i="18"/>
  <c r="E141" i="18"/>
  <c r="E142" i="18"/>
  <c r="E143" i="18"/>
  <c r="E144" i="18"/>
  <c r="E145" i="18"/>
  <c r="E146" i="18"/>
  <c r="E147" i="18"/>
  <c r="E148" i="18"/>
  <c r="E149" i="18"/>
  <c r="E150" i="18"/>
  <c r="E151" i="18"/>
  <c r="E152" i="18"/>
  <c r="E153" i="18"/>
  <c r="E154" i="18"/>
  <c r="E155" i="18"/>
  <c r="E156" i="18"/>
  <c r="E157" i="18"/>
  <c r="E158" i="18"/>
  <c r="E159" i="18"/>
  <c r="E160" i="18"/>
  <c r="E161" i="18"/>
  <c r="E162" i="18"/>
  <c r="E163" i="18"/>
  <c r="E164" i="18"/>
  <c r="E165" i="18"/>
  <c r="E166" i="18"/>
  <c r="E167" i="18"/>
  <c r="E168" i="18"/>
  <c r="E169" i="18"/>
  <c r="E170" i="18"/>
  <c r="E171" i="18"/>
  <c r="E172" i="18"/>
  <c r="E173" i="18"/>
  <c r="E174" i="18"/>
  <c r="E175" i="18"/>
  <c r="E176" i="18"/>
  <c r="E177" i="18"/>
  <c r="E178" i="18"/>
  <c r="E179" i="18"/>
  <c r="E180" i="18"/>
  <c r="E181" i="18"/>
  <c r="E182" i="18"/>
  <c r="E183" i="18"/>
  <c r="E184" i="18"/>
  <c r="E185" i="18"/>
  <c r="E186" i="18"/>
  <c r="E187" i="18"/>
  <c r="E188" i="18"/>
  <c r="E189" i="18"/>
  <c r="E190" i="18"/>
  <c r="E191" i="18"/>
  <c r="E192" i="18"/>
  <c r="E193" i="18"/>
  <c r="E194" i="18"/>
  <c r="E195" i="18"/>
  <c r="E196" i="18"/>
  <c r="E197" i="18"/>
  <c r="E198" i="18"/>
  <c r="E199" i="18"/>
  <c r="E200" i="18"/>
  <c r="E201" i="18"/>
  <c r="E202" i="18"/>
  <c r="E203" i="18"/>
  <c r="E204" i="18"/>
  <c r="E205" i="18"/>
  <c r="E206" i="18"/>
  <c r="E207" i="18"/>
  <c r="E208" i="18"/>
  <c r="E209" i="18"/>
  <c r="E210" i="18"/>
  <c r="E211" i="18"/>
  <c r="E212" i="18"/>
  <c r="E213" i="18"/>
  <c r="E214" i="18"/>
  <c r="E215" i="18"/>
  <c r="E216" i="18"/>
  <c r="E217" i="18"/>
  <c r="E218" i="18"/>
  <c r="E219" i="18"/>
  <c r="E220" i="18"/>
  <c r="E221" i="18"/>
  <c r="E222" i="18"/>
  <c r="E223" i="18"/>
  <c r="E224" i="18"/>
  <c r="E225" i="18"/>
  <c r="E226" i="18"/>
  <c r="E227" i="18"/>
  <c r="E228" i="18"/>
  <c r="E229" i="18"/>
  <c r="E230" i="18"/>
  <c r="E231" i="18"/>
  <c r="E232" i="18"/>
  <c r="E233" i="18"/>
  <c r="E234" i="18"/>
  <c r="E235" i="18"/>
  <c r="E236" i="18"/>
  <c r="E237" i="18"/>
  <c r="E238" i="18"/>
  <c r="E239" i="18"/>
  <c r="E240" i="18"/>
  <c r="E241" i="18"/>
  <c r="E242" i="18"/>
  <c r="E243" i="18"/>
  <c r="E244" i="18"/>
  <c r="E245" i="18"/>
  <c r="E246" i="18"/>
  <c r="E247" i="18"/>
  <c r="E248" i="18"/>
  <c r="E249" i="18"/>
  <c r="E250" i="18"/>
  <c r="E251" i="18"/>
  <c r="E252" i="18"/>
  <c r="E253" i="18"/>
  <c r="E254" i="18"/>
  <c r="E255" i="18"/>
  <c r="E256" i="18"/>
  <c r="E257" i="18"/>
  <c r="E258" i="18"/>
  <c r="E259" i="18"/>
  <c r="E260" i="18"/>
  <c r="E261" i="18"/>
  <c r="E262" i="18"/>
  <c r="E263" i="18"/>
  <c r="E264" i="18"/>
  <c r="E265" i="18"/>
  <c r="E266" i="18"/>
  <c r="E267" i="18"/>
  <c r="E268" i="18"/>
  <c r="E269" i="18"/>
  <c r="E270" i="18"/>
  <c r="E271" i="18"/>
  <c r="E272" i="18"/>
  <c r="E273" i="18"/>
  <c r="E274" i="18"/>
  <c r="E275" i="18"/>
  <c r="E276" i="18"/>
  <c r="E277" i="18"/>
  <c r="E278" i="18"/>
  <c r="E279" i="18"/>
  <c r="E280" i="18"/>
  <c r="E281" i="18"/>
  <c r="E282" i="18"/>
  <c r="E283" i="18"/>
  <c r="E284" i="18"/>
  <c r="E285" i="18"/>
  <c r="E286" i="18"/>
  <c r="E287" i="18"/>
  <c r="E288" i="18"/>
  <c r="E289" i="18"/>
  <c r="E290" i="18"/>
  <c r="E291" i="18"/>
  <c r="E292" i="18"/>
  <c r="E293" i="18"/>
  <c r="E294" i="18"/>
  <c r="E295" i="18"/>
  <c r="E296" i="18"/>
  <c r="E297" i="18"/>
  <c r="E298" i="18"/>
  <c r="E299" i="18"/>
  <c r="E300" i="18"/>
  <c r="E301" i="18"/>
  <c r="E302" i="18"/>
  <c r="E303" i="18"/>
  <c r="E304" i="18"/>
  <c r="E305" i="18"/>
  <c r="E306" i="18"/>
  <c r="E307" i="18"/>
  <c r="E308" i="18"/>
  <c r="E309" i="18"/>
  <c r="E310" i="18"/>
  <c r="E311" i="18"/>
  <c r="E312" i="18"/>
  <c r="E313" i="18"/>
  <c r="E314" i="18"/>
  <c r="E315" i="18"/>
  <c r="E316" i="18"/>
  <c r="E317" i="18"/>
  <c r="E318" i="18"/>
  <c r="E319" i="18"/>
  <c r="E320" i="18"/>
  <c r="E321" i="18"/>
  <c r="E322" i="18"/>
  <c r="E323" i="18"/>
  <c r="E324" i="18"/>
  <c r="E325" i="18"/>
  <c r="E326" i="18"/>
  <c r="E327" i="18"/>
  <c r="E328" i="18"/>
  <c r="E329" i="18"/>
  <c r="E330" i="18"/>
  <c r="E331" i="18"/>
  <c r="E332" i="18"/>
  <c r="E333" i="18"/>
  <c r="E334" i="18"/>
  <c r="E335" i="18"/>
  <c r="E336" i="18"/>
  <c r="E337" i="18"/>
  <c r="E338" i="18"/>
  <c r="E339" i="18"/>
  <c r="E340" i="18"/>
  <c r="E341" i="18"/>
  <c r="E342" i="18"/>
  <c r="E343" i="18"/>
  <c r="E344" i="18"/>
  <c r="E345" i="18"/>
  <c r="E346" i="18"/>
  <c r="E347" i="18"/>
  <c r="E348" i="18"/>
  <c r="E349" i="18"/>
  <c r="E350" i="18"/>
  <c r="E351" i="18"/>
  <c r="E352" i="18"/>
  <c r="E353" i="18"/>
  <c r="E354" i="18"/>
  <c r="E355" i="18"/>
  <c r="E356" i="18"/>
  <c r="E357" i="18"/>
  <c r="E358" i="18"/>
  <c r="E359" i="18"/>
  <c r="E360" i="18"/>
  <c r="E361" i="18"/>
  <c r="E362" i="18"/>
  <c r="E363" i="18"/>
  <c r="E364" i="18"/>
  <c r="E365" i="18"/>
  <c r="E366" i="18"/>
  <c r="E367" i="18"/>
  <c r="E368" i="18"/>
  <c r="E369" i="18"/>
  <c r="E370" i="18"/>
  <c r="E371" i="18"/>
  <c r="E372" i="18"/>
  <c r="E373" i="18"/>
  <c r="E374" i="18"/>
  <c r="E375" i="18"/>
  <c r="E376" i="18"/>
  <c r="E377" i="18"/>
  <c r="E378" i="18"/>
  <c r="E379" i="18"/>
  <c r="E380" i="18"/>
  <c r="E381" i="18"/>
  <c r="E382" i="18"/>
  <c r="E383" i="18"/>
  <c r="E384" i="18"/>
  <c r="E385" i="18"/>
  <c r="E386" i="18"/>
  <c r="E387" i="18"/>
  <c r="E388" i="18"/>
  <c r="E389" i="18"/>
  <c r="E390" i="18"/>
  <c r="E391" i="18"/>
  <c r="E392" i="18"/>
  <c r="E393" i="18"/>
  <c r="E394" i="18"/>
  <c r="E395" i="18"/>
  <c r="E396" i="18"/>
  <c r="E397" i="18"/>
  <c r="E398" i="18"/>
  <c r="E399" i="18"/>
  <c r="E400" i="18"/>
  <c r="E401" i="18"/>
  <c r="E402" i="18"/>
  <c r="E403" i="18"/>
  <c r="E404" i="18"/>
  <c r="E405" i="18"/>
  <c r="E406" i="18"/>
  <c r="E407" i="18"/>
  <c r="E408" i="18"/>
  <c r="E409" i="18"/>
  <c r="E410" i="18"/>
  <c r="E411" i="18"/>
  <c r="E412" i="18"/>
  <c r="E413" i="18"/>
  <c r="E414" i="18"/>
  <c r="E415" i="18"/>
  <c r="E416" i="18"/>
  <c r="E417" i="18"/>
  <c r="E418" i="18"/>
  <c r="E419" i="18"/>
  <c r="E420" i="18"/>
  <c r="E421" i="18"/>
  <c r="E422" i="18"/>
  <c r="E423" i="18"/>
  <c r="E424" i="18"/>
  <c r="E425" i="18"/>
  <c r="E426" i="18"/>
  <c r="E427" i="18"/>
  <c r="E428" i="18"/>
  <c r="E429" i="18"/>
  <c r="E430" i="18"/>
  <c r="E431" i="18"/>
  <c r="E432" i="18"/>
  <c r="E433" i="18"/>
  <c r="E434" i="18"/>
  <c r="E435" i="18"/>
  <c r="E436" i="18"/>
  <c r="E437" i="18"/>
  <c r="E438" i="18"/>
  <c r="E439" i="18"/>
  <c r="E440" i="18"/>
  <c r="E441" i="18"/>
  <c r="E442" i="18"/>
  <c r="E443" i="18"/>
  <c r="E444" i="18"/>
  <c r="E445" i="18"/>
  <c r="E446" i="18"/>
  <c r="E447" i="18"/>
  <c r="E448" i="18"/>
  <c r="E449" i="18"/>
  <c r="E450" i="18"/>
  <c r="E451" i="18"/>
  <c r="E452" i="18"/>
  <c r="E453" i="18"/>
  <c r="E454" i="18"/>
  <c r="E455" i="18"/>
  <c r="E456" i="18"/>
  <c r="E457" i="18"/>
  <c r="E458" i="18"/>
  <c r="E459" i="18"/>
  <c r="E460" i="18"/>
  <c r="E461" i="18"/>
  <c r="E462" i="18"/>
  <c r="E463" i="18"/>
  <c r="E464" i="18"/>
  <c r="E465" i="18"/>
  <c r="E466" i="18"/>
  <c r="E467" i="18"/>
  <c r="E468" i="18"/>
  <c r="E469" i="18"/>
  <c r="E470" i="18"/>
  <c r="E471" i="18"/>
  <c r="E472" i="18"/>
  <c r="E473" i="18"/>
  <c r="E474" i="18"/>
  <c r="E475" i="18"/>
  <c r="E476" i="18"/>
  <c r="E477" i="18"/>
  <c r="E478" i="18"/>
  <c r="E479" i="18"/>
  <c r="E480" i="18"/>
  <c r="E481" i="18"/>
  <c r="E482" i="18"/>
  <c r="E483" i="18"/>
  <c r="E484" i="18"/>
  <c r="E485" i="18"/>
  <c r="E486" i="18"/>
  <c r="E487" i="18"/>
  <c r="E488" i="18"/>
  <c r="E489" i="18"/>
  <c r="E490" i="18"/>
  <c r="E491" i="18"/>
  <c r="E492" i="18"/>
  <c r="E493" i="18"/>
  <c r="E494" i="18"/>
  <c r="E495" i="18"/>
  <c r="E496" i="18"/>
  <c r="E497" i="18"/>
  <c r="E498" i="18"/>
  <c r="E499" i="18"/>
  <c r="E500" i="18"/>
  <c r="E501" i="18"/>
  <c r="E502" i="18"/>
  <c r="E503" i="18"/>
  <c r="E504" i="18"/>
  <c r="E505" i="18"/>
  <c r="E506" i="18"/>
  <c r="E507" i="18"/>
  <c r="E508" i="18"/>
  <c r="E509" i="18"/>
  <c r="E510" i="18"/>
  <c r="E511" i="18"/>
  <c r="E512" i="18"/>
  <c r="E513" i="18"/>
  <c r="E514" i="18"/>
  <c r="E515" i="18"/>
  <c r="E516" i="18"/>
  <c r="E517" i="18"/>
  <c r="E518" i="18"/>
  <c r="E519" i="18"/>
  <c r="E520" i="18"/>
  <c r="E521" i="18"/>
  <c r="E522" i="18"/>
  <c r="E523" i="18"/>
  <c r="E524" i="18"/>
  <c r="E525" i="18"/>
  <c r="E526" i="18"/>
  <c r="E527" i="18"/>
  <c r="E528" i="18"/>
  <c r="E529" i="18"/>
  <c r="E530" i="18"/>
  <c r="E531" i="18"/>
  <c r="E532" i="18"/>
  <c r="E533" i="18"/>
  <c r="E534" i="18"/>
  <c r="E535" i="18"/>
  <c r="E536" i="18"/>
  <c r="E537" i="18"/>
  <c r="E538" i="18"/>
  <c r="E539" i="18"/>
  <c r="E540" i="18"/>
  <c r="E541" i="18"/>
  <c r="E542" i="18"/>
  <c r="E543" i="18"/>
  <c r="E544" i="18"/>
  <c r="E545" i="18"/>
  <c r="E546" i="18"/>
  <c r="E547" i="18"/>
  <c r="E548" i="18"/>
  <c r="E549" i="18"/>
  <c r="E550" i="18"/>
  <c r="E551" i="18"/>
  <c r="E552" i="18"/>
  <c r="E553" i="18"/>
  <c r="E554" i="18"/>
  <c r="E555" i="18"/>
  <c r="E556" i="18"/>
  <c r="E557" i="18"/>
  <c r="E558" i="18"/>
  <c r="E559" i="18"/>
  <c r="E560" i="18"/>
  <c r="E561" i="18"/>
  <c r="E562" i="18"/>
  <c r="E563" i="18"/>
  <c r="E564" i="18"/>
  <c r="E565" i="18"/>
  <c r="E566" i="18"/>
  <c r="E567" i="18"/>
  <c r="E568" i="18"/>
  <c r="E569" i="18"/>
  <c r="E570" i="18"/>
  <c r="E571" i="18"/>
  <c r="E572" i="18"/>
  <c r="E573" i="18"/>
  <c r="E574" i="18"/>
  <c r="E575" i="18"/>
  <c r="E576" i="18"/>
  <c r="E577" i="18"/>
  <c r="E578" i="18"/>
  <c r="E579" i="18"/>
  <c r="E580" i="18"/>
  <c r="E581" i="18"/>
  <c r="E582" i="18"/>
  <c r="E583" i="18"/>
  <c r="E584" i="18"/>
  <c r="E585" i="18"/>
  <c r="E586" i="18"/>
  <c r="E587" i="18"/>
  <c r="E588" i="18"/>
  <c r="E589" i="18"/>
  <c r="E590" i="18"/>
  <c r="E591" i="18"/>
  <c r="E592" i="18"/>
  <c r="E593" i="18"/>
  <c r="E594" i="18"/>
  <c r="E595" i="18"/>
  <c r="E596" i="18"/>
  <c r="E597" i="18"/>
  <c r="E598" i="18"/>
  <c r="E599" i="18"/>
  <c r="E600" i="18"/>
  <c r="E601" i="18"/>
  <c r="E602" i="18"/>
  <c r="E603" i="18"/>
  <c r="E604" i="18"/>
  <c r="E605" i="18"/>
  <c r="E606" i="18"/>
  <c r="E607" i="18"/>
  <c r="E608" i="18"/>
  <c r="E609" i="18"/>
  <c r="E610" i="18"/>
  <c r="E611" i="18"/>
  <c r="E612" i="18"/>
  <c r="E613" i="18"/>
  <c r="E614" i="18"/>
  <c r="E615" i="18"/>
  <c r="E616" i="18"/>
  <c r="E617" i="18"/>
  <c r="E618" i="18"/>
  <c r="E619" i="18"/>
  <c r="E620" i="18"/>
  <c r="E621" i="18"/>
  <c r="E622" i="18"/>
  <c r="E623" i="18"/>
  <c r="E624" i="18"/>
  <c r="E625" i="18"/>
  <c r="E626" i="18"/>
  <c r="E627" i="18"/>
  <c r="E628" i="18"/>
  <c r="E629" i="18"/>
  <c r="E630" i="18"/>
  <c r="E631" i="18"/>
  <c r="E632" i="18"/>
  <c r="E633" i="18"/>
  <c r="E634" i="18"/>
  <c r="E635" i="18"/>
  <c r="E636" i="18"/>
  <c r="E637" i="18"/>
  <c r="E638" i="18"/>
  <c r="E639" i="18"/>
  <c r="E640" i="18"/>
  <c r="E641" i="18"/>
  <c r="E642" i="18"/>
  <c r="E643" i="18"/>
  <c r="E644" i="18"/>
  <c r="E645" i="18"/>
  <c r="E646" i="18"/>
  <c r="E647" i="18"/>
  <c r="E648" i="18"/>
  <c r="E649" i="18"/>
  <c r="E650" i="18"/>
  <c r="E651" i="18"/>
  <c r="E652" i="18"/>
  <c r="E653" i="18"/>
  <c r="E654" i="18"/>
  <c r="E655" i="18"/>
  <c r="E656" i="18"/>
  <c r="E657" i="18"/>
  <c r="E658" i="18"/>
  <c r="E659" i="18"/>
  <c r="E660" i="18"/>
  <c r="E661" i="18"/>
  <c r="E662" i="18"/>
  <c r="E663" i="18"/>
  <c r="E664" i="18"/>
  <c r="E665" i="18"/>
  <c r="E666" i="18"/>
  <c r="E667" i="18"/>
  <c r="E668" i="18"/>
  <c r="E669" i="18"/>
  <c r="E670" i="18"/>
  <c r="E671" i="18"/>
  <c r="E672" i="18"/>
  <c r="E673" i="18"/>
  <c r="E674" i="18"/>
  <c r="E675" i="18"/>
  <c r="E676" i="18"/>
  <c r="E677" i="18"/>
  <c r="E678" i="18"/>
  <c r="E679" i="18"/>
  <c r="E680" i="18"/>
  <c r="E681" i="18"/>
  <c r="E682" i="18"/>
  <c r="E683" i="18"/>
  <c r="E684" i="18"/>
  <c r="E685" i="18"/>
  <c r="E686" i="18"/>
  <c r="E687" i="18"/>
  <c r="E688" i="18"/>
  <c r="E689" i="18"/>
  <c r="E690" i="18"/>
  <c r="E691" i="18"/>
  <c r="E692" i="18"/>
  <c r="E693" i="18"/>
  <c r="E694" i="18"/>
  <c r="E695" i="18"/>
  <c r="E696" i="18"/>
  <c r="E697" i="18"/>
  <c r="E698" i="18"/>
  <c r="E699" i="18"/>
  <c r="E700" i="18"/>
  <c r="E701" i="18"/>
  <c r="E702" i="18"/>
  <c r="E703" i="18"/>
  <c r="E704" i="18"/>
  <c r="E705" i="18"/>
  <c r="E706" i="18"/>
  <c r="E707" i="18"/>
  <c r="E708" i="18"/>
  <c r="E709" i="18"/>
  <c r="E710" i="18"/>
  <c r="E711" i="18"/>
  <c r="E712" i="18"/>
  <c r="E713" i="18"/>
  <c r="E714" i="18"/>
  <c r="E715" i="18"/>
  <c r="E716" i="18"/>
  <c r="E717" i="18"/>
  <c r="E718" i="18"/>
  <c r="E719" i="18"/>
  <c r="E720" i="18"/>
  <c r="E721" i="18"/>
  <c r="E722" i="18"/>
  <c r="E723" i="18"/>
  <c r="E724" i="18"/>
  <c r="E725" i="18"/>
  <c r="E726" i="18"/>
  <c r="E727" i="18"/>
  <c r="E728" i="18"/>
  <c r="E729" i="18"/>
  <c r="E730" i="18"/>
  <c r="E731" i="18"/>
  <c r="E732" i="18"/>
  <c r="E733" i="18"/>
  <c r="E734" i="18"/>
  <c r="E735" i="18"/>
  <c r="E736" i="18"/>
  <c r="E737" i="18"/>
  <c r="E738" i="18"/>
  <c r="E739" i="18"/>
  <c r="E740" i="18"/>
  <c r="E741" i="18"/>
  <c r="E742" i="18"/>
  <c r="E743" i="18"/>
  <c r="E744" i="18"/>
  <c r="E745" i="18"/>
  <c r="E746" i="18"/>
  <c r="E747" i="18"/>
  <c r="E748" i="18"/>
  <c r="E749" i="18"/>
  <c r="E750" i="18"/>
  <c r="E751" i="18"/>
  <c r="E752" i="18"/>
  <c r="E753" i="18"/>
  <c r="E754" i="18"/>
  <c r="E755" i="18"/>
  <c r="E756" i="18"/>
  <c r="E757" i="18"/>
  <c r="E758" i="18"/>
  <c r="E759" i="18"/>
  <c r="E760" i="18"/>
  <c r="E761" i="18"/>
  <c r="E762" i="18"/>
  <c r="E763" i="18"/>
  <c r="E764" i="18"/>
  <c r="E765" i="18"/>
  <c r="E766" i="18"/>
  <c r="E767" i="18"/>
  <c r="E768" i="18"/>
  <c r="E769" i="18"/>
  <c r="E770" i="18"/>
  <c r="E771" i="18"/>
  <c r="E772" i="18"/>
  <c r="E773" i="18"/>
  <c r="E774" i="18"/>
  <c r="E775" i="18"/>
  <c r="E776" i="18"/>
  <c r="E777" i="18"/>
  <c r="E778" i="18"/>
  <c r="E779" i="18"/>
  <c r="E780" i="18"/>
  <c r="E781" i="18"/>
  <c r="E782" i="18"/>
  <c r="E783" i="18"/>
  <c r="E784" i="18"/>
  <c r="E785" i="18"/>
  <c r="E786" i="18"/>
  <c r="E787" i="18"/>
  <c r="E788" i="18"/>
  <c r="E789" i="18"/>
  <c r="E790" i="18"/>
  <c r="E791" i="18"/>
  <c r="E792" i="18"/>
  <c r="E793" i="18"/>
  <c r="E794" i="18"/>
  <c r="E795" i="18"/>
  <c r="E796" i="18"/>
  <c r="E797" i="18"/>
  <c r="E798" i="18"/>
  <c r="E799" i="18"/>
  <c r="E800" i="18"/>
  <c r="E801" i="18"/>
  <c r="E802" i="18"/>
  <c r="E803" i="18"/>
  <c r="E804" i="18"/>
  <c r="E805" i="18"/>
  <c r="E806" i="18"/>
  <c r="E807" i="18"/>
  <c r="E808" i="18"/>
  <c r="E809" i="18"/>
  <c r="E810" i="18"/>
  <c r="E811" i="18"/>
  <c r="E812" i="18"/>
  <c r="E813" i="18"/>
  <c r="E814" i="18"/>
  <c r="E815" i="18"/>
  <c r="E816" i="18"/>
  <c r="E817" i="18"/>
  <c r="E818" i="18"/>
  <c r="E819" i="18"/>
  <c r="E820" i="18"/>
  <c r="E821" i="18"/>
  <c r="E822" i="18"/>
  <c r="E823" i="18"/>
  <c r="E824" i="18"/>
  <c r="E825" i="18"/>
  <c r="E826" i="18"/>
  <c r="E827" i="18"/>
  <c r="E828" i="18"/>
  <c r="E829" i="18"/>
  <c r="E830" i="18"/>
  <c r="E831" i="18"/>
  <c r="E832" i="18"/>
  <c r="E833" i="18"/>
  <c r="E834" i="18"/>
  <c r="E835" i="18"/>
  <c r="E836" i="18"/>
  <c r="E837" i="18"/>
  <c r="E838" i="18"/>
  <c r="E839" i="18"/>
  <c r="E840" i="18"/>
  <c r="E841" i="18"/>
  <c r="E842" i="18"/>
  <c r="E843" i="18"/>
  <c r="E844" i="18"/>
  <c r="E845" i="18"/>
  <c r="E846" i="18"/>
  <c r="E847" i="18"/>
  <c r="E848" i="18"/>
  <c r="E849" i="18"/>
  <c r="E850" i="18"/>
  <c r="E851" i="18"/>
  <c r="E852" i="18"/>
  <c r="E853" i="18"/>
  <c r="E854" i="18"/>
  <c r="E855" i="18"/>
  <c r="E856" i="18"/>
  <c r="E857" i="18"/>
  <c r="E858" i="18"/>
  <c r="E859" i="18"/>
  <c r="E860" i="18"/>
  <c r="E861" i="18"/>
  <c r="E862" i="18"/>
  <c r="E863" i="18"/>
  <c r="E864" i="18"/>
  <c r="E865" i="18"/>
  <c r="E866" i="18"/>
  <c r="E867" i="18"/>
  <c r="E868" i="18"/>
  <c r="E869" i="18"/>
  <c r="E870" i="18"/>
  <c r="E871" i="18"/>
  <c r="E872" i="18"/>
  <c r="E873" i="18"/>
  <c r="E874" i="18"/>
  <c r="E875" i="18"/>
  <c r="E876" i="18"/>
  <c r="E877" i="18"/>
  <c r="E878" i="18"/>
  <c r="E879" i="18"/>
  <c r="E880" i="18"/>
  <c r="E881" i="18"/>
  <c r="E882" i="18"/>
  <c r="E883" i="18"/>
  <c r="E884" i="18"/>
  <c r="E885" i="18"/>
  <c r="E886" i="18"/>
  <c r="E887" i="18"/>
  <c r="E888" i="18"/>
  <c r="E889" i="18"/>
  <c r="E890" i="18"/>
  <c r="E891" i="18"/>
  <c r="E892" i="18"/>
  <c r="E893" i="18"/>
  <c r="E894" i="18"/>
  <c r="E895" i="18"/>
  <c r="E896" i="18"/>
  <c r="E897" i="18"/>
  <c r="E898" i="18"/>
  <c r="E899" i="18"/>
  <c r="E900" i="18"/>
  <c r="E901" i="18"/>
  <c r="E902" i="18"/>
  <c r="E903" i="18"/>
  <c r="E904" i="18"/>
  <c r="E905" i="18"/>
  <c r="E906" i="18"/>
  <c r="E907" i="18"/>
  <c r="E908" i="18"/>
  <c r="E909" i="18"/>
  <c r="E910" i="18"/>
  <c r="E911" i="18"/>
  <c r="E912" i="18"/>
  <c r="E913" i="18"/>
  <c r="E914" i="18"/>
  <c r="E915" i="18"/>
  <c r="E916" i="18"/>
  <c r="E917" i="18"/>
  <c r="E918" i="18"/>
  <c r="E919" i="18"/>
  <c r="E920" i="18"/>
  <c r="E921" i="18"/>
  <c r="E922" i="18"/>
  <c r="E923" i="18"/>
  <c r="E924" i="18"/>
  <c r="E925" i="18"/>
  <c r="E926" i="18"/>
  <c r="E927" i="18"/>
  <c r="E928" i="18"/>
  <c r="E929" i="18"/>
  <c r="E930" i="18"/>
  <c r="E931" i="18"/>
  <c r="E932" i="18"/>
  <c r="E933" i="18"/>
  <c r="E934" i="18"/>
  <c r="E935" i="18"/>
  <c r="E936" i="18"/>
  <c r="E937" i="18"/>
  <c r="E938" i="18"/>
  <c r="E939" i="18"/>
  <c r="E940" i="18"/>
  <c r="E941" i="18"/>
  <c r="E942" i="18"/>
  <c r="E943" i="18"/>
  <c r="E944" i="18"/>
  <c r="E945" i="18"/>
  <c r="E946" i="18"/>
  <c r="E947" i="18"/>
  <c r="E948" i="18"/>
  <c r="E949" i="18"/>
  <c r="E950" i="18"/>
  <c r="E951" i="18"/>
  <c r="E952" i="18"/>
  <c r="E953" i="18"/>
  <c r="E954" i="18"/>
  <c r="E955" i="18"/>
  <c r="E956" i="18"/>
  <c r="E957" i="18"/>
  <c r="E958" i="18"/>
  <c r="E959" i="18"/>
  <c r="E960" i="18"/>
  <c r="E961" i="18"/>
  <c r="E962" i="18"/>
  <c r="E963" i="18"/>
  <c r="E964" i="18"/>
  <c r="E965" i="18"/>
  <c r="E966" i="18"/>
  <c r="E967" i="18"/>
  <c r="E968" i="18"/>
  <c r="E969" i="18"/>
  <c r="E970" i="18"/>
  <c r="E971" i="18"/>
  <c r="E972" i="18"/>
  <c r="E973" i="18"/>
  <c r="E974" i="18"/>
  <c r="E975" i="18"/>
  <c r="E976" i="18"/>
  <c r="E977" i="18"/>
  <c r="E978" i="18"/>
  <c r="E979" i="18"/>
  <c r="E980" i="18"/>
  <c r="E981" i="18"/>
  <c r="E982" i="18"/>
  <c r="E983" i="18"/>
  <c r="E984" i="18"/>
  <c r="E985" i="18"/>
  <c r="E986" i="18"/>
  <c r="E987" i="18"/>
  <c r="E988" i="18"/>
  <c r="E989" i="18"/>
  <c r="E990" i="18"/>
  <c r="E991" i="18"/>
  <c r="E992" i="18"/>
  <c r="E993" i="18"/>
  <c r="E994" i="18"/>
  <c r="E995" i="18"/>
  <c r="E996" i="18"/>
  <c r="E997" i="18"/>
  <c r="E998" i="18"/>
  <c r="E999" i="18"/>
  <c r="E1000" i="18"/>
  <c r="E1001" i="18"/>
  <c r="E1002" i="18"/>
  <c r="E1003" i="18"/>
  <c r="E1004" i="18"/>
  <c r="E1005" i="18"/>
  <c r="E1006" i="18"/>
  <c r="E1007" i="18"/>
  <c r="E1008" i="18"/>
  <c r="E1009" i="18"/>
  <c r="E1010" i="18"/>
  <c r="E1011" i="18"/>
  <c r="E1012" i="18"/>
  <c r="E1013" i="18"/>
  <c r="E1014" i="18"/>
  <c r="E1015" i="18"/>
  <c r="E1016" i="18"/>
  <c r="E1017" i="18"/>
  <c r="E1018" i="18"/>
  <c r="E1019" i="18"/>
  <c r="E1020" i="18"/>
  <c r="E1021" i="18"/>
  <c r="E1022" i="18"/>
  <c r="E1023" i="18"/>
  <c r="E1024" i="18"/>
  <c r="E1025" i="18"/>
  <c r="E1026" i="18"/>
  <c r="E1027" i="18"/>
  <c r="E1028" i="18"/>
  <c r="E1029" i="18"/>
  <c r="E1030" i="18"/>
  <c r="E1031" i="18"/>
  <c r="E1032" i="18"/>
  <c r="E1033" i="18"/>
  <c r="E1034" i="18"/>
  <c r="E1035" i="18"/>
  <c r="E1036" i="18"/>
  <c r="E1037" i="18"/>
  <c r="E1038" i="18"/>
  <c r="E1039" i="18"/>
  <c r="E1040" i="18"/>
  <c r="E1041" i="18"/>
  <c r="E1042" i="18"/>
  <c r="E1043" i="18"/>
  <c r="E1044" i="18"/>
  <c r="E1045" i="18"/>
  <c r="E1046" i="18"/>
  <c r="E1047" i="18"/>
  <c r="E1048" i="18"/>
  <c r="E1049" i="18"/>
  <c r="E1050" i="18"/>
  <c r="E1051" i="18"/>
  <c r="E1052" i="18"/>
  <c r="E1053" i="18"/>
  <c r="E1054" i="18"/>
  <c r="E1055" i="18"/>
  <c r="E1056" i="18"/>
  <c r="E1057" i="18"/>
  <c r="E1058" i="18"/>
  <c r="E1059" i="18"/>
  <c r="E1060" i="18"/>
  <c r="E1061" i="18"/>
  <c r="E1062" i="18"/>
  <c r="E1063" i="18"/>
  <c r="E1064" i="18"/>
  <c r="E1065" i="18"/>
  <c r="E1066" i="18"/>
  <c r="E1067" i="18"/>
  <c r="E1068" i="18"/>
  <c r="E1069" i="18"/>
  <c r="E1070" i="18"/>
  <c r="E1071" i="18"/>
  <c r="E1072" i="18"/>
  <c r="E1073" i="18"/>
  <c r="E1074" i="18"/>
  <c r="E1075" i="18"/>
  <c r="E1076" i="18"/>
  <c r="E1077" i="18"/>
  <c r="E1078" i="18"/>
  <c r="E1079" i="18"/>
  <c r="E1080" i="18"/>
  <c r="E1081" i="18"/>
  <c r="E1082" i="18"/>
  <c r="E1083" i="18"/>
  <c r="E1084" i="18"/>
  <c r="E1085" i="18"/>
  <c r="E1086" i="18"/>
  <c r="E1087" i="18"/>
  <c r="E1088" i="18"/>
  <c r="E1089" i="18"/>
  <c r="E1090" i="18"/>
  <c r="E1091" i="18"/>
  <c r="E1092" i="18"/>
  <c r="E1093" i="18"/>
  <c r="E1094" i="18"/>
  <c r="E1095" i="18"/>
  <c r="E1096" i="18"/>
  <c r="E1097" i="18"/>
  <c r="E1098" i="18"/>
  <c r="E1099" i="18"/>
  <c r="E1100" i="18"/>
  <c r="E1101" i="18"/>
  <c r="E1102" i="18"/>
  <c r="E1103" i="18"/>
  <c r="E1104" i="18"/>
  <c r="E1105" i="18"/>
  <c r="E1106" i="18"/>
  <c r="E1107" i="18"/>
  <c r="E1108" i="18"/>
  <c r="E1109" i="18"/>
  <c r="E1110" i="18"/>
  <c r="E1111" i="18"/>
  <c r="E1112" i="18"/>
  <c r="E1113" i="18"/>
  <c r="E1114" i="18"/>
  <c r="E1115" i="18"/>
  <c r="E1116" i="18"/>
  <c r="E1117" i="18"/>
  <c r="E1118" i="18"/>
  <c r="E1119" i="18"/>
  <c r="E1120" i="18"/>
  <c r="E1121" i="18"/>
  <c r="E1122" i="18"/>
  <c r="E1123" i="18"/>
  <c r="E1124" i="18"/>
  <c r="E1125" i="18"/>
  <c r="E1126" i="18"/>
  <c r="E1127" i="18"/>
  <c r="E1128" i="18"/>
  <c r="E1129" i="18"/>
  <c r="E1130" i="18"/>
  <c r="E1131" i="18"/>
  <c r="E1132" i="18"/>
  <c r="E1133" i="18"/>
  <c r="E1134" i="18"/>
  <c r="E1135" i="18"/>
  <c r="E1136" i="18"/>
  <c r="E1137" i="18"/>
  <c r="E1138" i="18"/>
  <c r="E1139" i="18"/>
  <c r="E1140" i="18"/>
  <c r="E1141" i="18"/>
  <c r="E1142" i="18"/>
  <c r="E1143" i="18"/>
  <c r="E1144" i="18"/>
  <c r="E1145" i="18"/>
  <c r="E1146" i="18"/>
  <c r="E1147" i="18"/>
  <c r="E1148" i="18"/>
  <c r="E1149" i="18"/>
  <c r="E1150" i="18"/>
  <c r="E1151" i="18"/>
  <c r="E1152" i="18"/>
  <c r="E1153" i="18"/>
  <c r="E1154" i="18"/>
  <c r="E1155" i="18"/>
  <c r="E1156" i="18"/>
  <c r="E1157" i="18"/>
  <c r="E1158" i="18"/>
  <c r="E1159" i="18"/>
  <c r="E1160" i="18"/>
  <c r="E1161" i="18"/>
  <c r="E1162" i="18"/>
  <c r="E1163" i="18"/>
  <c r="E1164" i="18"/>
  <c r="E1165" i="18"/>
  <c r="E1166" i="18"/>
  <c r="E1167" i="18"/>
  <c r="E1168" i="18"/>
  <c r="E1169" i="18"/>
  <c r="E1170" i="18"/>
  <c r="E1171" i="18"/>
  <c r="E1172" i="18"/>
  <c r="E1173" i="18"/>
  <c r="E1174" i="18"/>
  <c r="E1175" i="18"/>
  <c r="E1176" i="18"/>
  <c r="E1177" i="18"/>
  <c r="E1178" i="18"/>
  <c r="E1179" i="18"/>
  <c r="E1180" i="18"/>
  <c r="E1181" i="18"/>
  <c r="E1182" i="18"/>
  <c r="E1183" i="18"/>
  <c r="E1184" i="18"/>
  <c r="E1185" i="18"/>
  <c r="E1186" i="18"/>
  <c r="E1187" i="18"/>
  <c r="E1188" i="18"/>
  <c r="E1189" i="18"/>
  <c r="E1190" i="18"/>
  <c r="E1191" i="18"/>
  <c r="E1192" i="18"/>
  <c r="E1193" i="18"/>
  <c r="E1194" i="18"/>
  <c r="E1195" i="18"/>
  <c r="E1196" i="18"/>
  <c r="E1197" i="18"/>
  <c r="E1198" i="18"/>
  <c r="E1199" i="18"/>
  <c r="E1200" i="18"/>
  <c r="E1201" i="18"/>
  <c r="E1202" i="18"/>
  <c r="E1203" i="18"/>
  <c r="E1204" i="18"/>
  <c r="E1205" i="18"/>
  <c r="E1206" i="18"/>
  <c r="E1207" i="18"/>
  <c r="E1208" i="18"/>
  <c r="E1209" i="18"/>
  <c r="E1210" i="18"/>
  <c r="E1211" i="18"/>
  <c r="E1212" i="18"/>
  <c r="E1213" i="18"/>
  <c r="E1214" i="18"/>
  <c r="E1215" i="18"/>
  <c r="E1216" i="18"/>
  <c r="E1217" i="18"/>
  <c r="E1218" i="18"/>
  <c r="E1219" i="18"/>
  <c r="E1220" i="18"/>
  <c r="E1221" i="18"/>
  <c r="E1222" i="18"/>
  <c r="E1223" i="18"/>
  <c r="E1224" i="18"/>
  <c r="E1225" i="18"/>
  <c r="E1226" i="18"/>
  <c r="E1227" i="18"/>
  <c r="E1228" i="18"/>
  <c r="E1229" i="18"/>
  <c r="E1230" i="18"/>
  <c r="E1231" i="18"/>
  <c r="E1232" i="18"/>
  <c r="E1233" i="18"/>
  <c r="E1234" i="18"/>
  <c r="E1235" i="18"/>
  <c r="E1236" i="18"/>
  <c r="E1237" i="18"/>
  <c r="E1238" i="18"/>
  <c r="E1239" i="18"/>
  <c r="E1240" i="18"/>
  <c r="E1241" i="18"/>
  <c r="E1242" i="18"/>
  <c r="E1243" i="18"/>
  <c r="E1244" i="18"/>
  <c r="E1245" i="18"/>
  <c r="E1246" i="18"/>
  <c r="E1247" i="18"/>
  <c r="E1248" i="18"/>
  <c r="E1249" i="18"/>
  <c r="E1250" i="18"/>
  <c r="E1251" i="18"/>
  <c r="E1252" i="18"/>
  <c r="E1253" i="18"/>
  <c r="E1254" i="18"/>
  <c r="E1255" i="18"/>
  <c r="E1256" i="18"/>
  <c r="E1257" i="18"/>
  <c r="E1258" i="18"/>
  <c r="E1259" i="18"/>
  <c r="E1260" i="18"/>
  <c r="E1261" i="18"/>
  <c r="E1262" i="18"/>
  <c r="E1263" i="18"/>
  <c r="E1264" i="18"/>
  <c r="E1265" i="18"/>
  <c r="E1266" i="18"/>
  <c r="E1267" i="18"/>
  <c r="E1268" i="18"/>
  <c r="E1269" i="18"/>
  <c r="E1270" i="18"/>
  <c r="E1271" i="18"/>
  <c r="E1272" i="18"/>
  <c r="E1273" i="18"/>
  <c r="E1274" i="18"/>
  <c r="E1275" i="18"/>
  <c r="E1276" i="18"/>
  <c r="E1277" i="18"/>
  <c r="E1278" i="18"/>
  <c r="E1279" i="18"/>
  <c r="E1280" i="18"/>
  <c r="E1281" i="18"/>
  <c r="E1282" i="18"/>
  <c r="E1283" i="18"/>
  <c r="E1284" i="18"/>
  <c r="E1285" i="18"/>
  <c r="E1286" i="18"/>
  <c r="E1287" i="18"/>
  <c r="E1288" i="18"/>
  <c r="E1289" i="18"/>
  <c r="E1290" i="18"/>
  <c r="E1291" i="18"/>
  <c r="E1292" i="18"/>
  <c r="E1293" i="18"/>
  <c r="E1294" i="18"/>
  <c r="E1295" i="18"/>
  <c r="E1296" i="18"/>
  <c r="E1297" i="18"/>
  <c r="E1298" i="18"/>
  <c r="E1299" i="18"/>
  <c r="E1300" i="18"/>
  <c r="E1301" i="18"/>
  <c r="E1302" i="18"/>
  <c r="E1303" i="18"/>
  <c r="E1304" i="18"/>
  <c r="E1305" i="18"/>
  <c r="E1306" i="18"/>
  <c r="E1307" i="18"/>
  <c r="E1308" i="18"/>
  <c r="E1309" i="18"/>
  <c r="E1310" i="18"/>
  <c r="E1311" i="18"/>
  <c r="E1312" i="18"/>
  <c r="E1313" i="18"/>
  <c r="E1314" i="18"/>
  <c r="E1315" i="18"/>
  <c r="E1316" i="18"/>
  <c r="E1317" i="18"/>
  <c r="E1318" i="18"/>
  <c r="E1319" i="18"/>
  <c r="E1320" i="18"/>
  <c r="E1321" i="18"/>
  <c r="E1322" i="18"/>
  <c r="E1323" i="18"/>
  <c r="E1324" i="18"/>
  <c r="E1325" i="18"/>
  <c r="E1326" i="18"/>
  <c r="E1327" i="18"/>
  <c r="E1328" i="18"/>
  <c r="E1329" i="18"/>
  <c r="E1330" i="18"/>
  <c r="E1331" i="18"/>
  <c r="E1332" i="18"/>
  <c r="E1333" i="18"/>
  <c r="E1334" i="18"/>
  <c r="E1335" i="18"/>
  <c r="E1336" i="18"/>
  <c r="E1337" i="18"/>
  <c r="E1338" i="18"/>
  <c r="E1339" i="18"/>
  <c r="E1340" i="18"/>
  <c r="E1341" i="18"/>
  <c r="E1342" i="18"/>
  <c r="E1343" i="18"/>
  <c r="E1344" i="18"/>
  <c r="E1345" i="18"/>
  <c r="E1346" i="18"/>
  <c r="E1347" i="18"/>
  <c r="E1348" i="18"/>
  <c r="E1349" i="18"/>
  <c r="E1350" i="18"/>
  <c r="E1351" i="18"/>
  <c r="E1352" i="18"/>
  <c r="E1353" i="18"/>
  <c r="E1354" i="18"/>
  <c r="E1355" i="18"/>
  <c r="E1356" i="18"/>
  <c r="E1357" i="18"/>
  <c r="E1358" i="18"/>
  <c r="E1359" i="18"/>
  <c r="E1360" i="18"/>
  <c r="E1361" i="18"/>
  <c r="E1362" i="18"/>
  <c r="E1363" i="18"/>
  <c r="E1364" i="18"/>
  <c r="E1365" i="18"/>
  <c r="E1366" i="18"/>
  <c r="E1367" i="18"/>
  <c r="E1368" i="18"/>
  <c r="E1369" i="18"/>
  <c r="E1370" i="18"/>
  <c r="E1371" i="18"/>
  <c r="E1372" i="18"/>
  <c r="E1373" i="18"/>
  <c r="E1374" i="18"/>
  <c r="E1375" i="18"/>
  <c r="E1376" i="18"/>
  <c r="E1377" i="18"/>
  <c r="E1378" i="18"/>
  <c r="E1379" i="18"/>
  <c r="E1380" i="18"/>
  <c r="E1381" i="18"/>
  <c r="E1382" i="18"/>
  <c r="E1383" i="18"/>
  <c r="E1384" i="18"/>
  <c r="E1385" i="18"/>
  <c r="E1386" i="18"/>
  <c r="E1387" i="18"/>
  <c r="E1388" i="18"/>
  <c r="E1389" i="18"/>
  <c r="E1390" i="18"/>
  <c r="E1391" i="18"/>
  <c r="E1392" i="18"/>
  <c r="E1393" i="18"/>
  <c r="E1394" i="18"/>
  <c r="E1395" i="18"/>
  <c r="E1396" i="18"/>
  <c r="E1397" i="18"/>
  <c r="E1398" i="18"/>
  <c r="E1399" i="18"/>
  <c r="E1400" i="18"/>
  <c r="E1401" i="18"/>
  <c r="E1402" i="18"/>
  <c r="E1403" i="18"/>
  <c r="E1404" i="18"/>
  <c r="E1405" i="18"/>
  <c r="E1406" i="18"/>
  <c r="E1407" i="18"/>
  <c r="E1408" i="18"/>
  <c r="E1409" i="18"/>
  <c r="E1410" i="18"/>
  <c r="E1411" i="18"/>
  <c r="E1412" i="18"/>
  <c r="E1413" i="18"/>
  <c r="E1414" i="18"/>
  <c r="E1415" i="18"/>
  <c r="E1416" i="18"/>
  <c r="E1417" i="18"/>
  <c r="E1418" i="18"/>
  <c r="E1419" i="18"/>
  <c r="E1420" i="18"/>
  <c r="E1421" i="18"/>
  <c r="E1422" i="18"/>
  <c r="E1423" i="18"/>
  <c r="E1424" i="18"/>
  <c r="E1425" i="18"/>
  <c r="E1426" i="18"/>
  <c r="E1427" i="18"/>
  <c r="E1428" i="18"/>
  <c r="E1429" i="18"/>
  <c r="E1430" i="18"/>
  <c r="E1431" i="18"/>
  <c r="E1432" i="18"/>
  <c r="E1433" i="18"/>
  <c r="E1434" i="18"/>
  <c r="E1435" i="18"/>
  <c r="E1436" i="18"/>
  <c r="E1437" i="18"/>
  <c r="E1438" i="18"/>
  <c r="E1439" i="18"/>
  <c r="E1440" i="18"/>
  <c r="E1441" i="18"/>
  <c r="E1442" i="18"/>
  <c r="E1443" i="18"/>
  <c r="E1444" i="18"/>
  <c r="E1445" i="18"/>
  <c r="E1446" i="18"/>
  <c r="E1447" i="18"/>
  <c r="E1448" i="18"/>
  <c r="E1449" i="18"/>
  <c r="E1450" i="18"/>
  <c r="E1451" i="18"/>
  <c r="E1452" i="18"/>
  <c r="E1453" i="18"/>
  <c r="E1454" i="18"/>
  <c r="E1455" i="18"/>
  <c r="E1456" i="18"/>
  <c r="E1457" i="18"/>
  <c r="E1458" i="18"/>
  <c r="E1459" i="18"/>
  <c r="E1460" i="18"/>
  <c r="E1461" i="18"/>
  <c r="E1462" i="18"/>
  <c r="E1463" i="18"/>
  <c r="E1464" i="18"/>
  <c r="E1465" i="18"/>
  <c r="E1466" i="18"/>
  <c r="E1467" i="18"/>
  <c r="E1468" i="18"/>
  <c r="E1469" i="18"/>
  <c r="E1470" i="18"/>
  <c r="E1471" i="18"/>
  <c r="E1472" i="18"/>
  <c r="E1473" i="18"/>
  <c r="E1474" i="18"/>
  <c r="E1475" i="18"/>
  <c r="E1476" i="18"/>
  <c r="E1477" i="18"/>
  <c r="E1478" i="18"/>
  <c r="E1479" i="18"/>
  <c r="E1480" i="18"/>
  <c r="E1481" i="18"/>
  <c r="E1482" i="18"/>
  <c r="E1483" i="18"/>
  <c r="E1484" i="18"/>
  <c r="E1485" i="18"/>
  <c r="E1486" i="18"/>
  <c r="E1487" i="18"/>
  <c r="E1488" i="18"/>
  <c r="E1489" i="18"/>
  <c r="E1490" i="18"/>
  <c r="E1491" i="18"/>
  <c r="E1492" i="18"/>
  <c r="E1493" i="18"/>
  <c r="E1494" i="18"/>
  <c r="E1495" i="18"/>
  <c r="E1496" i="18"/>
  <c r="E1497" i="18"/>
  <c r="E1498" i="18"/>
  <c r="E1499" i="18"/>
  <c r="E1500" i="18"/>
  <c r="E1501" i="18"/>
  <c r="E1502" i="18"/>
  <c r="E1503" i="18"/>
  <c r="E1504" i="18"/>
  <c r="E1505" i="18"/>
  <c r="E1506" i="18"/>
  <c r="E1507" i="18"/>
  <c r="E1508" i="18"/>
  <c r="E1509" i="18"/>
  <c r="E1510" i="18"/>
  <c r="E1511" i="18"/>
  <c r="E1512" i="18"/>
  <c r="E1513" i="18"/>
  <c r="E1514" i="18"/>
  <c r="E1515" i="18"/>
  <c r="E1516" i="18"/>
  <c r="E1517" i="18"/>
  <c r="E1518" i="18"/>
  <c r="E1519" i="18"/>
  <c r="E1520" i="18"/>
  <c r="E1521" i="18"/>
  <c r="E1522" i="18"/>
  <c r="E1523" i="18"/>
  <c r="E1524" i="18"/>
  <c r="E1525" i="18"/>
  <c r="E1526" i="18"/>
  <c r="E1527" i="18"/>
  <c r="E1528" i="18"/>
  <c r="E1529" i="18"/>
  <c r="E1530" i="18"/>
  <c r="E1531" i="18"/>
  <c r="E1532" i="18"/>
  <c r="E1533" i="18"/>
  <c r="E1534" i="18"/>
  <c r="E1535" i="18"/>
  <c r="E1536" i="18"/>
  <c r="E1537" i="18"/>
  <c r="E1538" i="18"/>
  <c r="E1539" i="18"/>
  <c r="E1540" i="18"/>
  <c r="E1541" i="18"/>
  <c r="E1542" i="18"/>
  <c r="E1543" i="18"/>
  <c r="E1544" i="18"/>
  <c r="E1545" i="18"/>
  <c r="E1546" i="18"/>
  <c r="E1547" i="18"/>
  <c r="E1548" i="18"/>
  <c r="E1549" i="18"/>
  <c r="E1550" i="18"/>
  <c r="E1551" i="18"/>
  <c r="E1552" i="18"/>
  <c r="E1553" i="18"/>
  <c r="E1554" i="18"/>
  <c r="E1555" i="18"/>
  <c r="E1556" i="18"/>
  <c r="E1557" i="18"/>
  <c r="E1558" i="18"/>
  <c r="E1559" i="18"/>
  <c r="E1560" i="18"/>
  <c r="E1561" i="18"/>
  <c r="E1562" i="18"/>
  <c r="E1563" i="18"/>
  <c r="E1564" i="18"/>
  <c r="E1565" i="18"/>
  <c r="E1566" i="18"/>
  <c r="E1567" i="18"/>
  <c r="E1568" i="18"/>
  <c r="E1569" i="18"/>
  <c r="E1570" i="18"/>
  <c r="E1571" i="18"/>
  <c r="E1572" i="18"/>
  <c r="E1573" i="18"/>
  <c r="E1574" i="18"/>
  <c r="E1575" i="18"/>
  <c r="E1576" i="18"/>
  <c r="E1577" i="18"/>
  <c r="E1578" i="18"/>
  <c r="E1579" i="18"/>
  <c r="E1580" i="18"/>
  <c r="E1581" i="18"/>
  <c r="E1582" i="18"/>
  <c r="E1583" i="18"/>
  <c r="E1584" i="18"/>
  <c r="E1585" i="18"/>
  <c r="E1586" i="18"/>
  <c r="E1587" i="18"/>
  <c r="E1588" i="18"/>
  <c r="E1589" i="18"/>
  <c r="E1590" i="18"/>
  <c r="E1591" i="18"/>
  <c r="E1592" i="18"/>
  <c r="E1593" i="18"/>
  <c r="E1594" i="18"/>
  <c r="E1595" i="18"/>
  <c r="E1596" i="18"/>
  <c r="E1597" i="18"/>
  <c r="E1598" i="18"/>
  <c r="E1599" i="18"/>
  <c r="E1600" i="18"/>
  <c r="E1601" i="18"/>
  <c r="E1602" i="18"/>
  <c r="E1603" i="18"/>
  <c r="E1604" i="18"/>
  <c r="E1605" i="18"/>
  <c r="E1606" i="18"/>
  <c r="E1607" i="18"/>
  <c r="E1608" i="18"/>
  <c r="E1609" i="18"/>
  <c r="E1610" i="18"/>
  <c r="E1611" i="18"/>
  <c r="E1612" i="18"/>
  <c r="E1613" i="18"/>
  <c r="E1614" i="18"/>
  <c r="E1615" i="18"/>
  <c r="E1616" i="18"/>
  <c r="E1617" i="18"/>
  <c r="E1618" i="18"/>
  <c r="E1619" i="18"/>
  <c r="E1620" i="18"/>
  <c r="E1621" i="18"/>
  <c r="E1622" i="18"/>
  <c r="E1623" i="18"/>
  <c r="E1624" i="18"/>
  <c r="E1625" i="18"/>
  <c r="E1626" i="18"/>
  <c r="E1627" i="18"/>
  <c r="E1628" i="18"/>
  <c r="E1629" i="18"/>
  <c r="E1630" i="18"/>
  <c r="E1631" i="18"/>
  <c r="E1632" i="18"/>
  <c r="E1633" i="18"/>
  <c r="E1634" i="18"/>
  <c r="E1635" i="18"/>
  <c r="E1636" i="18"/>
  <c r="E1637" i="18"/>
  <c r="E1638" i="18"/>
  <c r="E1639" i="18"/>
  <c r="E1640" i="18"/>
  <c r="E1641" i="18"/>
  <c r="E1642" i="18"/>
  <c r="E1643" i="18"/>
  <c r="E1644" i="18"/>
  <c r="E1645" i="18"/>
  <c r="E1646" i="18"/>
  <c r="E1647" i="18"/>
  <c r="E1648" i="18"/>
  <c r="E1649" i="18"/>
  <c r="E1650" i="18"/>
  <c r="E1651" i="18"/>
  <c r="E1652" i="18"/>
  <c r="E1653" i="18"/>
  <c r="E1654" i="18"/>
  <c r="E1655" i="18"/>
  <c r="E1656" i="18"/>
  <c r="E1657" i="18"/>
  <c r="E1658" i="18"/>
  <c r="E1659" i="18"/>
  <c r="E1660" i="18"/>
  <c r="E1661" i="18"/>
  <c r="E1662" i="18"/>
  <c r="E1663" i="18"/>
  <c r="E1664" i="18"/>
  <c r="E1665" i="18"/>
  <c r="E1666" i="18"/>
  <c r="E1667" i="18"/>
  <c r="E1668" i="18"/>
  <c r="E1669" i="18"/>
  <c r="E1670" i="18"/>
  <c r="E1671" i="18"/>
  <c r="E1672" i="18"/>
  <c r="E1673" i="18"/>
  <c r="E1674" i="18"/>
  <c r="E1675" i="18"/>
  <c r="E1676" i="18"/>
  <c r="E1677" i="18"/>
  <c r="E1678" i="18"/>
  <c r="E1679" i="18"/>
  <c r="E1680" i="18"/>
  <c r="E1681" i="18"/>
  <c r="E1682" i="18"/>
  <c r="E1683" i="18"/>
  <c r="E1684" i="18"/>
  <c r="E1685" i="18"/>
  <c r="E1686" i="18"/>
  <c r="E1687" i="18"/>
  <c r="E1688" i="18"/>
  <c r="E1689" i="18"/>
  <c r="E1690" i="18"/>
  <c r="E1691" i="18"/>
  <c r="E1692" i="18"/>
  <c r="E1693" i="18"/>
  <c r="E1694" i="18"/>
  <c r="E1695" i="18"/>
  <c r="E1696" i="18"/>
  <c r="E1697" i="18"/>
  <c r="E1698" i="18"/>
  <c r="E1699" i="18"/>
  <c r="E1700" i="18"/>
  <c r="E1701" i="18"/>
  <c r="E1702" i="18"/>
  <c r="E1703" i="18"/>
  <c r="E1704" i="18"/>
  <c r="E1705" i="18"/>
  <c r="E1706" i="18"/>
  <c r="E1707" i="18"/>
  <c r="E1708" i="18"/>
  <c r="E1709" i="18"/>
  <c r="E1710" i="18"/>
  <c r="E1711" i="18"/>
  <c r="E1712" i="18"/>
  <c r="E1713" i="18"/>
  <c r="E1714" i="18"/>
  <c r="E1715" i="18"/>
  <c r="E1716" i="18"/>
  <c r="E1717" i="18"/>
  <c r="E1718" i="18"/>
  <c r="E1719" i="18"/>
  <c r="E1720" i="18"/>
  <c r="E1721" i="18"/>
  <c r="E1722" i="18"/>
  <c r="E1723" i="18"/>
  <c r="E1724" i="18"/>
  <c r="E1725" i="18"/>
  <c r="E1726" i="18"/>
  <c r="E1727" i="18"/>
  <c r="E1728" i="18"/>
  <c r="E1729" i="18"/>
  <c r="E1730" i="18"/>
  <c r="E1731" i="18"/>
  <c r="E1732" i="18"/>
  <c r="E1733" i="18"/>
  <c r="E1734" i="18"/>
  <c r="E1735" i="18"/>
  <c r="E1736" i="18"/>
  <c r="E1737" i="18"/>
  <c r="E1738" i="18"/>
  <c r="E1739" i="18"/>
  <c r="E1740" i="18"/>
  <c r="E1741" i="18"/>
  <c r="E1742" i="18"/>
  <c r="E1743" i="18"/>
  <c r="E1744" i="18"/>
  <c r="E1745" i="18"/>
  <c r="E1746" i="18"/>
  <c r="E1747" i="18"/>
  <c r="E1748" i="18"/>
  <c r="E1749" i="18"/>
  <c r="E1750" i="18"/>
  <c r="E1751" i="18"/>
  <c r="E1752" i="18"/>
  <c r="E1753" i="18"/>
  <c r="E1754" i="18"/>
  <c r="E1755" i="18"/>
  <c r="E1756" i="18"/>
  <c r="E1757" i="18"/>
  <c r="E1758" i="18"/>
  <c r="E1759" i="18"/>
  <c r="E1760" i="18"/>
  <c r="E1761" i="18"/>
  <c r="E1762" i="18"/>
  <c r="E1763" i="18"/>
  <c r="E1764" i="18"/>
  <c r="E1765" i="18"/>
  <c r="E1766" i="18"/>
  <c r="E1767" i="18"/>
  <c r="E1768" i="18"/>
  <c r="E1769" i="18"/>
  <c r="E1770" i="18"/>
  <c r="E1771" i="18"/>
  <c r="E1772" i="18"/>
  <c r="E1773" i="18"/>
  <c r="E1774" i="18"/>
  <c r="E1775" i="18"/>
  <c r="E1776" i="18"/>
  <c r="E1777" i="18"/>
  <c r="E1778" i="18"/>
  <c r="E1779" i="18"/>
  <c r="E1780" i="18"/>
  <c r="E1781" i="18"/>
  <c r="E1782" i="18"/>
  <c r="E1783" i="18"/>
  <c r="E1784" i="18"/>
  <c r="E1785" i="18"/>
  <c r="E1786" i="18"/>
  <c r="E1787" i="18"/>
  <c r="E1788" i="18"/>
  <c r="E1789" i="18"/>
  <c r="E1790" i="18"/>
  <c r="E1791" i="18"/>
  <c r="E1792" i="18"/>
  <c r="E1793" i="18"/>
  <c r="E1794" i="18"/>
  <c r="E1795" i="18"/>
  <c r="E1796" i="18"/>
  <c r="E1797" i="18"/>
  <c r="E1798" i="18"/>
  <c r="E1799" i="18"/>
  <c r="E1800" i="18"/>
  <c r="E1801" i="18"/>
  <c r="E1802" i="18"/>
  <c r="E1803" i="18"/>
  <c r="E1804" i="18"/>
  <c r="E1805" i="18"/>
  <c r="E1806" i="18"/>
  <c r="E1807" i="18"/>
  <c r="E1808" i="18"/>
  <c r="E1809" i="18"/>
  <c r="E1810" i="18"/>
  <c r="E1811" i="18"/>
  <c r="E1812" i="18"/>
  <c r="E1813" i="18"/>
  <c r="E1814" i="18"/>
  <c r="E1815" i="18"/>
  <c r="E1816" i="18"/>
  <c r="E1817" i="18"/>
  <c r="E1818" i="18"/>
  <c r="E1819" i="18"/>
  <c r="E1820" i="18"/>
  <c r="E1821" i="18"/>
  <c r="E1822" i="18"/>
  <c r="E1823" i="18"/>
  <c r="E1824" i="18"/>
  <c r="E1825" i="18"/>
  <c r="E1826" i="18"/>
  <c r="E1827" i="18"/>
  <c r="E1828" i="18"/>
  <c r="E1829" i="18"/>
  <c r="E1830" i="18"/>
  <c r="E1831" i="18"/>
  <c r="E1832" i="18"/>
  <c r="E1833" i="18"/>
  <c r="E1834" i="18"/>
  <c r="E1835" i="18"/>
  <c r="E1836" i="18"/>
  <c r="E1837" i="18"/>
  <c r="E1838" i="18"/>
  <c r="E1839" i="18"/>
  <c r="E1840" i="18"/>
  <c r="E1841" i="18"/>
  <c r="E1842" i="18"/>
  <c r="E1843" i="18"/>
  <c r="E1844" i="18"/>
  <c r="E1845" i="18"/>
  <c r="E1846" i="18"/>
  <c r="E1847" i="18"/>
  <c r="E1848" i="18"/>
  <c r="E1849" i="18"/>
  <c r="E1850" i="18"/>
  <c r="E1851" i="18"/>
  <c r="E1852" i="18"/>
  <c r="E1853" i="18"/>
  <c r="E1854" i="18"/>
  <c r="E1855" i="18"/>
  <c r="E1856" i="18"/>
  <c r="E1857" i="18"/>
  <c r="E1858" i="18"/>
  <c r="E1859" i="18"/>
  <c r="E1860" i="18"/>
  <c r="E1861" i="18"/>
  <c r="E1862" i="18"/>
  <c r="E1863" i="18"/>
  <c r="E1864" i="18"/>
  <c r="E1865" i="18"/>
  <c r="E1866" i="18"/>
  <c r="E1867" i="18"/>
  <c r="E1868" i="18"/>
  <c r="E1869" i="18"/>
  <c r="E1870" i="18"/>
  <c r="E1871" i="18"/>
  <c r="E1872" i="18"/>
  <c r="E1873" i="18"/>
  <c r="E1874" i="18"/>
  <c r="E1875" i="18"/>
  <c r="E1876" i="18"/>
  <c r="E1877" i="18"/>
  <c r="E1878" i="18"/>
  <c r="E1879" i="18"/>
  <c r="E1880" i="18"/>
  <c r="E1881" i="18"/>
  <c r="E1882" i="18"/>
  <c r="E1883" i="18"/>
  <c r="E1884" i="18"/>
  <c r="E1885" i="18"/>
  <c r="E1886" i="18"/>
  <c r="E1887" i="18"/>
  <c r="E1888" i="18"/>
  <c r="E1889" i="18"/>
  <c r="E1890" i="18"/>
  <c r="E1891" i="18"/>
  <c r="E1892" i="18"/>
  <c r="E1893" i="18"/>
  <c r="E1894" i="18"/>
  <c r="E1895" i="18"/>
  <c r="E1896" i="18"/>
  <c r="E1897" i="18"/>
  <c r="E1898" i="18"/>
  <c r="E1899" i="18"/>
  <c r="E1900" i="18"/>
  <c r="E1901" i="18"/>
  <c r="E1902" i="18"/>
  <c r="E1903" i="18"/>
  <c r="E1904" i="18"/>
  <c r="E1905" i="18"/>
  <c r="E1906" i="18"/>
  <c r="E1907" i="18"/>
  <c r="E1908" i="18"/>
  <c r="E1909" i="18"/>
  <c r="E1910" i="18"/>
  <c r="E1911" i="18"/>
  <c r="E1912" i="18"/>
  <c r="E1913" i="18"/>
  <c r="E1914" i="18"/>
  <c r="E1915" i="18"/>
  <c r="E1916" i="18"/>
  <c r="E1917" i="18"/>
  <c r="E1918" i="18"/>
  <c r="E1919" i="18"/>
  <c r="E1920" i="18"/>
  <c r="E1921" i="18"/>
  <c r="E1922" i="18"/>
  <c r="E1923" i="18"/>
  <c r="E1924" i="18"/>
  <c r="E1925" i="18"/>
  <c r="E1926" i="18"/>
  <c r="E1927" i="18"/>
  <c r="E1928" i="18"/>
  <c r="E1929" i="18"/>
  <c r="E1930" i="18"/>
  <c r="E1931" i="18"/>
  <c r="E1932" i="18"/>
  <c r="E1933" i="18"/>
  <c r="E1934" i="18"/>
  <c r="E1935" i="18"/>
  <c r="E1936" i="18"/>
  <c r="E1937" i="18"/>
  <c r="E1938" i="18"/>
  <c r="E1939" i="18"/>
  <c r="E1940" i="18"/>
  <c r="E1941" i="18"/>
  <c r="E1942" i="18"/>
  <c r="E1943" i="18"/>
  <c r="E1944" i="18"/>
  <c r="E1945" i="18"/>
  <c r="E1946" i="18"/>
  <c r="E1947" i="18"/>
  <c r="E1948" i="18"/>
  <c r="E1949" i="18"/>
  <c r="E1950" i="18"/>
  <c r="E1951" i="18"/>
  <c r="E1952" i="18"/>
  <c r="E1953" i="18"/>
  <c r="E1954" i="18"/>
  <c r="E1955" i="18"/>
  <c r="E1956" i="18"/>
  <c r="E1957" i="18"/>
  <c r="E1958" i="18"/>
  <c r="E1959" i="18"/>
  <c r="E1960" i="18"/>
  <c r="E1961" i="18"/>
  <c r="E1962" i="18"/>
  <c r="E1963" i="18"/>
  <c r="E1964" i="18"/>
  <c r="E1965" i="18"/>
  <c r="E1966" i="18"/>
  <c r="E1967" i="18"/>
  <c r="E1968" i="18"/>
  <c r="E1969" i="18"/>
  <c r="E1970" i="18"/>
  <c r="E1971" i="18"/>
  <c r="E1972" i="18"/>
  <c r="E1973" i="18"/>
  <c r="E1974" i="18"/>
  <c r="E1975" i="18"/>
  <c r="E1976" i="18"/>
  <c r="E1977" i="18"/>
  <c r="E1978" i="18"/>
  <c r="E1979" i="18"/>
  <c r="E1980" i="18"/>
  <c r="E1981" i="18"/>
  <c r="E1982" i="18"/>
  <c r="E1983" i="18"/>
  <c r="E1984" i="18"/>
  <c r="E1985" i="18"/>
  <c r="E1986" i="18"/>
  <c r="E1987" i="18"/>
  <c r="E1988" i="18"/>
  <c r="E1989" i="18"/>
  <c r="E1990" i="18"/>
  <c r="E1991" i="18"/>
  <c r="E1992" i="18"/>
  <c r="E1993" i="18"/>
  <c r="E1994" i="18"/>
  <c r="E1995" i="18"/>
  <c r="E1996" i="18"/>
  <c r="E1997" i="18"/>
  <c r="E1998" i="18"/>
  <c r="E1999" i="18"/>
  <c r="E2000" i="18"/>
  <c r="E2001" i="18"/>
  <c r="E2002" i="18"/>
  <c r="E2003" i="18"/>
  <c r="E2004" i="18"/>
  <c r="E2005" i="18"/>
  <c r="E2006" i="18"/>
  <c r="E2007" i="18"/>
  <c r="E2008" i="18"/>
  <c r="E2009" i="18"/>
  <c r="E2010" i="18"/>
  <c r="E2011" i="18"/>
  <c r="E2012" i="18"/>
  <c r="E2013" i="18"/>
  <c r="E2014" i="18"/>
  <c r="E2015" i="18"/>
  <c r="E2016" i="18"/>
  <c r="E2017" i="18"/>
  <c r="E2018" i="18"/>
  <c r="E2019" i="18"/>
  <c r="E2020" i="18"/>
  <c r="E2021" i="18"/>
  <c r="E2022" i="18"/>
  <c r="E2023" i="18"/>
  <c r="E2024" i="18"/>
  <c r="E2025" i="18"/>
  <c r="E2026" i="18"/>
  <c r="E2027" i="18"/>
  <c r="E2028" i="18"/>
  <c r="E2029" i="18"/>
  <c r="E2030" i="18"/>
  <c r="E2031" i="18"/>
  <c r="E2032" i="18"/>
  <c r="E2033" i="18"/>
  <c r="E2034" i="18"/>
  <c r="E2035" i="18"/>
  <c r="E2036" i="18"/>
  <c r="E2037" i="18"/>
  <c r="E2038" i="18"/>
  <c r="E2039" i="18"/>
  <c r="E2040" i="18"/>
  <c r="E2041" i="18"/>
  <c r="E2042" i="18"/>
  <c r="E2043" i="18"/>
  <c r="E2044" i="18"/>
  <c r="E2045" i="18"/>
  <c r="E2046" i="18"/>
  <c r="E2047" i="18"/>
  <c r="E2048" i="18"/>
  <c r="E2049" i="18"/>
  <c r="E2050" i="18"/>
  <c r="E2051" i="18"/>
  <c r="E2052" i="18"/>
  <c r="E2053" i="18"/>
  <c r="E2054" i="18"/>
  <c r="E2055" i="18"/>
  <c r="E2056" i="18"/>
  <c r="E2057" i="18"/>
  <c r="E2058" i="18"/>
  <c r="E2059" i="18"/>
  <c r="E2060" i="18"/>
  <c r="E2061" i="18"/>
  <c r="E2062" i="18"/>
  <c r="E2063" i="18"/>
  <c r="E2064" i="18"/>
  <c r="E2065" i="18"/>
  <c r="E2066" i="18"/>
  <c r="E2067" i="18"/>
  <c r="E2068" i="18"/>
  <c r="E2069" i="18"/>
  <c r="E2070" i="18"/>
  <c r="E2071" i="18"/>
  <c r="E2072" i="18"/>
  <c r="E2073" i="18"/>
  <c r="E2074" i="18"/>
  <c r="E2075" i="18"/>
  <c r="E2076" i="18"/>
  <c r="E2077" i="18"/>
  <c r="E2078" i="18"/>
  <c r="E2079" i="18"/>
  <c r="E2080" i="18"/>
  <c r="E2081" i="18"/>
  <c r="E2082" i="18"/>
  <c r="E2083" i="18"/>
  <c r="E2084" i="18"/>
  <c r="E2085" i="18"/>
  <c r="E2086" i="18"/>
  <c r="E2087" i="18"/>
  <c r="E2088" i="18"/>
  <c r="E2089" i="18"/>
  <c r="E2090" i="18"/>
  <c r="E2091" i="18"/>
  <c r="E2092" i="18"/>
  <c r="E2093" i="18"/>
  <c r="E2094" i="18"/>
  <c r="E2095" i="18"/>
  <c r="E2096" i="18"/>
  <c r="E2097" i="18"/>
  <c r="E2098" i="18"/>
  <c r="E2099" i="18"/>
  <c r="E2100" i="18"/>
  <c r="E2101" i="18"/>
  <c r="E2102" i="18"/>
  <c r="E2103" i="18"/>
  <c r="E2104" i="18"/>
  <c r="E2105" i="18"/>
  <c r="E2106" i="18"/>
  <c r="E2107" i="18"/>
  <c r="E2108" i="18"/>
  <c r="E2109" i="18"/>
  <c r="E2110" i="18"/>
  <c r="E2111" i="18"/>
  <c r="E2112" i="18"/>
  <c r="E2113" i="18"/>
  <c r="E2114" i="18"/>
  <c r="E2115" i="18"/>
  <c r="E2116" i="18"/>
  <c r="E2117" i="18"/>
  <c r="E2118" i="18"/>
  <c r="E2119" i="18"/>
  <c r="E2120" i="18"/>
  <c r="E2121" i="18"/>
  <c r="E2122" i="18"/>
  <c r="E2123" i="18"/>
  <c r="E2124" i="18"/>
  <c r="E2125" i="18"/>
  <c r="E2126" i="18"/>
  <c r="E2127" i="18"/>
  <c r="E2128" i="18"/>
  <c r="E2129" i="18"/>
  <c r="E2130" i="18"/>
  <c r="E2131" i="18"/>
  <c r="E2132" i="18"/>
  <c r="E2133" i="18"/>
  <c r="E2134" i="18"/>
  <c r="E2135" i="18"/>
  <c r="E2136" i="18"/>
  <c r="E2137" i="18"/>
  <c r="E2138" i="18"/>
  <c r="E2139" i="18"/>
  <c r="E2140" i="18"/>
  <c r="E2141" i="18"/>
  <c r="E2142" i="18"/>
  <c r="E2143" i="18"/>
  <c r="E2144" i="18"/>
  <c r="E2145" i="18"/>
  <c r="E2146" i="18"/>
  <c r="E2147" i="18"/>
  <c r="E2148" i="18"/>
  <c r="E2149" i="18"/>
  <c r="E2150" i="18"/>
  <c r="E2151" i="18"/>
  <c r="E2152" i="18"/>
  <c r="E2153" i="18"/>
  <c r="E2154" i="18"/>
  <c r="E2155" i="18"/>
  <c r="E2156" i="18"/>
  <c r="E2157" i="18"/>
  <c r="E2158" i="18"/>
  <c r="E2159" i="18"/>
  <c r="E2160" i="18"/>
  <c r="E2161" i="18"/>
  <c r="E2162" i="18"/>
  <c r="E2163" i="18"/>
  <c r="E2164" i="18"/>
  <c r="E2165" i="18"/>
  <c r="E2166" i="18"/>
  <c r="E2167" i="18"/>
  <c r="E2168" i="18"/>
  <c r="E2169" i="18"/>
  <c r="E2170" i="18"/>
  <c r="E2171" i="18"/>
  <c r="E2172" i="18"/>
  <c r="E2173" i="18"/>
  <c r="E2174" i="18"/>
  <c r="E2175" i="18"/>
  <c r="E2176" i="18"/>
  <c r="E2177" i="18"/>
  <c r="E2178" i="18"/>
  <c r="E2179" i="18"/>
  <c r="E2180" i="18"/>
  <c r="E2181" i="18"/>
  <c r="E2182" i="18"/>
  <c r="E2183" i="18"/>
  <c r="E2184" i="18"/>
  <c r="E2185" i="18"/>
  <c r="E2186" i="18"/>
  <c r="E2187" i="18"/>
  <c r="E2188" i="18"/>
  <c r="E2189" i="18"/>
  <c r="E2190" i="18"/>
  <c r="E2191" i="18"/>
  <c r="E2192" i="18"/>
  <c r="E2193" i="18"/>
  <c r="E2194" i="18"/>
  <c r="E2195" i="18"/>
  <c r="E2196" i="18"/>
  <c r="E2197" i="18"/>
  <c r="E2198" i="18"/>
  <c r="E2199" i="18"/>
  <c r="E2200" i="18"/>
  <c r="E2201" i="18"/>
  <c r="E2202" i="18"/>
  <c r="E2203" i="18"/>
  <c r="E2204" i="18"/>
  <c r="E2205" i="18"/>
  <c r="E2206" i="18"/>
  <c r="E2207" i="18"/>
  <c r="E2208" i="18"/>
  <c r="E2209" i="18"/>
  <c r="E2210" i="18"/>
  <c r="E2211" i="18"/>
  <c r="E2212" i="18"/>
  <c r="E2213" i="18"/>
  <c r="E2214" i="18"/>
  <c r="E2215" i="18"/>
  <c r="E2216" i="18"/>
  <c r="E2217" i="18"/>
  <c r="E2218" i="18"/>
  <c r="E2219" i="18"/>
  <c r="E2220" i="18"/>
  <c r="E2221" i="18"/>
  <c r="E2222" i="18"/>
  <c r="E2223" i="18"/>
  <c r="E2224" i="18"/>
  <c r="E2225" i="18"/>
  <c r="E2226" i="18"/>
  <c r="E2227" i="18"/>
  <c r="E2228" i="18"/>
  <c r="E2229" i="18"/>
  <c r="E2230" i="18"/>
  <c r="E2231" i="18"/>
  <c r="E2232" i="18"/>
  <c r="E2233" i="18"/>
  <c r="E2234" i="18"/>
  <c r="E2235" i="18"/>
  <c r="E2236" i="18"/>
  <c r="E2237" i="18"/>
  <c r="E2238" i="18"/>
  <c r="E2239" i="18"/>
  <c r="E2240" i="18"/>
  <c r="E2241" i="18"/>
  <c r="E2242" i="18"/>
  <c r="E2243" i="18"/>
  <c r="E2244" i="18"/>
  <c r="E2245" i="18"/>
  <c r="E2246" i="18"/>
  <c r="E2247" i="18"/>
  <c r="E2248" i="18"/>
  <c r="E2249" i="18"/>
  <c r="E2250" i="18"/>
  <c r="E2251" i="18"/>
  <c r="E2252" i="18"/>
  <c r="E2253" i="18"/>
  <c r="E2254" i="18"/>
  <c r="E2255" i="18"/>
  <c r="E2256" i="18"/>
  <c r="E2257" i="18"/>
  <c r="E2258" i="18"/>
  <c r="E2259" i="18"/>
  <c r="E2260" i="18"/>
  <c r="E2261" i="18"/>
  <c r="E2262" i="18"/>
  <c r="E2263" i="18"/>
  <c r="E2264" i="18"/>
  <c r="E2265" i="18"/>
  <c r="E2266" i="18"/>
  <c r="E2267" i="18"/>
  <c r="E2268" i="18"/>
  <c r="E2269" i="18"/>
  <c r="E2270" i="18"/>
  <c r="E2271" i="18"/>
  <c r="E2272" i="18"/>
  <c r="E2273" i="18"/>
  <c r="E2274" i="18"/>
  <c r="E2275" i="18"/>
  <c r="E2276" i="18"/>
  <c r="E2277" i="18"/>
  <c r="E2278" i="18"/>
  <c r="E2279" i="18"/>
  <c r="E2280" i="18"/>
  <c r="E2281" i="18"/>
  <c r="E2282" i="18"/>
  <c r="E2283" i="18"/>
  <c r="E2284" i="18"/>
  <c r="E2285" i="18"/>
  <c r="E2286" i="18"/>
  <c r="E2287" i="18"/>
  <c r="E2288" i="18"/>
  <c r="E2289" i="18"/>
  <c r="E2290" i="18"/>
  <c r="E2291" i="18"/>
  <c r="E2292" i="18"/>
  <c r="E2293" i="18"/>
  <c r="E2294" i="18"/>
  <c r="E2295" i="18"/>
  <c r="E2296" i="18"/>
  <c r="E2297" i="18"/>
  <c r="E2298" i="18"/>
  <c r="E2299" i="18"/>
  <c r="E2300" i="18"/>
  <c r="E2301" i="18"/>
  <c r="E2302" i="18"/>
  <c r="E2303" i="18"/>
  <c r="E2304" i="18"/>
  <c r="E2305" i="18"/>
  <c r="E2306" i="18"/>
  <c r="E2307" i="18"/>
  <c r="E2308" i="18"/>
  <c r="E2309" i="18"/>
  <c r="E2310" i="18"/>
  <c r="E2311" i="18"/>
  <c r="E2312" i="18"/>
  <c r="E2313" i="18"/>
  <c r="E2314" i="18"/>
  <c r="E2315" i="18"/>
  <c r="E2316" i="18"/>
  <c r="E2317" i="18"/>
  <c r="E2318" i="18"/>
  <c r="E2319" i="18"/>
  <c r="E2320" i="18"/>
  <c r="E2321" i="18"/>
  <c r="E2322" i="18"/>
  <c r="E2323" i="18"/>
  <c r="E2324" i="18"/>
  <c r="E2325" i="18"/>
  <c r="E2326" i="18"/>
  <c r="E2327" i="18"/>
  <c r="E2328" i="18"/>
  <c r="E2329" i="18"/>
  <c r="E2330" i="18"/>
  <c r="E2331" i="18"/>
  <c r="E2332" i="18"/>
  <c r="E2333" i="18"/>
  <c r="E2334" i="18"/>
  <c r="E2335" i="18"/>
  <c r="E2336" i="18"/>
  <c r="E2337" i="18"/>
  <c r="E2338" i="18"/>
  <c r="E2339" i="18"/>
  <c r="E2340" i="18"/>
  <c r="E2341" i="18"/>
  <c r="E2342" i="18"/>
  <c r="E2343" i="18"/>
  <c r="E2344" i="18"/>
  <c r="E2345" i="18"/>
  <c r="E2346" i="18"/>
  <c r="E2347" i="18"/>
  <c r="E2348" i="18"/>
  <c r="E2349" i="18"/>
  <c r="E2350" i="18"/>
  <c r="E2351" i="18"/>
  <c r="E2352" i="18"/>
  <c r="E2353" i="18"/>
  <c r="E2354" i="18"/>
  <c r="E2355" i="18"/>
  <c r="E2356" i="18"/>
  <c r="E2357" i="18"/>
  <c r="E2358" i="18"/>
  <c r="E2359" i="18"/>
  <c r="E2360" i="18"/>
  <c r="E2361" i="18"/>
  <c r="E2362" i="18"/>
  <c r="E2363" i="18"/>
  <c r="E2364" i="18"/>
  <c r="E2365" i="18"/>
  <c r="E2366" i="18"/>
  <c r="E2367" i="18"/>
  <c r="E2368" i="18"/>
  <c r="E2369" i="18"/>
  <c r="E2370" i="18"/>
  <c r="E2371" i="18"/>
  <c r="E2372" i="18"/>
  <c r="E2373" i="18"/>
  <c r="E2374" i="18"/>
  <c r="E2375" i="18"/>
  <c r="E2376" i="18"/>
  <c r="E2377" i="18"/>
  <c r="E2378" i="18"/>
  <c r="E2379" i="18"/>
  <c r="E2380" i="18"/>
  <c r="E2381" i="18"/>
  <c r="E2382" i="18"/>
  <c r="E2383" i="18"/>
  <c r="E2384" i="18"/>
  <c r="E2385" i="18"/>
  <c r="E2386" i="18"/>
  <c r="E2387" i="18"/>
  <c r="E2388" i="18"/>
  <c r="E2389" i="18"/>
  <c r="E2390" i="18"/>
  <c r="E2391" i="18"/>
  <c r="E2392" i="18"/>
  <c r="E2393" i="18"/>
  <c r="E2394" i="18"/>
  <c r="E2395" i="18"/>
  <c r="E2396" i="18"/>
  <c r="E2397" i="18"/>
  <c r="E2398" i="18"/>
  <c r="E2399" i="18"/>
  <c r="E2400" i="18"/>
  <c r="E2401" i="18"/>
  <c r="E2402" i="18"/>
  <c r="E2403" i="18"/>
  <c r="E2404" i="18"/>
  <c r="E2405" i="18"/>
  <c r="E2406" i="18"/>
  <c r="E2407" i="18"/>
  <c r="E2408" i="18"/>
  <c r="E2409" i="18"/>
  <c r="E2410" i="18"/>
  <c r="E2411" i="18"/>
  <c r="E2412" i="18"/>
  <c r="E2413" i="18"/>
  <c r="E2414" i="18"/>
  <c r="E2415" i="18"/>
  <c r="E2416" i="18"/>
  <c r="E2417" i="18"/>
  <c r="E2418" i="18"/>
  <c r="E2419" i="18"/>
  <c r="E2420" i="18"/>
  <c r="E2421" i="18"/>
  <c r="E2422" i="18"/>
  <c r="E2423" i="18"/>
  <c r="E2424" i="18"/>
  <c r="E2425" i="18"/>
  <c r="E2426" i="18"/>
  <c r="E2427" i="18"/>
  <c r="E2428" i="18"/>
  <c r="E2429" i="18"/>
  <c r="E2430" i="18"/>
  <c r="E2431" i="18"/>
  <c r="E2432" i="18"/>
  <c r="E2433" i="18"/>
  <c r="E2434" i="18"/>
  <c r="E2435" i="18"/>
  <c r="E2436" i="18"/>
  <c r="E2437" i="18"/>
  <c r="E2438" i="18"/>
  <c r="E2439" i="18"/>
  <c r="E2440" i="18"/>
  <c r="E2441" i="18"/>
  <c r="E2442" i="18"/>
  <c r="E2443" i="18"/>
  <c r="E2444" i="18"/>
  <c r="E2445" i="18"/>
  <c r="E2446" i="18"/>
  <c r="E2447" i="18"/>
  <c r="E2448" i="18"/>
  <c r="E2449" i="18"/>
  <c r="E2450" i="18"/>
  <c r="E2451" i="18"/>
  <c r="E2452" i="18"/>
  <c r="E2453" i="18"/>
  <c r="E2454" i="18"/>
  <c r="E2455" i="18"/>
  <c r="E2456" i="18"/>
  <c r="E2457" i="18"/>
  <c r="E2458" i="18"/>
  <c r="E2459" i="18"/>
  <c r="E2460" i="18"/>
  <c r="E2461" i="18"/>
  <c r="E2462" i="18"/>
  <c r="E2463" i="18"/>
  <c r="E2464" i="18"/>
  <c r="E2465" i="18"/>
  <c r="E2466" i="18"/>
  <c r="E2467" i="18"/>
  <c r="E2468" i="18"/>
  <c r="E2469" i="18"/>
  <c r="E2470" i="18"/>
  <c r="E2471" i="18"/>
  <c r="E2472" i="18"/>
  <c r="E2473" i="18"/>
  <c r="E2474" i="18"/>
  <c r="E2475" i="18"/>
  <c r="E2476" i="18"/>
  <c r="E2477" i="18"/>
  <c r="E2478" i="18"/>
  <c r="E2479" i="18"/>
  <c r="E2480" i="18"/>
  <c r="E2481" i="18"/>
  <c r="E2482" i="18"/>
  <c r="E2483" i="18"/>
  <c r="E2484" i="18"/>
  <c r="E2485" i="18"/>
  <c r="E2486" i="18"/>
  <c r="E2487" i="18"/>
  <c r="E2488" i="18"/>
  <c r="E2489" i="18"/>
  <c r="E2490" i="18"/>
  <c r="E2491" i="18"/>
  <c r="E2492" i="18"/>
  <c r="E2493" i="18"/>
  <c r="E2494" i="18"/>
  <c r="E2495" i="18"/>
  <c r="E2496" i="18"/>
  <c r="E2497" i="18"/>
  <c r="E2498" i="18"/>
  <c r="E2499" i="18"/>
  <c r="E2500" i="18"/>
  <c r="E2501" i="18"/>
  <c r="E2502" i="18"/>
  <c r="E2503" i="18"/>
  <c r="E2504" i="18"/>
  <c r="E2505" i="18"/>
  <c r="E2506" i="18"/>
  <c r="E2507" i="18"/>
  <c r="E2508" i="18"/>
  <c r="E2509" i="18"/>
  <c r="E2510" i="18"/>
  <c r="E2511" i="18"/>
  <c r="E2512" i="18"/>
  <c r="E2513" i="18"/>
  <c r="E2514" i="18"/>
  <c r="E2515" i="18"/>
  <c r="E2516" i="18"/>
  <c r="E2517" i="18"/>
  <c r="E2518" i="18"/>
  <c r="E2519" i="18"/>
  <c r="E2520" i="18"/>
  <c r="E2521" i="18"/>
  <c r="E2522" i="18"/>
  <c r="E2523" i="18"/>
  <c r="E2524" i="18"/>
  <c r="E2525" i="18"/>
  <c r="E2526" i="18"/>
  <c r="E2527" i="18"/>
  <c r="E2528" i="18"/>
  <c r="E2529" i="18"/>
  <c r="E2530" i="18"/>
  <c r="E2531" i="18"/>
  <c r="E2532" i="18"/>
  <c r="E2533" i="18"/>
  <c r="E2534" i="18"/>
  <c r="E2535" i="18"/>
  <c r="E2536" i="18"/>
  <c r="E2537" i="18"/>
  <c r="E2538" i="18"/>
  <c r="E2539" i="18"/>
  <c r="E2540" i="18"/>
  <c r="E2541" i="18"/>
  <c r="E2542" i="18"/>
  <c r="E2543" i="18"/>
  <c r="E2544" i="18"/>
  <c r="E2545" i="18"/>
  <c r="E2546" i="18"/>
  <c r="E2547" i="18"/>
  <c r="E2548" i="18"/>
  <c r="E2549" i="18"/>
  <c r="E2550" i="18"/>
  <c r="E2551" i="18"/>
  <c r="E2552" i="18"/>
  <c r="E2553" i="18"/>
  <c r="E2554" i="18"/>
  <c r="E2555" i="18"/>
  <c r="E2556" i="18"/>
  <c r="E2557" i="18"/>
  <c r="E2558" i="18"/>
  <c r="E2559" i="18"/>
  <c r="E2560" i="18"/>
  <c r="E2561" i="18"/>
  <c r="E2562" i="18"/>
  <c r="E2563" i="18"/>
  <c r="E2564" i="18"/>
  <c r="E2565" i="18"/>
  <c r="E2566" i="18"/>
  <c r="E2567" i="18"/>
  <c r="E2568" i="18"/>
  <c r="E2569" i="18"/>
  <c r="E2570" i="18"/>
  <c r="E2571" i="18"/>
  <c r="E2572" i="18"/>
  <c r="E2573" i="18"/>
  <c r="E2574" i="18"/>
  <c r="E2575" i="18"/>
  <c r="E2576" i="18"/>
  <c r="E2577" i="18"/>
  <c r="E2578" i="18"/>
  <c r="E2579" i="18"/>
  <c r="E2580" i="18"/>
  <c r="E2581" i="18"/>
  <c r="E2582" i="18"/>
  <c r="E2583" i="18"/>
  <c r="E2584" i="18"/>
  <c r="E2585" i="18"/>
  <c r="E2586" i="18"/>
  <c r="E2587" i="18"/>
  <c r="E2588" i="18"/>
  <c r="E2589" i="18"/>
  <c r="E2590" i="18"/>
  <c r="E2591" i="18"/>
  <c r="E2592" i="18"/>
  <c r="E2593" i="18"/>
  <c r="E2594" i="18"/>
  <c r="E2595" i="18"/>
  <c r="E2596" i="18"/>
  <c r="E2597" i="18"/>
  <c r="E2598" i="18"/>
  <c r="E2599" i="18"/>
  <c r="E2600" i="18"/>
  <c r="E2601" i="18"/>
  <c r="E2602" i="18"/>
  <c r="E2603" i="18"/>
  <c r="E2604" i="18"/>
  <c r="E2605" i="18"/>
  <c r="E2606" i="18"/>
  <c r="E2607" i="18"/>
  <c r="E2608" i="18"/>
  <c r="E2609" i="18"/>
  <c r="E2610" i="18"/>
  <c r="E2611" i="18"/>
  <c r="E2612" i="18"/>
  <c r="E2613" i="18"/>
  <c r="E2614" i="18"/>
  <c r="E2615" i="18"/>
  <c r="E2616" i="18"/>
  <c r="E2617" i="18"/>
  <c r="E2618" i="18"/>
  <c r="E2619" i="18"/>
  <c r="E2620" i="18"/>
  <c r="E2621" i="18"/>
  <c r="E2622" i="18"/>
  <c r="E2623" i="18"/>
  <c r="E2624" i="18"/>
  <c r="E2625" i="18"/>
  <c r="E2626" i="18"/>
  <c r="E2627" i="18"/>
  <c r="E2628" i="18"/>
  <c r="E2629" i="18"/>
  <c r="E2630" i="18"/>
  <c r="E2631" i="18"/>
  <c r="E2632" i="18"/>
  <c r="E2633" i="18"/>
  <c r="E2634" i="18"/>
  <c r="E2635" i="18"/>
  <c r="E2636" i="18"/>
  <c r="E2637" i="18"/>
  <c r="E2638" i="18"/>
  <c r="E2639" i="18"/>
  <c r="E2640" i="18"/>
  <c r="E2641" i="18"/>
  <c r="E2642" i="18"/>
  <c r="E2643" i="18"/>
  <c r="E2644" i="18"/>
  <c r="E2645" i="18"/>
  <c r="E2646" i="18"/>
  <c r="E2647" i="18"/>
  <c r="E2648" i="18"/>
  <c r="E2649" i="18"/>
  <c r="E2650" i="18"/>
  <c r="E2651" i="18"/>
  <c r="E2652" i="18"/>
  <c r="E2653" i="18"/>
  <c r="E2654" i="18"/>
  <c r="E2655" i="18"/>
  <c r="E2656" i="18"/>
  <c r="E2657" i="18"/>
  <c r="E2658" i="18"/>
  <c r="E2659" i="18"/>
  <c r="E2660" i="18"/>
  <c r="E2661" i="18"/>
  <c r="E2662" i="18"/>
  <c r="E2663" i="18"/>
  <c r="E2664" i="18"/>
  <c r="E2665" i="18"/>
  <c r="E2666" i="18"/>
  <c r="E2667" i="18"/>
  <c r="E2668" i="18"/>
  <c r="E2669" i="18"/>
  <c r="E2670" i="18"/>
  <c r="E2671" i="18"/>
  <c r="E2672" i="18"/>
  <c r="E2673" i="18"/>
  <c r="E2674" i="18"/>
  <c r="E2675" i="18"/>
  <c r="E2676" i="18"/>
  <c r="E2677" i="18"/>
  <c r="E2678" i="18"/>
  <c r="E2679" i="18"/>
  <c r="E2680" i="18"/>
  <c r="E2681" i="18"/>
  <c r="E2682" i="18"/>
  <c r="E2683" i="18"/>
  <c r="E2684" i="18"/>
  <c r="E2685" i="18"/>
  <c r="E2686" i="18"/>
  <c r="E2687" i="18"/>
  <c r="E2688" i="18"/>
  <c r="E2689" i="18"/>
  <c r="E2690" i="18"/>
  <c r="E2691" i="18"/>
  <c r="E2692" i="18"/>
  <c r="E2693" i="18"/>
  <c r="E2694" i="18"/>
  <c r="E2695" i="18"/>
  <c r="E2696" i="18"/>
  <c r="E2697" i="18"/>
  <c r="E2698" i="18"/>
  <c r="E2699" i="18"/>
  <c r="E2700" i="18"/>
  <c r="E2701" i="18"/>
  <c r="E2702" i="18"/>
  <c r="E2703" i="18"/>
  <c r="E2704" i="18"/>
  <c r="E2705" i="18"/>
  <c r="E2706" i="18"/>
  <c r="E2707" i="18"/>
  <c r="E2708" i="18"/>
  <c r="E2709" i="18"/>
  <c r="E2710" i="18"/>
  <c r="E2711" i="18"/>
  <c r="E2712" i="18"/>
  <c r="E2713" i="18"/>
  <c r="E2714" i="18"/>
  <c r="E2715" i="18"/>
  <c r="E2716" i="18"/>
  <c r="E2717" i="18"/>
  <c r="E2718" i="18"/>
  <c r="E2719" i="18"/>
  <c r="E2720" i="18"/>
  <c r="E2721" i="18"/>
  <c r="E2722" i="18"/>
  <c r="E2723" i="18"/>
  <c r="E2724" i="18"/>
  <c r="E2725" i="18"/>
  <c r="E2726" i="18"/>
  <c r="E2727" i="18"/>
  <c r="E2728" i="18"/>
  <c r="E2729" i="18"/>
  <c r="E2730" i="18"/>
  <c r="E2731" i="18"/>
  <c r="E2732" i="18"/>
  <c r="E2733" i="18"/>
  <c r="E2734" i="18"/>
  <c r="E2735" i="18"/>
  <c r="E2736" i="18"/>
  <c r="E2737" i="18"/>
  <c r="E2738" i="18"/>
  <c r="E2739" i="18"/>
  <c r="E2740" i="18"/>
  <c r="E2741" i="18"/>
  <c r="E2742" i="18"/>
  <c r="E2743" i="18"/>
  <c r="E2744" i="18"/>
  <c r="E2745" i="18"/>
  <c r="E2746" i="18"/>
  <c r="E2747" i="18"/>
  <c r="E2748" i="18"/>
  <c r="E2749" i="18"/>
  <c r="E2750" i="18"/>
  <c r="E2751" i="18"/>
  <c r="E2752" i="18"/>
  <c r="E2753" i="18"/>
  <c r="E2754" i="18"/>
  <c r="E2755" i="18"/>
  <c r="E2756" i="18"/>
  <c r="E2757" i="18"/>
  <c r="E2758" i="18"/>
  <c r="E2759" i="18"/>
  <c r="E2760" i="18"/>
  <c r="E2761" i="18"/>
  <c r="E2762" i="18"/>
  <c r="E2763" i="18"/>
  <c r="E2764" i="18"/>
  <c r="E2765" i="18"/>
  <c r="E2766" i="18"/>
  <c r="E2767" i="18"/>
  <c r="E2768" i="18"/>
  <c r="E2769" i="18"/>
  <c r="E2770" i="18"/>
  <c r="E2771" i="18"/>
  <c r="E2772" i="18"/>
  <c r="E2773" i="18"/>
  <c r="E2774" i="18"/>
  <c r="E2775" i="18"/>
  <c r="E2776" i="18"/>
  <c r="E2777" i="18"/>
  <c r="E2778" i="18"/>
  <c r="E2779" i="18"/>
  <c r="E2780" i="18"/>
  <c r="E2781" i="18"/>
  <c r="E2782" i="18"/>
  <c r="E2783" i="18"/>
  <c r="E2784" i="18"/>
  <c r="E2785" i="18"/>
  <c r="E2786" i="18"/>
  <c r="E2787" i="18"/>
  <c r="E2788" i="18"/>
  <c r="E2789" i="18"/>
  <c r="E2790" i="18"/>
  <c r="E2791" i="18"/>
  <c r="E2792" i="18"/>
  <c r="E2793" i="18"/>
  <c r="E2794" i="18"/>
  <c r="E2795" i="18"/>
  <c r="E2796" i="18"/>
  <c r="E2797" i="18"/>
  <c r="E2798" i="18"/>
  <c r="E2799" i="18"/>
  <c r="E2800" i="18"/>
  <c r="E2801" i="18"/>
  <c r="E2802" i="18"/>
  <c r="E2803" i="18"/>
  <c r="E2804" i="18"/>
  <c r="E2805" i="18"/>
  <c r="E2806" i="18"/>
  <c r="E2807" i="18"/>
  <c r="E2808" i="18"/>
  <c r="E2809" i="18"/>
  <c r="E2810" i="18"/>
  <c r="E2811" i="18"/>
  <c r="E2812" i="18"/>
  <c r="E2813" i="18"/>
  <c r="E2814" i="18"/>
  <c r="E2815" i="18"/>
  <c r="E2816" i="18"/>
  <c r="E2817" i="18"/>
  <c r="E2818" i="18"/>
  <c r="E2819" i="18"/>
  <c r="E2820" i="18"/>
  <c r="E2821" i="18"/>
  <c r="E2822" i="18"/>
  <c r="E2823" i="18"/>
  <c r="E2824" i="18"/>
  <c r="E2825" i="18"/>
  <c r="E2826" i="18"/>
  <c r="E2827" i="18"/>
  <c r="E2828" i="18"/>
  <c r="E2829" i="18"/>
  <c r="E2830" i="18"/>
  <c r="E2831" i="18"/>
  <c r="E2832" i="18"/>
  <c r="E2833" i="18"/>
  <c r="E2834" i="18"/>
  <c r="E2835" i="18"/>
  <c r="E2836" i="18"/>
  <c r="E2837" i="18"/>
  <c r="E2838" i="18"/>
  <c r="E2839" i="18"/>
  <c r="E2840" i="18"/>
  <c r="E2841" i="18"/>
  <c r="E2842" i="18"/>
  <c r="E2843" i="18"/>
  <c r="E2844" i="18"/>
  <c r="E2845" i="18"/>
  <c r="E2846" i="18"/>
  <c r="E2847" i="18"/>
  <c r="E2848" i="18"/>
  <c r="E2849" i="18"/>
  <c r="E2850" i="18"/>
  <c r="E2851" i="18"/>
  <c r="E2852" i="18"/>
  <c r="E2853" i="18"/>
  <c r="E2854" i="18"/>
  <c r="E2855" i="18"/>
  <c r="E2856" i="18"/>
  <c r="E2857" i="18"/>
  <c r="E2858" i="18"/>
  <c r="E2859" i="18"/>
  <c r="E2860" i="18"/>
  <c r="E2861" i="18"/>
  <c r="E2862" i="18"/>
  <c r="E2863" i="18"/>
  <c r="E2864" i="18"/>
  <c r="E2865" i="18"/>
  <c r="E2866" i="18"/>
  <c r="E2867" i="18"/>
  <c r="E2868" i="18"/>
  <c r="E2869" i="18"/>
  <c r="E2870" i="18"/>
  <c r="E2871" i="18"/>
  <c r="E2872" i="18"/>
  <c r="E2873" i="18"/>
  <c r="E2874" i="18"/>
  <c r="E2875" i="18"/>
  <c r="E2876" i="18"/>
  <c r="E2877" i="18"/>
  <c r="E2878" i="18"/>
  <c r="E2879" i="18"/>
  <c r="E2880" i="18"/>
  <c r="E2881" i="18"/>
  <c r="E2882" i="18"/>
  <c r="E2883" i="18"/>
  <c r="E2884" i="18"/>
  <c r="E2885" i="18"/>
  <c r="E2886" i="18"/>
  <c r="E2887" i="18"/>
  <c r="E2888" i="18"/>
  <c r="E2889" i="18"/>
  <c r="E2890" i="18"/>
  <c r="E2891" i="18"/>
  <c r="E2892" i="18"/>
  <c r="E2893" i="18"/>
  <c r="E2894" i="18"/>
  <c r="E2895" i="18"/>
  <c r="E2896" i="18"/>
  <c r="E2897" i="18"/>
  <c r="E2898" i="18"/>
  <c r="E2899" i="18"/>
  <c r="E2900" i="18"/>
  <c r="E2901" i="18"/>
  <c r="E2902" i="18"/>
  <c r="E2903" i="18"/>
  <c r="E2904" i="18"/>
  <c r="E2905" i="18"/>
  <c r="E2906" i="18"/>
  <c r="E2907" i="18"/>
  <c r="E2908" i="18"/>
  <c r="E2909" i="18"/>
  <c r="E2910" i="18"/>
  <c r="E2911" i="18"/>
  <c r="E2912" i="18"/>
  <c r="E2913" i="18"/>
  <c r="E2914" i="18"/>
  <c r="E2915" i="18"/>
  <c r="E2916" i="18"/>
  <c r="E2917" i="18"/>
  <c r="E2918" i="18"/>
  <c r="E2919" i="18"/>
  <c r="E2920" i="18"/>
  <c r="E2921" i="18"/>
  <c r="E2922" i="18"/>
  <c r="E2923" i="18"/>
  <c r="E2924" i="18"/>
  <c r="E2925" i="18"/>
  <c r="E2926" i="18"/>
  <c r="E2927" i="18"/>
  <c r="E2928" i="18"/>
  <c r="E2929" i="18"/>
  <c r="E2930" i="18"/>
  <c r="E2931" i="18"/>
  <c r="E2932" i="18"/>
  <c r="E2933" i="18"/>
  <c r="E2934" i="18"/>
  <c r="E2935" i="18"/>
  <c r="E2936" i="18"/>
  <c r="E2937" i="18"/>
  <c r="E2938" i="18"/>
  <c r="E2939" i="18"/>
  <c r="E2940" i="18"/>
  <c r="E2941" i="18"/>
  <c r="E2942" i="18"/>
  <c r="E2943" i="18"/>
  <c r="E2944" i="18"/>
  <c r="E2945" i="18"/>
  <c r="E2946" i="18"/>
  <c r="E2947" i="18"/>
  <c r="E2948" i="18"/>
  <c r="E2949" i="18"/>
  <c r="E2950" i="18"/>
  <c r="E2951" i="18"/>
  <c r="E2952" i="18"/>
  <c r="E2953" i="18"/>
  <c r="E2954" i="18"/>
  <c r="E2955" i="18"/>
  <c r="E2956" i="18"/>
  <c r="E2957" i="18"/>
  <c r="E2958" i="18"/>
  <c r="E2959" i="18"/>
  <c r="E2960" i="18"/>
  <c r="E2961" i="18"/>
  <c r="E2962" i="18"/>
  <c r="E2963" i="18"/>
  <c r="E2964" i="18"/>
  <c r="E2965" i="18"/>
  <c r="E2966" i="18"/>
  <c r="E2967" i="18"/>
  <c r="E2968" i="18"/>
  <c r="E2969" i="18"/>
  <c r="E2970" i="18"/>
  <c r="E2971" i="18"/>
  <c r="E2972" i="18"/>
  <c r="E2973" i="18"/>
  <c r="E2974" i="18"/>
  <c r="E2975" i="18"/>
  <c r="E2976" i="18"/>
  <c r="E2977" i="18"/>
  <c r="E2978" i="18"/>
  <c r="E2979" i="18"/>
  <c r="E2980" i="18"/>
  <c r="E2981" i="18"/>
  <c r="E2982" i="18"/>
  <c r="E2983" i="18"/>
  <c r="E2984" i="18"/>
  <c r="E2985" i="18"/>
  <c r="E2986" i="18"/>
  <c r="E2987" i="18"/>
  <c r="E2988" i="18"/>
  <c r="E2989" i="18"/>
  <c r="E2990" i="18"/>
  <c r="E2991" i="18"/>
  <c r="E2992" i="18"/>
  <c r="E2993" i="18"/>
  <c r="E2994" i="18"/>
  <c r="E2995" i="18"/>
  <c r="E2996" i="18"/>
  <c r="E2997" i="18"/>
  <c r="E2998" i="18"/>
  <c r="E2999" i="18"/>
  <c r="E3000" i="18"/>
  <c r="E3001" i="18"/>
  <c r="E3002" i="18"/>
  <c r="E3003" i="18"/>
  <c r="E3004" i="18"/>
  <c r="E3005" i="18"/>
  <c r="E3006" i="18"/>
  <c r="E3007" i="18"/>
  <c r="E3008" i="18"/>
  <c r="E3009" i="18"/>
  <c r="E3010" i="18"/>
  <c r="E3011" i="18"/>
  <c r="E3012" i="18"/>
  <c r="E3013" i="18"/>
  <c r="E3014" i="18"/>
  <c r="E3015" i="18"/>
  <c r="E3016" i="18"/>
  <c r="E3017" i="18"/>
  <c r="E3018" i="18"/>
  <c r="E3019" i="18"/>
  <c r="E3020" i="18"/>
  <c r="E3021" i="18"/>
  <c r="E3022" i="18"/>
  <c r="E3023" i="18"/>
  <c r="E3024" i="18"/>
  <c r="E3025" i="18"/>
  <c r="E3026" i="18"/>
  <c r="E3027" i="18"/>
  <c r="E3028" i="18"/>
  <c r="E3029" i="18"/>
  <c r="E3030" i="18"/>
  <c r="E3031" i="18"/>
  <c r="E3032" i="18"/>
  <c r="E3033" i="18"/>
  <c r="E3034" i="18"/>
  <c r="E3035" i="18"/>
  <c r="E3036" i="18"/>
  <c r="E3037" i="18"/>
  <c r="E3038" i="18"/>
  <c r="E3039" i="18"/>
  <c r="E3040" i="18"/>
  <c r="E3041" i="18"/>
  <c r="E3042" i="18"/>
  <c r="E3043" i="18"/>
  <c r="E3044" i="18"/>
  <c r="E3045" i="18"/>
  <c r="E3046" i="18"/>
  <c r="E3047" i="18"/>
  <c r="E3048" i="18"/>
  <c r="E3049" i="18"/>
  <c r="E3050" i="18"/>
  <c r="E3051" i="18"/>
  <c r="E3052" i="18"/>
  <c r="E3053" i="18"/>
  <c r="E3054" i="18"/>
  <c r="E3055" i="18"/>
  <c r="E3056" i="18"/>
  <c r="E3057" i="18"/>
  <c r="E3058" i="18"/>
  <c r="E3059" i="18"/>
  <c r="E3060" i="18"/>
  <c r="E3061" i="18"/>
  <c r="E3062" i="18"/>
  <c r="E3063" i="18"/>
  <c r="E3064" i="18"/>
  <c r="E3065" i="18"/>
  <c r="E3066" i="18"/>
  <c r="E3067" i="18"/>
  <c r="E3068" i="18"/>
  <c r="E3069" i="18"/>
  <c r="E3070" i="18"/>
  <c r="E3071" i="18"/>
  <c r="E3072" i="18"/>
  <c r="E3073" i="18"/>
  <c r="E3074" i="18"/>
  <c r="E3075" i="18"/>
  <c r="E3076" i="18"/>
  <c r="E3077" i="18"/>
  <c r="E3078" i="18"/>
  <c r="E3079" i="18"/>
  <c r="E3080" i="18"/>
  <c r="E3081" i="18"/>
  <c r="E3082" i="18"/>
  <c r="E3083" i="18"/>
  <c r="E3084" i="18"/>
  <c r="E3085" i="18"/>
  <c r="E3086" i="18"/>
  <c r="E3087" i="18"/>
  <c r="E3088" i="18"/>
  <c r="E3089" i="18"/>
  <c r="E3090" i="18"/>
  <c r="E3091" i="18"/>
  <c r="E3092" i="18"/>
  <c r="E3093" i="18"/>
  <c r="E3094" i="18"/>
  <c r="E3095" i="18"/>
  <c r="E3096" i="18"/>
  <c r="E3097" i="18"/>
  <c r="E3098" i="18"/>
  <c r="E3099" i="18"/>
  <c r="E3100" i="18"/>
  <c r="E3101" i="18"/>
  <c r="E3102" i="18"/>
  <c r="E3103" i="18"/>
  <c r="E3104" i="18"/>
  <c r="E3105" i="18"/>
  <c r="E3106" i="18"/>
  <c r="E3107" i="18"/>
  <c r="E3108" i="18"/>
  <c r="E3109" i="18"/>
  <c r="E3110" i="18"/>
  <c r="E3111" i="18"/>
  <c r="E3112" i="18"/>
  <c r="E3113" i="18"/>
  <c r="E3114" i="18"/>
  <c r="E3115" i="18"/>
  <c r="E3116" i="18"/>
  <c r="E3117" i="18"/>
  <c r="E3118" i="18"/>
  <c r="E3119" i="18"/>
  <c r="E3120" i="18"/>
  <c r="E3121" i="18"/>
  <c r="E3122" i="18"/>
  <c r="E3123" i="18"/>
  <c r="E3124" i="18"/>
  <c r="E3125" i="18"/>
  <c r="E3126" i="18"/>
  <c r="E3127" i="18"/>
  <c r="E3128" i="18"/>
  <c r="E3129" i="18"/>
  <c r="E3130" i="18"/>
  <c r="E3131" i="18"/>
  <c r="E3132" i="18"/>
  <c r="E3133" i="18"/>
  <c r="E3134" i="18"/>
  <c r="E3135" i="18"/>
  <c r="E3136" i="18"/>
  <c r="E3137" i="18"/>
  <c r="E3138" i="18"/>
  <c r="E3139" i="18"/>
  <c r="E3140" i="18"/>
  <c r="E3141" i="18"/>
  <c r="E3142" i="18"/>
  <c r="E3143" i="18"/>
  <c r="E3144" i="18"/>
  <c r="E3145" i="18"/>
  <c r="E3146" i="18"/>
  <c r="E3147" i="18"/>
  <c r="E3148" i="18"/>
  <c r="E3149" i="18"/>
  <c r="E3150" i="18"/>
  <c r="E3151" i="18"/>
  <c r="E3152" i="18"/>
  <c r="E3153" i="18"/>
  <c r="E3154" i="18"/>
  <c r="E3155" i="18"/>
  <c r="E3156" i="18"/>
  <c r="E3157" i="18"/>
  <c r="E3158" i="18"/>
  <c r="E3159" i="18"/>
  <c r="E3160" i="18"/>
  <c r="E3161" i="18"/>
  <c r="E3162" i="18"/>
  <c r="E3163" i="18"/>
  <c r="E3164" i="18"/>
  <c r="E3165" i="18"/>
  <c r="E3166" i="18"/>
  <c r="E3167" i="18"/>
  <c r="E3168" i="18"/>
  <c r="E3169" i="18"/>
  <c r="E3170" i="18"/>
  <c r="E3171" i="18"/>
  <c r="E3172" i="18"/>
  <c r="E3173" i="18"/>
  <c r="E3174" i="18"/>
  <c r="E3175" i="18"/>
  <c r="E3176" i="18"/>
  <c r="E3177" i="18"/>
  <c r="E3178" i="18"/>
  <c r="E3179" i="18"/>
  <c r="E3180" i="18"/>
  <c r="E3181" i="18"/>
  <c r="E3182" i="18"/>
  <c r="E3183" i="18"/>
  <c r="E3184" i="18"/>
  <c r="E3185" i="18"/>
  <c r="E3186" i="18"/>
  <c r="E3187" i="18"/>
  <c r="E3188" i="18"/>
  <c r="E3189" i="18"/>
  <c r="E3190" i="18"/>
  <c r="E3191" i="18"/>
  <c r="E3192" i="18"/>
  <c r="E3193" i="18"/>
  <c r="E3194" i="18"/>
  <c r="E3195" i="18"/>
  <c r="E3196" i="18"/>
  <c r="E3197" i="18"/>
  <c r="E3198" i="18"/>
  <c r="E3199" i="18"/>
  <c r="E3200" i="18"/>
  <c r="E3201" i="18"/>
  <c r="E3202" i="18"/>
  <c r="E3203" i="18"/>
  <c r="E3204" i="18"/>
  <c r="E3205" i="18"/>
  <c r="E3206" i="18"/>
  <c r="E3207" i="18"/>
  <c r="E3208" i="18"/>
  <c r="E3209" i="18"/>
  <c r="E3210" i="18"/>
  <c r="E3211" i="18"/>
  <c r="E3212" i="18"/>
  <c r="E3213" i="18"/>
  <c r="E3214" i="18"/>
  <c r="E3215" i="18"/>
  <c r="E3216" i="18"/>
  <c r="E3217" i="18"/>
  <c r="E3218" i="18"/>
  <c r="E3219" i="18"/>
  <c r="E3220" i="18"/>
  <c r="E3221" i="18"/>
  <c r="E3222" i="18"/>
  <c r="E3223" i="18"/>
  <c r="E3224" i="18"/>
  <c r="E3225" i="18"/>
  <c r="E3226" i="18"/>
  <c r="E3227" i="18"/>
  <c r="E3228" i="18"/>
  <c r="E3229" i="18"/>
  <c r="E3230" i="18"/>
  <c r="E3231" i="18"/>
  <c r="E3232" i="18"/>
  <c r="E3233" i="18"/>
  <c r="E3234" i="18"/>
  <c r="E3235" i="18"/>
  <c r="E3236" i="18"/>
  <c r="E3237" i="18"/>
  <c r="E3238" i="18"/>
  <c r="E3239" i="18"/>
  <c r="E3240" i="18"/>
  <c r="E3241" i="18"/>
  <c r="E3242" i="18"/>
  <c r="E3243" i="18"/>
  <c r="E3244" i="18"/>
  <c r="E3245" i="18"/>
  <c r="E3246" i="18"/>
  <c r="E3247" i="18"/>
  <c r="E3248" i="18"/>
  <c r="E3249" i="18"/>
  <c r="E3250" i="18"/>
  <c r="E3251" i="18"/>
  <c r="E3252" i="18"/>
  <c r="E3253" i="18"/>
  <c r="E3254" i="18"/>
  <c r="E3255" i="18"/>
  <c r="E3256" i="18"/>
  <c r="E3257" i="18"/>
  <c r="E3258" i="18"/>
  <c r="E3259" i="18"/>
  <c r="E3260" i="18"/>
  <c r="E3261" i="18"/>
  <c r="E3262" i="18"/>
  <c r="E3263" i="18"/>
  <c r="E3264" i="18"/>
  <c r="E3265" i="18"/>
  <c r="E3266" i="18"/>
  <c r="E3267" i="18"/>
  <c r="E3268" i="18"/>
  <c r="E3269" i="18"/>
  <c r="E3270" i="18"/>
  <c r="E3271" i="18"/>
  <c r="E3272" i="18"/>
  <c r="E3273" i="18"/>
  <c r="E3274" i="18"/>
  <c r="E3275" i="18"/>
  <c r="E3276" i="18"/>
  <c r="E3277" i="18"/>
  <c r="E3278" i="18"/>
  <c r="E3279" i="18"/>
  <c r="E3280" i="18"/>
  <c r="E3281" i="18"/>
  <c r="E3282" i="18"/>
  <c r="E3283" i="18"/>
  <c r="E3284" i="18"/>
  <c r="E3285" i="18"/>
  <c r="E3286" i="18"/>
  <c r="E3287" i="18"/>
  <c r="E3288" i="18"/>
  <c r="E3289" i="18"/>
  <c r="E3290" i="18"/>
  <c r="E3291" i="18"/>
  <c r="E3292" i="18"/>
  <c r="E3293" i="18"/>
  <c r="E3294" i="18"/>
  <c r="E3295" i="18"/>
  <c r="E3296" i="18"/>
  <c r="E3297" i="18"/>
  <c r="E3298" i="18"/>
  <c r="E3299" i="18"/>
  <c r="E3300" i="18"/>
  <c r="E3301" i="18"/>
  <c r="E3302" i="18"/>
  <c r="E3303" i="18"/>
  <c r="E3304" i="18"/>
  <c r="E3305" i="18"/>
  <c r="E3306" i="18"/>
  <c r="E3307" i="18"/>
  <c r="E3308" i="18"/>
  <c r="E3309" i="18"/>
  <c r="E3310" i="18"/>
  <c r="E3311" i="18"/>
  <c r="E3312" i="18"/>
  <c r="E3313" i="18"/>
  <c r="E3314" i="18"/>
  <c r="E3315" i="18"/>
  <c r="E3316" i="18"/>
  <c r="E3317" i="18"/>
  <c r="E3318" i="18"/>
  <c r="E3319" i="18"/>
  <c r="E3320" i="18"/>
  <c r="E3321" i="18"/>
  <c r="E3322" i="18"/>
  <c r="E3323" i="18"/>
  <c r="E3324" i="18"/>
  <c r="E3325" i="18"/>
  <c r="E3326" i="18"/>
  <c r="E3327" i="18"/>
  <c r="E3328" i="18"/>
  <c r="E3329" i="18"/>
  <c r="E3330" i="18"/>
  <c r="E3331" i="18"/>
  <c r="E3332" i="18"/>
  <c r="E3333" i="18"/>
  <c r="E3334" i="18"/>
  <c r="E3335" i="18"/>
  <c r="E3336" i="18"/>
  <c r="E3337" i="18"/>
  <c r="E3338" i="18"/>
  <c r="E3339" i="18"/>
  <c r="E3340" i="18"/>
  <c r="E3341" i="18"/>
  <c r="E3342" i="18"/>
  <c r="E3343" i="18"/>
  <c r="E3344" i="18"/>
  <c r="E3345" i="18"/>
  <c r="E3346" i="18"/>
  <c r="E3347" i="18"/>
  <c r="E3348" i="18"/>
  <c r="E3349" i="18"/>
  <c r="E3350" i="18"/>
  <c r="E3351" i="18"/>
  <c r="E3352" i="18"/>
  <c r="E3353" i="18"/>
  <c r="E3354" i="18"/>
  <c r="E3355" i="18"/>
  <c r="E3356" i="18"/>
  <c r="E3357" i="18"/>
  <c r="E3358" i="18"/>
  <c r="E3359" i="18"/>
  <c r="E3360" i="18"/>
  <c r="E3361" i="18"/>
  <c r="E3362" i="18"/>
  <c r="E3363" i="18"/>
  <c r="E3364" i="18"/>
  <c r="E3365" i="18"/>
  <c r="E3366" i="18"/>
  <c r="E3367" i="18"/>
  <c r="E3368" i="18"/>
  <c r="E3369" i="18"/>
  <c r="E3370" i="18"/>
  <c r="E3371" i="18"/>
  <c r="E3372" i="18"/>
  <c r="E3373" i="18"/>
  <c r="E3374" i="18"/>
  <c r="E3375" i="18"/>
  <c r="E3376" i="18"/>
  <c r="E3377" i="18"/>
  <c r="E3378" i="18"/>
  <c r="E3379" i="18"/>
  <c r="E3380" i="18"/>
  <c r="E3381" i="18"/>
  <c r="E3382" i="18"/>
  <c r="E3383" i="18"/>
  <c r="E3384" i="18"/>
  <c r="E3385" i="18"/>
  <c r="E3386" i="18"/>
  <c r="E3387" i="18"/>
  <c r="E3388" i="18"/>
  <c r="E3389" i="18"/>
  <c r="E3390" i="18"/>
  <c r="E3391" i="18"/>
  <c r="E3392" i="18"/>
  <c r="E3393" i="18"/>
  <c r="E3394" i="18"/>
  <c r="E3395" i="18"/>
  <c r="E3396" i="18"/>
  <c r="E3397" i="18"/>
  <c r="E3398" i="18"/>
  <c r="E3399" i="18"/>
  <c r="E3400" i="18"/>
  <c r="E3401" i="18"/>
  <c r="E3402" i="18"/>
  <c r="E3403" i="18"/>
  <c r="E3404" i="18"/>
  <c r="E3405" i="18"/>
  <c r="E3406" i="18"/>
  <c r="E3407" i="18"/>
  <c r="E3408" i="18"/>
  <c r="E3409" i="18"/>
  <c r="E3410" i="18"/>
  <c r="E3411" i="18"/>
  <c r="E3412" i="18"/>
  <c r="E3413" i="18"/>
  <c r="E3414" i="18"/>
  <c r="E3415" i="18"/>
  <c r="E3416" i="18"/>
  <c r="E3417" i="18"/>
  <c r="E3418" i="18"/>
  <c r="E3419" i="18"/>
  <c r="E3420" i="18"/>
  <c r="E3421" i="18"/>
  <c r="E3422" i="18"/>
  <c r="E3423" i="18"/>
  <c r="E3424" i="18"/>
  <c r="E3425" i="18"/>
  <c r="E3426" i="18"/>
  <c r="E3427" i="18"/>
  <c r="E3428" i="18"/>
  <c r="E3429" i="18"/>
  <c r="E3430" i="18"/>
  <c r="E3431" i="18"/>
  <c r="E3432" i="18"/>
  <c r="E3433" i="18"/>
  <c r="E3434" i="18"/>
  <c r="E3435" i="18"/>
  <c r="E3436" i="18"/>
  <c r="E3437" i="18"/>
  <c r="E3438" i="18"/>
  <c r="E3439" i="18"/>
  <c r="E3440" i="18"/>
  <c r="E3441" i="18"/>
  <c r="E3442" i="18"/>
  <c r="E3443" i="18"/>
  <c r="E3444" i="18"/>
  <c r="E3445" i="18"/>
  <c r="E3446" i="18"/>
  <c r="E3447" i="18"/>
  <c r="E3448" i="18"/>
  <c r="E3449" i="18"/>
  <c r="E3450" i="18"/>
  <c r="E3451" i="18"/>
  <c r="E3452" i="18"/>
  <c r="E3453" i="18"/>
  <c r="E3454" i="18"/>
  <c r="E3455" i="18"/>
  <c r="E3456" i="18"/>
  <c r="E3457" i="18"/>
  <c r="E3458" i="18"/>
  <c r="E3459" i="18"/>
  <c r="E3460" i="18"/>
  <c r="E3461" i="18"/>
  <c r="E3462" i="18"/>
  <c r="E3463" i="18"/>
  <c r="E3464" i="18"/>
  <c r="E3465" i="18"/>
  <c r="E3466" i="18"/>
  <c r="E3467" i="18"/>
  <c r="E3468" i="18"/>
  <c r="E3469" i="18"/>
  <c r="E3470" i="18"/>
  <c r="E3471" i="18"/>
  <c r="E3472" i="18"/>
  <c r="E3473" i="18"/>
  <c r="E3474" i="18"/>
  <c r="E3475" i="18"/>
  <c r="E3476" i="18"/>
  <c r="E3477" i="18"/>
  <c r="E3478" i="18"/>
  <c r="E3479" i="18"/>
  <c r="E3480" i="18"/>
  <c r="E3481" i="18"/>
  <c r="E3482" i="18"/>
  <c r="E3483" i="18"/>
  <c r="E3484" i="18"/>
  <c r="E3485" i="18"/>
  <c r="E3486" i="18"/>
  <c r="E3487" i="18"/>
  <c r="E3488" i="18"/>
  <c r="E3489" i="18"/>
  <c r="E3490" i="18"/>
  <c r="E3491" i="18"/>
  <c r="E3492" i="18"/>
  <c r="E3493" i="18"/>
  <c r="E3494" i="18"/>
  <c r="E3495" i="18"/>
  <c r="E3496" i="18"/>
  <c r="E3497" i="18"/>
  <c r="E3498" i="18"/>
  <c r="E3499" i="18"/>
  <c r="E3500" i="18"/>
  <c r="E3501" i="18"/>
  <c r="E3502" i="18"/>
  <c r="E3503" i="18"/>
  <c r="E3504" i="18"/>
  <c r="E3505" i="18"/>
  <c r="E3506" i="18"/>
  <c r="E3507" i="18"/>
  <c r="E3508" i="18"/>
  <c r="E3509" i="18"/>
  <c r="E3510" i="18"/>
  <c r="E3511" i="18"/>
  <c r="E3512" i="18"/>
  <c r="E3513" i="18"/>
  <c r="E3514" i="18"/>
  <c r="E3515" i="18"/>
  <c r="E3516" i="18"/>
  <c r="E3517" i="18"/>
  <c r="E3518" i="18"/>
  <c r="E3519" i="18"/>
  <c r="E3520" i="18"/>
  <c r="E3521" i="18"/>
  <c r="E3522" i="18"/>
  <c r="E3523" i="18"/>
  <c r="E3524" i="18"/>
  <c r="E3525" i="18"/>
  <c r="E3526" i="18"/>
  <c r="E3527" i="18"/>
  <c r="E3528" i="18"/>
  <c r="E3529" i="18"/>
  <c r="E3530" i="18"/>
  <c r="E3531" i="18"/>
  <c r="E3532" i="18"/>
  <c r="E3533" i="18"/>
  <c r="E3534" i="18"/>
  <c r="E3535" i="18"/>
  <c r="E3536" i="18"/>
  <c r="E3537" i="18"/>
  <c r="E3538" i="18"/>
  <c r="E3539" i="18"/>
  <c r="E3540" i="18"/>
  <c r="E3541" i="18"/>
  <c r="E3542" i="18"/>
  <c r="E3543" i="18"/>
  <c r="E3544" i="18"/>
  <c r="E3545" i="18"/>
  <c r="E3546" i="18"/>
  <c r="E3547" i="18"/>
  <c r="E3548" i="18"/>
  <c r="E3549" i="18"/>
  <c r="E3550" i="18"/>
  <c r="E3551" i="18"/>
  <c r="E3552" i="18"/>
  <c r="E3553" i="18"/>
  <c r="E3554" i="18"/>
  <c r="E3555" i="18"/>
  <c r="E3556" i="18"/>
  <c r="E3557" i="18"/>
  <c r="E3558" i="18"/>
  <c r="E3559" i="18"/>
  <c r="E3560" i="18"/>
  <c r="E3561" i="18"/>
  <c r="E3562" i="18"/>
  <c r="E3563" i="18"/>
  <c r="E3564" i="18"/>
  <c r="E3565" i="18"/>
  <c r="E3566" i="18"/>
  <c r="E3567" i="18"/>
  <c r="E3568" i="18"/>
  <c r="E3569" i="18"/>
  <c r="E3570" i="18"/>
  <c r="E3571" i="18"/>
  <c r="E3572" i="18"/>
  <c r="E3573" i="18"/>
  <c r="E3574" i="18"/>
  <c r="E3575" i="18"/>
  <c r="E3576" i="18"/>
  <c r="E3577" i="18"/>
  <c r="E3578" i="18"/>
  <c r="E3579" i="18"/>
  <c r="E3580" i="18"/>
  <c r="E3581" i="18"/>
  <c r="E3582" i="18"/>
  <c r="E3583" i="18"/>
  <c r="E3584" i="18"/>
  <c r="E3585" i="18"/>
  <c r="E3586" i="18"/>
  <c r="E3587" i="18"/>
  <c r="E3588" i="18"/>
  <c r="E3589" i="18"/>
  <c r="E3590" i="18"/>
  <c r="E3591" i="18"/>
  <c r="E3592" i="18"/>
  <c r="E3593" i="18"/>
  <c r="E3594" i="18"/>
  <c r="E3595" i="18"/>
  <c r="E3596" i="18"/>
  <c r="E3597" i="18"/>
  <c r="E3598" i="18"/>
  <c r="E3599" i="18"/>
  <c r="E3600" i="18"/>
  <c r="E3601" i="18"/>
  <c r="E3602" i="18"/>
  <c r="E3603" i="18"/>
  <c r="E3604" i="18"/>
  <c r="E3605" i="18"/>
  <c r="E3606" i="18"/>
  <c r="E3607" i="18"/>
  <c r="E3608" i="18"/>
  <c r="E3609" i="18"/>
  <c r="E3610" i="18"/>
  <c r="E3611" i="18"/>
  <c r="E3612" i="18"/>
  <c r="E3613" i="18"/>
  <c r="E3614" i="18"/>
  <c r="E3615" i="18"/>
  <c r="E3616" i="18"/>
  <c r="E3617" i="18"/>
  <c r="E3618" i="18"/>
  <c r="E3619" i="18"/>
  <c r="E3620" i="18"/>
  <c r="E3621" i="18"/>
  <c r="E3622" i="18"/>
  <c r="E3623" i="18"/>
  <c r="E3624" i="18"/>
  <c r="E3625" i="18"/>
  <c r="E3626" i="18"/>
  <c r="E3627" i="18"/>
  <c r="E3628" i="18"/>
  <c r="E3629" i="18"/>
  <c r="E3630" i="18"/>
  <c r="E3631" i="18"/>
  <c r="E3632" i="18"/>
  <c r="E3633" i="18"/>
  <c r="E3634" i="18"/>
  <c r="E3635" i="18"/>
  <c r="E3636" i="18"/>
  <c r="E3637" i="18"/>
  <c r="E3638" i="18"/>
  <c r="E3639" i="18"/>
  <c r="E3640" i="18"/>
  <c r="E3641" i="18"/>
  <c r="E3642" i="18"/>
  <c r="E3643" i="18"/>
  <c r="E3644" i="18"/>
  <c r="E3645" i="18"/>
  <c r="E3646" i="18"/>
  <c r="E3647" i="18"/>
  <c r="E3648" i="18"/>
  <c r="E3649" i="18"/>
  <c r="E3650" i="18"/>
  <c r="E3651" i="18"/>
  <c r="E3652" i="18"/>
  <c r="E3653" i="18"/>
  <c r="E3654" i="18"/>
  <c r="E3655" i="18"/>
  <c r="E3656" i="18"/>
  <c r="E3657" i="18"/>
  <c r="E3658" i="18"/>
  <c r="E3659" i="18"/>
  <c r="E3660" i="18"/>
  <c r="E3661" i="18"/>
  <c r="E3662" i="18"/>
  <c r="E3663" i="18"/>
  <c r="E3664" i="18"/>
  <c r="E3665" i="18"/>
  <c r="E3666" i="18"/>
  <c r="E3667" i="18"/>
  <c r="E3668" i="18"/>
  <c r="E3669" i="18"/>
  <c r="E3670" i="18"/>
  <c r="E3671" i="18"/>
  <c r="E3672" i="18"/>
  <c r="E3673" i="18"/>
  <c r="E3674" i="18"/>
  <c r="E3675" i="18"/>
  <c r="E3676" i="18"/>
  <c r="E3677" i="18"/>
  <c r="E3678" i="18"/>
  <c r="E3679" i="18"/>
  <c r="E3680" i="18"/>
  <c r="E3681" i="18"/>
  <c r="E3682" i="18"/>
  <c r="E3683" i="18"/>
  <c r="E3684" i="18"/>
  <c r="E3685" i="18"/>
  <c r="E3686" i="18"/>
  <c r="E3687" i="18"/>
  <c r="E3688" i="18"/>
  <c r="E3689" i="18"/>
  <c r="E3690" i="18"/>
  <c r="E3691" i="18"/>
  <c r="E3692" i="18"/>
  <c r="E3693" i="18"/>
  <c r="E3694" i="18"/>
  <c r="E3695" i="18"/>
  <c r="E3696" i="18"/>
  <c r="E3697" i="18"/>
  <c r="E3698" i="18"/>
  <c r="E3699" i="18"/>
  <c r="E3700" i="18"/>
  <c r="E3701" i="18"/>
  <c r="E3702" i="18"/>
  <c r="E3703" i="18"/>
  <c r="E3704" i="18"/>
  <c r="E3705" i="18"/>
  <c r="E3706" i="18"/>
  <c r="E3707" i="18"/>
  <c r="E3708" i="18"/>
  <c r="E3709" i="18"/>
  <c r="E3710" i="18"/>
  <c r="E3711" i="18"/>
  <c r="E3712" i="18"/>
  <c r="E3713" i="18"/>
  <c r="E3714" i="18"/>
  <c r="E3715" i="18"/>
  <c r="E3716" i="18"/>
  <c r="E3717" i="18"/>
  <c r="E3718" i="18"/>
  <c r="E3719" i="18"/>
  <c r="E3720" i="18"/>
  <c r="E3721" i="18"/>
  <c r="E3722" i="18"/>
  <c r="E3723" i="18"/>
  <c r="E3724" i="18"/>
  <c r="E3725" i="18"/>
  <c r="E3726" i="18"/>
  <c r="E3727" i="18"/>
  <c r="E3728" i="18"/>
  <c r="E3729" i="18"/>
  <c r="E3730" i="18"/>
  <c r="E3731" i="18"/>
  <c r="E3732" i="18"/>
  <c r="E3733" i="18"/>
  <c r="E3734" i="18"/>
  <c r="E3735" i="18"/>
  <c r="E3736" i="18"/>
  <c r="E3737" i="18"/>
  <c r="E3738" i="18"/>
  <c r="E3739" i="18"/>
  <c r="E3740" i="18"/>
  <c r="E3741" i="18"/>
  <c r="E3742" i="18"/>
  <c r="E3743" i="18"/>
  <c r="E3744" i="18"/>
  <c r="E3745" i="18"/>
  <c r="E3746" i="18"/>
  <c r="E3747" i="18"/>
  <c r="E3748" i="18"/>
  <c r="E3749" i="18"/>
  <c r="E3750" i="18"/>
  <c r="E3751" i="18"/>
  <c r="E3752" i="18"/>
  <c r="E3753" i="18"/>
  <c r="E3754" i="18"/>
  <c r="E3755" i="18"/>
  <c r="E3756" i="18"/>
  <c r="E3757" i="18"/>
  <c r="E3758" i="18"/>
  <c r="E3759" i="18"/>
  <c r="E3760" i="18"/>
  <c r="E3761" i="18"/>
  <c r="E3762" i="18"/>
  <c r="E3763" i="18"/>
  <c r="E3764" i="18"/>
  <c r="E3765" i="18"/>
  <c r="E3766" i="18"/>
  <c r="E3767" i="18"/>
  <c r="E3768" i="18"/>
  <c r="E3769" i="18"/>
  <c r="E3770" i="18"/>
  <c r="E3771" i="18"/>
  <c r="E3772" i="18"/>
  <c r="E3773" i="18"/>
  <c r="E3774" i="18"/>
  <c r="E3775" i="18"/>
  <c r="E3776" i="18"/>
  <c r="E3777" i="18"/>
  <c r="E3778" i="18"/>
  <c r="E3779" i="18"/>
  <c r="E3780" i="18"/>
  <c r="E3781" i="18"/>
  <c r="E3782" i="18"/>
  <c r="E3783" i="18"/>
  <c r="E3784" i="18"/>
  <c r="E3785" i="18"/>
  <c r="E3786" i="18"/>
  <c r="E3787" i="18"/>
  <c r="E3788" i="18"/>
  <c r="E3789" i="18"/>
  <c r="E3790" i="18"/>
  <c r="E3791" i="18"/>
  <c r="E3792" i="18"/>
  <c r="E3793" i="18"/>
  <c r="E3794" i="18"/>
  <c r="E3795" i="18"/>
  <c r="E3796" i="18"/>
  <c r="E3797" i="18"/>
  <c r="E3798" i="18"/>
  <c r="E3799" i="18"/>
  <c r="E3800" i="18"/>
  <c r="E3801" i="18"/>
  <c r="E3802" i="18"/>
  <c r="E3803" i="18"/>
  <c r="E3804" i="18"/>
  <c r="E3805" i="18"/>
  <c r="E3806" i="18"/>
  <c r="E3807" i="18"/>
  <c r="E3808" i="18"/>
  <c r="E3809" i="18"/>
  <c r="E3810" i="18"/>
  <c r="E3811" i="18"/>
  <c r="E3812" i="18"/>
  <c r="E3813" i="18"/>
  <c r="E3814" i="18"/>
  <c r="E3815" i="18"/>
  <c r="E3816" i="18"/>
  <c r="E3817" i="18"/>
  <c r="E3818" i="18"/>
  <c r="E3819" i="18"/>
  <c r="E3820" i="18"/>
  <c r="E3821" i="18"/>
  <c r="E3822" i="18"/>
  <c r="E3823" i="18"/>
  <c r="E3824" i="18"/>
  <c r="E3825" i="18"/>
  <c r="E3826" i="18"/>
  <c r="E3827" i="18"/>
  <c r="E3828" i="18"/>
  <c r="E3829" i="18"/>
  <c r="E3830" i="18"/>
  <c r="E3831" i="18"/>
  <c r="E3832" i="18"/>
  <c r="E3833" i="18"/>
  <c r="E3834" i="18"/>
  <c r="E3835" i="18"/>
  <c r="E3836" i="18"/>
  <c r="E3837" i="18"/>
  <c r="E3838" i="18"/>
  <c r="E3839" i="18"/>
  <c r="E3840" i="18"/>
  <c r="E3841" i="18"/>
  <c r="E3842" i="18"/>
  <c r="E3843" i="18"/>
  <c r="E3844" i="18"/>
  <c r="E3845" i="18"/>
  <c r="E3846" i="18"/>
  <c r="E3847" i="18"/>
  <c r="E3848" i="18"/>
  <c r="E3849" i="18"/>
  <c r="E3850" i="18"/>
  <c r="E3851" i="18"/>
  <c r="E3852" i="18"/>
  <c r="E3853" i="18"/>
  <c r="E3854" i="18"/>
  <c r="E3855" i="18"/>
  <c r="E3856" i="18"/>
  <c r="E3857" i="18"/>
  <c r="E3858" i="18"/>
  <c r="E3859" i="18"/>
  <c r="E3860" i="18"/>
  <c r="E3861" i="18"/>
  <c r="E3862" i="18"/>
  <c r="E3863" i="18"/>
  <c r="E3864" i="18"/>
  <c r="E3865" i="18"/>
  <c r="E3866" i="18"/>
  <c r="E3867" i="18"/>
  <c r="E3868" i="18"/>
  <c r="E3869" i="18"/>
  <c r="E3870" i="18"/>
  <c r="E3871" i="18"/>
  <c r="E3872" i="18"/>
  <c r="E3873" i="18"/>
  <c r="E3874" i="18"/>
  <c r="E3875" i="18"/>
  <c r="E3876" i="18"/>
  <c r="E3877" i="18"/>
  <c r="E3878" i="18"/>
  <c r="E3879" i="18"/>
  <c r="E3880" i="18"/>
  <c r="E3881" i="18"/>
  <c r="E3882" i="18"/>
  <c r="E3883" i="18"/>
  <c r="E3884" i="18"/>
  <c r="E3885" i="18"/>
  <c r="E3886" i="18"/>
  <c r="E3887" i="18"/>
  <c r="E3888" i="18"/>
  <c r="E3889" i="18"/>
  <c r="E3890" i="18"/>
  <c r="E3891" i="18"/>
  <c r="E3892" i="18"/>
  <c r="E3893" i="18"/>
  <c r="E3894" i="18"/>
  <c r="E3895" i="18"/>
  <c r="E3896" i="18"/>
  <c r="E3897" i="18"/>
  <c r="E3898" i="18"/>
  <c r="E3899" i="18"/>
  <c r="E3900" i="18"/>
  <c r="E3901" i="18"/>
  <c r="E3902" i="18"/>
  <c r="E3903" i="18"/>
  <c r="E3904" i="18"/>
  <c r="E3905" i="18"/>
  <c r="E3906" i="18"/>
  <c r="E3907" i="18"/>
  <c r="E3908" i="18"/>
  <c r="E3909" i="18"/>
  <c r="E3910" i="18"/>
  <c r="E3911" i="18"/>
  <c r="E3912" i="18"/>
  <c r="E3913" i="18"/>
  <c r="E3914" i="18"/>
  <c r="E3915" i="18"/>
  <c r="E3916" i="18"/>
  <c r="E3917" i="18"/>
  <c r="E3918" i="18"/>
  <c r="E3919" i="18"/>
  <c r="E3920" i="18"/>
  <c r="E3921" i="18"/>
  <c r="E3922" i="18"/>
  <c r="E3923" i="18"/>
  <c r="E3924" i="18"/>
  <c r="E3925" i="18"/>
  <c r="E3926" i="18"/>
  <c r="E3927" i="18"/>
  <c r="E3928" i="18"/>
  <c r="E3929" i="18"/>
  <c r="E3930" i="18"/>
  <c r="E3931" i="18"/>
  <c r="E3932" i="18"/>
  <c r="E3933" i="18"/>
  <c r="E3934" i="18"/>
  <c r="E3935" i="18"/>
  <c r="E3936" i="18"/>
  <c r="E3937" i="18"/>
  <c r="E3938" i="18"/>
  <c r="E3939" i="18"/>
  <c r="E3940" i="18"/>
  <c r="E3941" i="18"/>
  <c r="E3942" i="18"/>
  <c r="E3943" i="18"/>
  <c r="E3944" i="18"/>
  <c r="E3945" i="18"/>
  <c r="E3946" i="18"/>
  <c r="E3947" i="18"/>
  <c r="E3948" i="18"/>
  <c r="E3949" i="18"/>
  <c r="E3950" i="18"/>
  <c r="E3951" i="18"/>
  <c r="E3952" i="18"/>
  <c r="E3953" i="18"/>
  <c r="E3954" i="18"/>
  <c r="E3955" i="18"/>
  <c r="E3956" i="18"/>
  <c r="E3957" i="18"/>
  <c r="E3958" i="18"/>
  <c r="E3959" i="18"/>
  <c r="E3960" i="18"/>
  <c r="E3961" i="18"/>
  <c r="E3962" i="18"/>
  <c r="E3963" i="18"/>
  <c r="E3964" i="18"/>
  <c r="E3965" i="18"/>
  <c r="E3966" i="18"/>
  <c r="E3967" i="18"/>
  <c r="E3968" i="18"/>
  <c r="E3969" i="18"/>
  <c r="E3970" i="18"/>
  <c r="E3971" i="18"/>
  <c r="E3972" i="18"/>
  <c r="E3973" i="18"/>
  <c r="E3974" i="18"/>
  <c r="E3975" i="18"/>
  <c r="E3976" i="18"/>
  <c r="E3977" i="18"/>
  <c r="E3978" i="18"/>
  <c r="E3979" i="18"/>
  <c r="E3980" i="18"/>
  <c r="E3981" i="18"/>
  <c r="E3982" i="18"/>
  <c r="E3983" i="18"/>
  <c r="E3984" i="18"/>
  <c r="E3985" i="18"/>
  <c r="E3986" i="18"/>
  <c r="E3987" i="18"/>
  <c r="E3988" i="18"/>
  <c r="E3989" i="18"/>
  <c r="E3990" i="18"/>
  <c r="E3991" i="18"/>
  <c r="E3992" i="18"/>
  <c r="E3993" i="18"/>
  <c r="E3994" i="18"/>
  <c r="E3995" i="18"/>
  <c r="E3996" i="18"/>
  <c r="E3997" i="18"/>
  <c r="E3998" i="18"/>
  <c r="E3999" i="18"/>
  <c r="E4000" i="18"/>
  <c r="E4001" i="18"/>
  <c r="E4002" i="18"/>
  <c r="E4003" i="18"/>
  <c r="E4004" i="18"/>
  <c r="E4005" i="18"/>
  <c r="E4006" i="18"/>
  <c r="E4007" i="18"/>
  <c r="E4008" i="18"/>
  <c r="E4009" i="18"/>
  <c r="E4010" i="18"/>
  <c r="E4011" i="18"/>
  <c r="E4012" i="18"/>
  <c r="E4013" i="18"/>
  <c r="E4014" i="18"/>
  <c r="E4015" i="18"/>
  <c r="E4016" i="18"/>
  <c r="E4017" i="18"/>
  <c r="E4018" i="18"/>
  <c r="E4019" i="18"/>
  <c r="E4020" i="18"/>
  <c r="E4021" i="18"/>
  <c r="E4022" i="18"/>
  <c r="E4023" i="18"/>
  <c r="E4024" i="18"/>
  <c r="E4025" i="18"/>
  <c r="E4026" i="18"/>
  <c r="E4027" i="18"/>
  <c r="E4028" i="18"/>
  <c r="E4029" i="18"/>
  <c r="E4030" i="18"/>
  <c r="E4031" i="18"/>
  <c r="E4032" i="18"/>
  <c r="E4033" i="18"/>
  <c r="E4034" i="18"/>
  <c r="E4035" i="18"/>
  <c r="E4036" i="18"/>
  <c r="E4037" i="18"/>
  <c r="E4038" i="18"/>
  <c r="E4039" i="18"/>
  <c r="E4040" i="18"/>
  <c r="E4041" i="18"/>
  <c r="E4042" i="18"/>
  <c r="E4043" i="18"/>
  <c r="E4044" i="18"/>
  <c r="E4045" i="18"/>
  <c r="E4046" i="18"/>
  <c r="E4047" i="18"/>
  <c r="E4048" i="18"/>
  <c r="E4049" i="18"/>
  <c r="E4050" i="18"/>
  <c r="E4051" i="18"/>
  <c r="E4052" i="18"/>
  <c r="E4053" i="18"/>
  <c r="E4054" i="18"/>
  <c r="E4055" i="18"/>
  <c r="E4056" i="18"/>
  <c r="E4057" i="18"/>
  <c r="E4058" i="18"/>
  <c r="E4059" i="18"/>
  <c r="E4060" i="18"/>
  <c r="E4061" i="18"/>
  <c r="E4062" i="18"/>
  <c r="E4063" i="18"/>
  <c r="E4064" i="18"/>
  <c r="E4065" i="18"/>
  <c r="E4066" i="18"/>
  <c r="E4067" i="18"/>
  <c r="E4068" i="18"/>
  <c r="E4069" i="18"/>
  <c r="E4070" i="18"/>
  <c r="E4071" i="18"/>
  <c r="E4072" i="18"/>
  <c r="E4073" i="18"/>
  <c r="E4074" i="18"/>
  <c r="E4075" i="18"/>
  <c r="E4076" i="18"/>
  <c r="E4077" i="18"/>
  <c r="E4078" i="18"/>
  <c r="E4079" i="18"/>
  <c r="E4080" i="18"/>
  <c r="E4081" i="18"/>
  <c r="E4082" i="18"/>
  <c r="E4083" i="18"/>
  <c r="E4084" i="18"/>
  <c r="E4085" i="18"/>
  <c r="E4086" i="18"/>
  <c r="E4087" i="18"/>
  <c r="E4088" i="18"/>
  <c r="E4089" i="18"/>
  <c r="E4090" i="18"/>
  <c r="E4091" i="18"/>
  <c r="E4092" i="18"/>
  <c r="E4093" i="18"/>
  <c r="E4094" i="18"/>
  <c r="E4095" i="18"/>
  <c r="E4096" i="18"/>
  <c r="E4097" i="18"/>
  <c r="E4098" i="18"/>
  <c r="E4099" i="18"/>
  <c r="E4100" i="18"/>
  <c r="E4101" i="18"/>
  <c r="E4102" i="18"/>
  <c r="E4103" i="18"/>
  <c r="E4104" i="18"/>
  <c r="E4105" i="18"/>
  <c r="E4106" i="18"/>
  <c r="E4107" i="18"/>
  <c r="E4108" i="18"/>
  <c r="E4109" i="18"/>
  <c r="E4110" i="18"/>
  <c r="E4111" i="18"/>
  <c r="E4112" i="18"/>
  <c r="E4113" i="18"/>
  <c r="E4114" i="18"/>
  <c r="E4115" i="18"/>
  <c r="E4116" i="18"/>
  <c r="E4117" i="18"/>
  <c r="E4118" i="18"/>
  <c r="E4119" i="18"/>
  <c r="E4120" i="18"/>
  <c r="E4121" i="18"/>
  <c r="E4122" i="18"/>
  <c r="E4123" i="18"/>
  <c r="E4124" i="18"/>
  <c r="E4125" i="18"/>
  <c r="E4126" i="18"/>
  <c r="E4127" i="18"/>
  <c r="E4128" i="18"/>
  <c r="E4129" i="18"/>
  <c r="E4130" i="18"/>
  <c r="E4131" i="18"/>
  <c r="E4132" i="18"/>
  <c r="E4133" i="18"/>
  <c r="E4134" i="18"/>
  <c r="E4135" i="18"/>
  <c r="E4136" i="18"/>
  <c r="E4137" i="18"/>
  <c r="E4138" i="18"/>
  <c r="E4139" i="18"/>
  <c r="E4140" i="18"/>
  <c r="E4141" i="18"/>
  <c r="E4142" i="18"/>
  <c r="E4143" i="18"/>
  <c r="E4144" i="18"/>
  <c r="E4145" i="18"/>
  <c r="E4146" i="18"/>
  <c r="E4147" i="18"/>
  <c r="E4148" i="18"/>
  <c r="E4149" i="18"/>
  <c r="E4150" i="18"/>
  <c r="E4151" i="18"/>
  <c r="E4152" i="18"/>
  <c r="E4153" i="18"/>
  <c r="E4154" i="18"/>
  <c r="E4155" i="18"/>
  <c r="E4156" i="18"/>
  <c r="E4157" i="18"/>
  <c r="E4158" i="18"/>
  <c r="E4159" i="18"/>
  <c r="E4160" i="18"/>
  <c r="E4161" i="18"/>
  <c r="E4162" i="18"/>
  <c r="E4163" i="18"/>
  <c r="E4164" i="18"/>
  <c r="E4165" i="18"/>
  <c r="E4166" i="18"/>
  <c r="E4167" i="18"/>
  <c r="E4168" i="18"/>
  <c r="E4169" i="18"/>
  <c r="E4170" i="18"/>
  <c r="E4171" i="18"/>
  <c r="E4172" i="18"/>
  <c r="E4173" i="18"/>
  <c r="E4174" i="18"/>
  <c r="E4175" i="18"/>
  <c r="E4176" i="18"/>
  <c r="E4177" i="18"/>
  <c r="E4178" i="18"/>
  <c r="E4179" i="18"/>
  <c r="E4180" i="18"/>
  <c r="E4181" i="18"/>
  <c r="E4182" i="18"/>
  <c r="E4183" i="18"/>
  <c r="E4184" i="18"/>
  <c r="E4185" i="18"/>
  <c r="E4186" i="18"/>
  <c r="E4187" i="18"/>
  <c r="E4188" i="18"/>
  <c r="E4189" i="18"/>
  <c r="E4190" i="18"/>
  <c r="E4191" i="18"/>
  <c r="E4192" i="18"/>
  <c r="E4193" i="18"/>
  <c r="E4194" i="18"/>
  <c r="E4195" i="18"/>
  <c r="E4196" i="18"/>
  <c r="E4197" i="18"/>
  <c r="E4198" i="18"/>
  <c r="E4199" i="18"/>
  <c r="E4200" i="18"/>
  <c r="E4201" i="18"/>
  <c r="E4202" i="18"/>
  <c r="E4203" i="18"/>
  <c r="E4204" i="18"/>
  <c r="E4205" i="18"/>
  <c r="E4206" i="18"/>
  <c r="E4207" i="18"/>
  <c r="E4208" i="18"/>
  <c r="E4209" i="18"/>
  <c r="E4210" i="18"/>
  <c r="E4211" i="18"/>
  <c r="E4212" i="18"/>
  <c r="E4213" i="18"/>
  <c r="E4214" i="18"/>
  <c r="E4215" i="18"/>
  <c r="E4216" i="18"/>
  <c r="E4217" i="18"/>
  <c r="E4218" i="18"/>
  <c r="E4219" i="18"/>
  <c r="E4220" i="18"/>
  <c r="E4221" i="18"/>
  <c r="E4222" i="18"/>
  <c r="E4223" i="18"/>
  <c r="E4224" i="18"/>
  <c r="E4225" i="18"/>
  <c r="E4226" i="18"/>
  <c r="E4227" i="18"/>
  <c r="E4228" i="18"/>
  <c r="E4229" i="18"/>
  <c r="E4230" i="18"/>
  <c r="E4231" i="18"/>
  <c r="E4232" i="18"/>
  <c r="E4233" i="18"/>
  <c r="E4234" i="18"/>
  <c r="E4235" i="18"/>
  <c r="E4236" i="18"/>
  <c r="E4237" i="18"/>
  <c r="E4238" i="18"/>
  <c r="E4239" i="18"/>
  <c r="E4240" i="18"/>
  <c r="E4241" i="18"/>
  <c r="E4242" i="18"/>
  <c r="E4243" i="18"/>
  <c r="E4244" i="18"/>
  <c r="E4245" i="18"/>
  <c r="E4246" i="18"/>
  <c r="E4247" i="18"/>
  <c r="E4248" i="18"/>
  <c r="E4249" i="18"/>
  <c r="E4250" i="18"/>
  <c r="E4251" i="18"/>
  <c r="E4252" i="18"/>
  <c r="E4253" i="18"/>
  <c r="E4254" i="18"/>
  <c r="E4255" i="18"/>
  <c r="E4256" i="18"/>
  <c r="E4257" i="18"/>
  <c r="E4258" i="18"/>
  <c r="E4259" i="18"/>
  <c r="E4260" i="18"/>
  <c r="E4261" i="18"/>
  <c r="E4262" i="18"/>
  <c r="E4263" i="18"/>
  <c r="E4264" i="18"/>
  <c r="E4265" i="18"/>
  <c r="E4266" i="18"/>
  <c r="E4267" i="18"/>
  <c r="E4268" i="18"/>
  <c r="E4269" i="18"/>
  <c r="E4270" i="18"/>
  <c r="E4271" i="18"/>
  <c r="E4272" i="18"/>
  <c r="E4273" i="18"/>
  <c r="E4274" i="18"/>
  <c r="E4275" i="18"/>
  <c r="E4276" i="18"/>
  <c r="E4277" i="18"/>
  <c r="E4278" i="18"/>
  <c r="E4279" i="18"/>
  <c r="E4280" i="18"/>
  <c r="E4281" i="18"/>
  <c r="E4282" i="18"/>
  <c r="E4283" i="18"/>
  <c r="E4284" i="18"/>
  <c r="E4285" i="18"/>
  <c r="E4286" i="18"/>
  <c r="E4287" i="18"/>
  <c r="E4288" i="18"/>
  <c r="E4289" i="18"/>
  <c r="E4290" i="18"/>
  <c r="E4291" i="18"/>
  <c r="E4292" i="18"/>
  <c r="E4293" i="18"/>
  <c r="E4294" i="18"/>
  <c r="E4295" i="18"/>
  <c r="E4296" i="18"/>
  <c r="E4297" i="18"/>
  <c r="E4298" i="18"/>
  <c r="E4299" i="18"/>
  <c r="E4300" i="18"/>
  <c r="E4301" i="18"/>
  <c r="E4302" i="18"/>
  <c r="E4303" i="18"/>
  <c r="E4304" i="18"/>
  <c r="E4305" i="18"/>
  <c r="E4306" i="18"/>
  <c r="E4307" i="18"/>
  <c r="E4308" i="18"/>
  <c r="E4309" i="18"/>
  <c r="E4310" i="18"/>
  <c r="E4311" i="18"/>
  <c r="E4312" i="18"/>
  <c r="E4313" i="18"/>
  <c r="E4314" i="18"/>
  <c r="E4315" i="18"/>
  <c r="E4316" i="18"/>
  <c r="E4317" i="18"/>
  <c r="E4318" i="18"/>
  <c r="E4319" i="18"/>
  <c r="E4320" i="18"/>
  <c r="E4321" i="18"/>
  <c r="E4322" i="18"/>
  <c r="E4323" i="18"/>
  <c r="E4324" i="18"/>
  <c r="E4325" i="18"/>
  <c r="E4326" i="18"/>
  <c r="E4327" i="18"/>
  <c r="E4328" i="18"/>
  <c r="E4329" i="18"/>
  <c r="E4330" i="18"/>
  <c r="E4331" i="18"/>
  <c r="E4332" i="18"/>
  <c r="E4333" i="18"/>
  <c r="E4334" i="18"/>
  <c r="E2" i="18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<sst xmlns="http://schemas.openxmlformats.org/spreadsheetml/2006/main" count="20776" uniqueCount="6057">
  <si>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</si>
  <si>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</si>
  <si>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</si>
  <si>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</si>
  <si>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</si>
  <si>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</si>
  <si>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</si>
  <si>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</si>
  <si>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</si>
  <si>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</si>
  <si>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</si>
  <si>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</si>
  <si>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</si>
  <si>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</si>
  <si>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</si>
  <si>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</si>
  <si>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</si>
  <si>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</si>
  <si>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</si>
  <si>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</si>
  <si>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</si>
  <si>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</si>
  <si>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</si>
  <si>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</si>
  <si>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</si>
  <si>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</si>
  <si>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</si>
  <si>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</si>
  <si>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</si>
  <si>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</si>
  <si>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</si>
  <si>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</si>
  <si>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</si>
  <si>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</si>
  <si>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</si>
  <si>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</si>
  <si>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</si>
  <si>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</si>
  <si>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</si>
  <si>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</si>
  <si>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</si>
  <si>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</si>
  <si>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</si>
  <si>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</si>
  <si>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</si>
  <si>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</si>
  <si>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</si>
  <si>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</si>
  <si>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</si>
  <si>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</si>
  <si>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</si>
  <si>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</si>
  <si>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</si>
  <si>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</si>
  <si>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</si>
  <si>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</si>
  <si>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</si>
  <si>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</si>
  <si>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</si>
  <si>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</si>
  <si>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</si>
  <si>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</si>
  <si>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</si>
  <si>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</si>
  <si>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</si>
  <si>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</si>
  <si>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</si>
  <si>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</si>
  <si>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</si>
  <si>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</si>
  <si>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</si>
  <si>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</si>
  <si>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</si>
  <si>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</si>
  <si>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</si>
  <si>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</si>
  <si>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</si>
  <si>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</si>
  <si>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</si>
  <si>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</si>
  <si>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</si>
  <si>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</si>
  <si>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</si>
  <si>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</si>
  <si>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</si>
  <si>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</si>
  <si>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</si>
  <si>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</si>
  <si>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</si>
  <si>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</si>
  <si>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</si>
  <si>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</si>
  <si>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</si>
  <si>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</si>
  <si>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</si>
  <si>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</si>
  <si>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</si>
  <si>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</si>
  <si>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</si>
  <si>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</si>
  <si>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</si>
  <si>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</si>
  <si>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</si>
  <si>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</si>
  <si>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</si>
  <si>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</si>
  <si>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</si>
  <si>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</si>
  <si>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</si>
  <si>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</si>
  <si>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</si>
  <si>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</si>
  <si>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</si>
  <si>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</si>
  <si>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</si>
  <si>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</si>
  <si>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</si>
  <si>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</si>
  <si>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</si>
  <si>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</si>
  <si>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</si>
  <si>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</si>
  <si>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</si>
  <si>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</si>
  <si>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</si>
  <si>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</si>
  <si>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</si>
  <si>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</si>
  <si>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</si>
  <si>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</si>
  <si>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</si>
  <si>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</si>
  <si>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</si>
  <si>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</si>
  <si>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</si>
  <si>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</si>
  <si>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</si>
  <si>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</si>
  <si>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</si>
  <si>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</si>
  <si>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</si>
  <si>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</si>
  <si>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</si>
  <si>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</si>
  <si>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</si>
  <si>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</si>
  <si>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</si>
  <si>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</si>
  <si>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</si>
  <si>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</si>
  <si>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</si>
  <si>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</si>
  <si>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</si>
  <si>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</si>
  <si>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</si>
  <si>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</si>
  <si>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</si>
  <si>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</si>
  <si>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</si>
  <si>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</si>
  <si>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</si>
  <si>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</si>
  <si>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</si>
  <si>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</si>
  <si>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</si>
  <si>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</si>
  <si>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</si>
  <si>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</si>
  <si>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</si>
  <si>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</si>
  <si>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</si>
  <si>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</si>
  <si>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</si>
  <si>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</si>
  <si>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</si>
  <si>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</si>
  <si>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</si>
  <si>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</si>
  <si>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</si>
  <si>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</si>
  <si>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</si>
  <si>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</si>
  <si>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</si>
  <si>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</si>
  <si>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</si>
  <si>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</si>
  <si>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</si>
  <si>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</si>
  <si>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</si>
  <si>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</si>
  <si>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</si>
  <si>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</si>
  <si>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</si>
  <si>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</si>
  <si>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</si>
  <si>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</si>
  <si>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</si>
  <si>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</si>
  <si>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</si>
  <si>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</si>
  <si>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</si>
  <si>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</si>
  <si>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</si>
  <si>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</si>
  <si>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</si>
  <si>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</si>
  <si>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</si>
  <si>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</si>
  <si>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</si>
  <si>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</si>
  <si>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</si>
  <si>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</si>
  <si>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</si>
  <si>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</si>
  <si>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</si>
  <si>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</si>
  <si>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</si>
  <si>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</si>
  <si>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</si>
  <si>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</si>
  <si>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</si>
  <si>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</si>
  <si>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</si>
  <si>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</si>
  <si>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</si>
  <si>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</si>
  <si>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</si>
  <si>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</si>
  <si>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</si>
  <si>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</si>
  <si>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</si>
  <si>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</si>
  <si>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</si>
  <si>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</si>
  <si>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</si>
  <si>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</si>
  <si>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</si>
  <si>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</si>
  <si>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</si>
  <si>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</si>
  <si>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</si>
  <si>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</si>
  <si>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</si>
  <si>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</si>
  <si>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</si>
  <si>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</si>
  <si>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</si>
  <si>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</si>
  <si>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</si>
  <si>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</si>
  <si>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</si>
  <si>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</si>
  <si>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</si>
  <si>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</si>
  <si>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</si>
  <si>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</si>
  <si>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</si>
  <si>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</si>
  <si>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</si>
  <si>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</si>
  <si>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</si>
  <si>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</si>
  <si>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</si>
  <si>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</si>
  <si>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</si>
  <si>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</si>
  <si>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</si>
  <si>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</si>
  <si>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</si>
  <si>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</si>
  <si>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</si>
  <si>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</si>
  <si>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</si>
  <si>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</si>
  <si>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</si>
  <si>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</si>
  <si>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</si>
  <si>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</si>
  <si>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</si>
  <si>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</si>
  <si>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</si>
  <si>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</si>
  <si>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</si>
  <si>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</si>
  <si>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</si>
  <si>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</si>
  <si>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</si>
  <si>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</si>
  <si>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</si>
  <si>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</si>
  <si>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</si>
  <si>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</si>
  <si>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</si>
  <si>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</si>
  <si>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</si>
  <si>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</si>
  <si>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</si>
  <si>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</si>
  <si>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</si>
  <si>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</si>
  <si>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</si>
  <si>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</si>
  <si>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</si>
  <si>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</si>
  <si>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</si>
  <si>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</si>
  <si>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</si>
  <si>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</si>
  <si>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</si>
  <si>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</si>
  <si>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</si>
  <si>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</si>
  <si>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</si>
  <si>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</si>
  <si>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</si>
  <si>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</si>
  <si>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</si>
  <si>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</si>
  <si>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</si>
  <si>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</si>
  <si>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</si>
  <si>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</si>
  <si>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</si>
  <si>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</si>
  <si>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</si>
  <si>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</si>
  <si>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</si>
  <si>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</si>
  <si>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</si>
  <si>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</si>
  <si>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</si>
  <si>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</si>
  <si>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</si>
  <si>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</si>
  <si>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</si>
  <si>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</si>
  <si>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</si>
  <si>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</si>
  <si>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</si>
  <si>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</si>
  <si>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</si>
  <si>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</si>
  <si>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</si>
  <si>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</si>
  <si>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</si>
  <si>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</si>
  <si>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</si>
  <si>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</si>
  <si>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</si>
  <si>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</si>
  <si>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</si>
  <si>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</si>
  <si>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</si>
  <si>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</si>
  <si>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</si>
  <si>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</si>
  <si>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</si>
  <si>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</si>
  <si>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</si>
  <si>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</si>
  <si>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</si>
  <si>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</si>
  <si>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</si>
  <si>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</si>
  <si>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</si>
  <si>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</si>
  <si>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</si>
  <si>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</si>
  <si>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</si>
  <si>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</si>
  <si>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</si>
  <si>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</si>
  <si>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</si>
  <si>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</si>
  <si>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</si>
  <si>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</si>
  <si>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</si>
  <si>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</si>
  <si>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</si>
  <si>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</si>
  <si>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</si>
  <si>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</si>
  <si>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</si>
  <si>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</si>
  <si>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</si>
  <si>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</si>
  <si>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</si>
  <si>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</si>
  <si>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</si>
  <si>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</si>
  <si>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</si>
  <si>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</si>
  <si>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</si>
  <si>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</si>
  <si>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</si>
  <si>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</si>
  <si>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</si>
  <si>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</si>
  <si>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</si>
  <si>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</si>
  <si>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</si>
  <si>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</si>
  <si>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</si>
  <si>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</si>
  <si>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</si>
  <si>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</si>
  <si>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</si>
  <si>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</si>
  <si>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</si>
  <si>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</si>
  <si>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</si>
  <si>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</si>
  <si>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</si>
  <si>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</si>
  <si>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</si>
  <si>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</si>
  <si>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</si>
  <si>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</si>
  <si>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</si>
  <si>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</si>
  <si>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</si>
  <si>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</si>
  <si>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</si>
  <si>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</si>
  <si>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</si>
  <si>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</si>
  <si>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</si>
  <si>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</si>
  <si>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</si>
  <si>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</si>
  <si>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</si>
  <si>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</si>
  <si>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</si>
  <si>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</si>
  <si>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</si>
  <si>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</si>
  <si>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</si>
  <si>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</si>
  <si>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</si>
  <si>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</si>
  <si>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</si>
  <si>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</si>
  <si>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</si>
  <si>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</si>
  <si>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</si>
  <si>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</si>
  <si>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</si>
  <si>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</si>
  <si>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</si>
  <si>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</si>
  <si>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</si>
  <si>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</si>
  <si>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</si>
  <si>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</si>
  <si>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</si>
  <si>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</si>
  <si>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</si>
  <si>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</si>
  <si>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</si>
  <si>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</si>
  <si>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</si>
  <si>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</si>
  <si>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</si>
  <si>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</si>
  <si>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</si>
  <si>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</si>
  <si>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</si>
  <si>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</si>
  <si>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</si>
  <si>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</si>
  <si>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</si>
  <si>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</si>
  <si>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</si>
  <si>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</si>
  <si>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</si>
  <si>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</si>
  <si>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</si>
  <si>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</si>
  <si>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</si>
  <si>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</si>
  <si>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</si>
  <si>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</si>
  <si>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</si>
  <si>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</si>
  <si>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</si>
  <si>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</si>
  <si>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</si>
  <si>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</si>
  <si>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</si>
  <si>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</si>
  <si>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</si>
  <si>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</si>
  <si>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</si>
  <si>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</si>
  <si>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</si>
  <si>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</si>
  <si>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</si>
  <si>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</si>
  <si>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</si>
  <si>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</si>
  <si>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</si>
  <si>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</si>
  <si>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</si>
  <si>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</si>
  <si>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</si>
  <si>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</si>
  <si>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</si>
  <si>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</si>
  <si>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</si>
  <si>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</si>
  <si>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</si>
  <si>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</si>
  <si>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</si>
  <si>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</si>
  <si>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</si>
  <si>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</si>
  <si>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</si>
  <si>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</si>
  <si>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</si>
  <si>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</si>
  <si>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</si>
  <si>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</si>
  <si>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</si>
  <si>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</si>
  <si>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</si>
  <si>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</si>
  <si>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</si>
  <si>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</si>
  <si>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</si>
  <si>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</si>
  <si>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</si>
  <si>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</si>
  <si>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</si>
  <si>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</si>
  <si>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</si>
  <si>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</si>
  <si>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</si>
  <si>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</si>
  <si>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</si>
  <si>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</si>
  <si>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</si>
  <si>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</si>
  <si>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</si>
  <si>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</si>
  <si>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</si>
  <si>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</si>
  <si>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</si>
  <si>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</si>
  <si>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</si>
  <si>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</si>
  <si>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</si>
  <si>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</si>
  <si>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</si>
  <si>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</si>
  <si>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</si>
  <si>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</si>
  <si>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</si>
  <si>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</si>
  <si>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</si>
  <si>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</si>
  <si>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</si>
  <si>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</si>
  <si>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</si>
  <si>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</si>
  <si>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</si>
  <si>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</si>
  <si>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</si>
  <si>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</si>
  <si>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</si>
  <si>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</si>
  <si>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</si>
  <si>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</si>
  <si>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</si>
  <si>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</si>
  <si>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</si>
  <si>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</si>
  <si>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</si>
  <si>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</si>
  <si>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</si>
  <si>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</si>
  <si>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</si>
  <si>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</si>
  <si>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</si>
  <si>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</si>
  <si>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</si>
  <si>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</si>
  <si>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</si>
  <si>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</si>
  <si>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</si>
  <si>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</si>
  <si>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</si>
  <si>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</si>
  <si>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</si>
  <si>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</si>
  <si>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</si>
  <si>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</si>
  <si>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</si>
  <si>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</si>
  <si>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</si>
  <si>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</si>
  <si>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</si>
  <si>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</si>
  <si>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</si>
  <si>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</si>
  <si>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</si>
  <si>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</si>
  <si>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</si>
  <si>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</si>
  <si>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</si>
  <si>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</si>
  <si>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</si>
  <si>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</si>
  <si>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</si>
  <si>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</si>
  <si>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</si>
  <si>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</si>
  <si>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</si>
  <si>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</si>
  <si>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</si>
  <si>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</si>
  <si>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</si>
  <si>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</si>
  <si>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</si>
  <si>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</si>
  <si>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</si>
  <si>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</si>
  <si>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</si>
  <si>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</si>
  <si>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</si>
  <si>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</si>
  <si>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</si>
  <si>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</si>
  <si>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</si>
  <si>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</si>
  <si>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</si>
  <si>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</si>
  <si>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</si>
  <si>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</si>
  <si>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</si>
  <si>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</si>
  <si>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</si>
  <si>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</si>
  <si>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</si>
  <si>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</si>
  <si>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</si>
  <si>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</si>
  <si>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</si>
  <si>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</si>
  <si>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</si>
  <si>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</si>
  <si>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</si>
  <si>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</si>
  <si>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</si>
  <si>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</si>
  <si>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</si>
  <si>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</si>
  <si>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</si>
  <si>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</si>
  <si>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</si>
  <si>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</si>
  <si>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</si>
  <si>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</si>
  <si>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</si>
  <si>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</si>
  <si>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</si>
  <si>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</si>
  <si>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</si>
  <si>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</si>
  <si>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</si>
  <si>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</si>
  <si>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</si>
  <si>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</si>
  <si>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</si>
  <si>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</si>
  <si>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</si>
  <si>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</si>
  <si>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</si>
  <si>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</si>
  <si>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</si>
  <si>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</si>
  <si>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</si>
  <si>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</si>
  <si>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</si>
  <si>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</si>
  <si>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</si>
  <si>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</si>
  <si>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</si>
  <si>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</si>
  <si>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</si>
  <si>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</si>
  <si>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</si>
  <si>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</si>
  <si>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</si>
  <si>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</si>
  <si>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</si>
  <si>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</si>
  <si>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</si>
  <si>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</si>
  <si>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</si>
  <si>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</si>
  <si>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</si>
  <si>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</si>
  <si>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</si>
  <si>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</si>
  <si>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</si>
  <si>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</si>
  <si>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</si>
  <si>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</si>
  <si>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</si>
  <si>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</si>
  <si>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</si>
  <si>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</si>
  <si>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</si>
  <si>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</si>
  <si>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</si>
  <si>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</si>
  <si>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</si>
  <si>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</si>
  <si>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</si>
  <si>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</si>
  <si>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</si>
  <si>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</si>
  <si>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</si>
  <si>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</si>
  <si>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</si>
  <si>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</si>
  <si>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</si>
  <si>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</si>
  <si>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</si>
  <si>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</si>
  <si>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</si>
  <si>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</si>
  <si>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</si>
  <si>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</si>
  <si>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</si>
  <si>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</si>
  <si>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</si>
  <si>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</si>
  <si>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</si>
  <si>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</si>
  <si>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</si>
  <si>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</si>
  <si>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</si>
  <si>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</si>
  <si>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</si>
  <si>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</si>
  <si>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</si>
  <si>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</si>
  <si>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</si>
  <si>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</si>
  <si>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</si>
  <si>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</si>
  <si>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</si>
  <si>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</si>
  <si>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</si>
  <si>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</si>
  <si>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</si>
  <si>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</si>
  <si>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</si>
  <si>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</si>
  <si>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</si>
  <si>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</si>
  <si>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</si>
  <si>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</si>
  <si>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</si>
  <si>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</si>
  <si>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</si>
  <si>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</si>
  <si>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</si>
  <si>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</si>
  <si>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</si>
  <si>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</si>
  <si>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</si>
  <si>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</si>
  <si>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</si>
  <si>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</si>
  <si>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</si>
  <si>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</si>
  <si>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</si>
  <si>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</si>
  <si>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</si>
  <si>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</si>
  <si>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</si>
  <si>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</si>
  <si>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</si>
  <si>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</si>
  <si>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</si>
  <si>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</si>
  <si>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</si>
  <si>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</si>
  <si>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</si>
  <si>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</si>
  <si>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</si>
  <si>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</si>
  <si>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</si>
  <si>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</si>
  <si>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</si>
  <si>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</si>
  <si>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</si>
  <si>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</si>
  <si>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</si>
  <si>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</si>
  <si>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</si>
  <si>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</si>
  <si>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</si>
  <si>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</si>
  <si>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</si>
  <si>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</si>
  <si>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</si>
  <si>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</si>
  <si>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</si>
  <si>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</si>
  <si>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</si>
  <si>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</si>
  <si>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</si>
  <si>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</si>
  <si>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</si>
  <si>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</si>
  <si>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</si>
  <si>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</si>
  <si>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</si>
  <si>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</si>
  <si>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</si>
  <si>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</si>
  <si>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</si>
  <si>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</si>
  <si>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</si>
  <si>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</si>
  <si>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</si>
  <si>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</si>
  <si>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</si>
  <si>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</si>
  <si>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</si>
  <si>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</si>
  <si>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</si>
  <si>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</si>
  <si>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</si>
  <si>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</si>
  <si>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</si>
  <si>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</si>
  <si>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</si>
  <si>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</si>
  <si>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</si>
  <si>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</si>
  <si>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</si>
  <si>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</si>
  <si>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</si>
  <si>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</si>
  <si>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</si>
  <si>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</si>
  <si>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</si>
  <si>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</si>
  <si>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</si>
  <si>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</si>
  <si>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</si>
  <si>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</si>
  <si>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</si>
  <si>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</si>
  <si>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</si>
  <si>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</si>
  <si>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</si>
  <si>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</si>
  <si>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</si>
  <si>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</si>
  <si>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</si>
  <si>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</si>
  <si>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</si>
  <si>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</si>
  <si>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</si>
  <si>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</si>
  <si>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</si>
  <si>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</si>
  <si>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</si>
  <si>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</si>
  <si>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</si>
  <si>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</si>
  <si>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</si>
  <si>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</si>
  <si>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</si>
  <si>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</si>
  <si>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</si>
  <si>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</si>
  <si>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</si>
  <si>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</si>
  <si>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</si>
  <si>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</si>
  <si>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</si>
  <si>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</si>
  <si>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</si>
  <si>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</si>
  <si>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</si>
  <si>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</si>
  <si>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</si>
  <si>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</si>
  <si>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</si>
  <si>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</si>
  <si>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</si>
  <si>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</si>
  <si>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</si>
  <si>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</si>
  <si>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</si>
  <si>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</si>
  <si>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</si>
  <si>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</si>
  <si>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</si>
  <si>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</si>
  <si>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</si>
  <si>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</si>
  <si>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</si>
  <si>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</si>
  <si>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</si>
  <si>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</si>
  <si>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</si>
  <si>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</si>
  <si>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</si>
  <si>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</si>
  <si>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</si>
  <si>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</si>
  <si>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</si>
  <si>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</si>
  <si>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</si>
  <si>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</si>
  <si>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</si>
  <si>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</si>
  <si>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</si>
  <si>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</si>
  <si>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</si>
  <si>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</si>
  <si>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</si>
  <si>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</si>
  <si>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</si>
  <si>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</si>
  <si>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</si>
  <si>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</si>
  <si>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</si>
  <si>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</si>
  <si>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</si>
  <si>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</si>
  <si>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</si>
  <si>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</si>
  <si>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</si>
  <si>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</si>
  <si>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</si>
  <si>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</si>
  <si>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</si>
  <si>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</si>
  <si>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</si>
  <si>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</si>
  <si>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</si>
  <si>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</si>
  <si>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</si>
  <si>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</si>
  <si>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</si>
  <si>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</si>
  <si>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</si>
  <si>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</si>
  <si>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</si>
  <si>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</si>
  <si>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</si>
  <si>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</si>
  <si>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</si>
  <si>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</si>
  <si>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</si>
  <si>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</si>
  <si>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</si>
  <si>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</si>
  <si>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</si>
  <si>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</si>
  <si>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</si>
  <si>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</si>
  <si>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</si>
  <si>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</si>
  <si>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</si>
  <si>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</si>
  <si>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</si>
  <si>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</si>
  <si>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</si>
  <si>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</si>
  <si>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</si>
  <si>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</si>
  <si>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</si>
  <si>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</si>
  <si>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</si>
  <si>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</si>
  <si>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</si>
  <si>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</si>
  <si>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</si>
  <si>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</si>
  <si>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</si>
  <si>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</si>
  <si>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대륙오토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</si>
  <si>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</si>
  <si>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</si>
  <si>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</si>
  <si>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</si>
  <si>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</si>
  <si>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</si>
  <si>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</si>
  <si>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</si>
  <si>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</si>
  <si>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</si>
  <si>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</si>
  <si>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</si>
  <si>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</si>
  <si>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</si>
  <si>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</si>
  <si>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</si>
  <si>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</si>
  <si>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</si>
  <si>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</si>
  <si>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</si>
  <si>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</si>
  <si>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</si>
  <si>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</si>
  <si>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</si>
  <si>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</si>
  <si>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</si>
  <si>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</si>
  <si>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</si>
  <si>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</si>
  <si>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</si>
  <si>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</si>
  <si>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</si>
  <si>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</si>
  <si>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</si>
  <si>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</si>
  <si>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</si>
  <si>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</si>
  <si>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</si>
  <si>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</si>
  <si>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</si>
  <si>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</si>
  <si>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</si>
  <si>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</si>
  <si>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</si>
  <si>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</si>
  <si>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</si>
  <si>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</si>
  <si>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</si>
  <si>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</si>
  <si>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</si>
  <si>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</si>
  <si>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</si>
  <si>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</si>
  <si>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</si>
  <si>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</si>
  <si>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</si>
  <si>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</si>
  <si>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</si>
  <si>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</si>
  <si>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</si>
  <si>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</si>
  <si>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</si>
  <si>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</si>
  <si>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</si>
  <si>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010-6402-9728</t>
  </si>
  <si>
    <t>대전 중구 안영로 17</t>
  </si>
  <si>
    <t>010-9155-0301</t>
  </si>
  <si>
    <t>010-4518-7907</t>
  </si>
  <si>
    <t>대구 달서구 평리로 136</t>
  </si>
  <si>
    <t>010-4507-9730</t>
  </si>
  <si>
    <t>마일레오토(전주)</t>
  </si>
  <si>
    <t>010-8604-8248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</si>
  <si>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</si>
  <si>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</si>
  <si>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</si>
  <si>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</si>
  <si>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</si>
  <si>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</si>
  <si>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</si>
  <si>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</si>
  <si>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</si>
  <si>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</si>
  <si>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</si>
  <si>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</si>
  <si>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</si>
  <si>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</si>
  <si>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</si>
  <si>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</si>
  <si>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</si>
  <si>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</si>
  <si>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</si>
  <si>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</si>
  <si>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</si>
  <si>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</si>
  <si>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</si>
  <si>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</si>
  <si>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</si>
  <si>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</si>
  <si>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</si>
  <si>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</si>
  <si>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</si>
  <si>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</si>
  <si>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</si>
  <si>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</si>
  <si>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</si>
  <si>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</si>
  <si>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</si>
  <si>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</si>
  <si>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</si>
  <si>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</si>
  <si>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</si>
  <si>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</si>
  <si>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</si>
  <si>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</si>
  <si>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</si>
  <si>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</si>
  <si>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</si>
  <si>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</si>
  <si>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</si>
  <si>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</si>
  <si>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</si>
  <si>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</si>
  <si>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</si>
  <si>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</si>
  <si>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</si>
  <si>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</si>
  <si>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</si>
  <si>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</si>
  <si>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</si>
  <si>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</si>
  <si>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</si>
  <si>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</si>
  <si>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</si>
  <si>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</si>
  <si>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</si>
  <si>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</si>
  <si>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</si>
  <si>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</si>
  <si>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</si>
  <si>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</si>
  <si>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</si>
  <si>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</si>
  <si>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</si>
  <si>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</si>
  <si>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</si>
  <si>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</si>
  <si>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</si>
  <si>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</si>
  <si>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</si>
  <si>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</si>
  <si>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</si>
  <si>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</si>
  <si>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</si>
  <si>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</si>
  <si>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</si>
  <si>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</si>
  <si>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</si>
  <si>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</si>
  <si>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</si>
  <si>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</si>
  <si>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</si>
  <si>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</si>
  <si>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</si>
  <si>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</si>
  <si>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</si>
  <si>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</si>
  <si>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</si>
  <si>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</si>
  <si>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</si>
  <si>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</si>
  <si>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</si>
  <si>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</si>
  <si>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</si>
  <si>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</si>
  <si>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</si>
  <si>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</si>
  <si>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</si>
  <si>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</si>
  <si>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</si>
  <si>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</si>
  <si>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</si>
  <si>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</si>
  <si>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</si>
  <si>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</si>
  <si>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</si>
  <si>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</si>
  <si>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</si>
  <si>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</si>
  <si>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</si>
  <si>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</si>
  <si>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</si>
  <si>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</si>
  <si>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</si>
  <si>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</si>
  <si>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</si>
  <si>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</si>
  <si>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</si>
  <si>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</si>
  <si>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</si>
  <si>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</si>
  <si>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</si>
  <si>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</si>
  <si>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</si>
  <si>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</si>
  <si>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</si>
  <si>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</si>
  <si>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</si>
  <si>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</si>
  <si>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</si>
  <si>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</si>
  <si>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</si>
  <si>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</si>
  <si>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</si>
  <si>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</si>
  <si>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</si>
  <si>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</si>
  <si>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</si>
  <si>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</si>
  <si>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</si>
  <si>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</si>
  <si>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</si>
  <si>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</si>
  <si>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</si>
  <si>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</si>
  <si>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</si>
  <si>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</si>
  <si>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</si>
  <si>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</si>
  <si>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</si>
  <si>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</si>
  <si>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</si>
  <si>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</si>
  <si>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</si>
  <si>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</si>
  <si>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</si>
  <si>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</si>
  <si>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</si>
  <si>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</si>
  <si>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</si>
  <si>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</si>
  <si>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</si>
  <si>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</si>
  <si>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</si>
  <si>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</si>
  <si>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</si>
  <si>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</si>
  <si>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</si>
  <si>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</si>
  <si>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</si>
  <si>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</si>
  <si>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</si>
  <si>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</si>
  <si>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</si>
  <si>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</si>
  <si>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</si>
  <si>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</si>
  <si>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</si>
  <si>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</si>
  <si>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</si>
  <si>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</si>
  <si>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</si>
  <si>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</si>
  <si>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</si>
  <si>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</si>
  <si>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</si>
  <si>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</si>
  <si>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</si>
  <si>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</si>
  <si>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</si>
  <si>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</si>
  <si>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</si>
  <si>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</si>
  <si>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</si>
  <si>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</si>
  <si>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</si>
  <si>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</si>
  <si>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</si>
  <si>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</si>
  <si>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</si>
  <si>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</si>
  <si>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</si>
  <si>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</si>
  <si>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</si>
  <si>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</si>
  <si>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</si>
  <si>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</si>
  <si>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</si>
  <si>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</si>
  <si>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</si>
  <si>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</si>
  <si>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</si>
  <si>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</si>
  <si>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</si>
  <si>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</si>
  <si>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</si>
  <si>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</si>
  <si>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</si>
  <si>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</si>
  <si>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</si>
  <si>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</si>
  <si>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</si>
  <si>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</si>
  <si>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</si>
  <si>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</si>
  <si>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</si>
  <si>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</si>
  <si>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</si>
  <si>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</si>
  <si>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</si>
  <si>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</si>
  <si>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</si>
  <si>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</si>
  <si>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</si>
  <si>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</si>
  <si>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</si>
  <si>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</si>
  <si>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</si>
  <si>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</si>
  <si>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</si>
  <si>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</si>
  <si>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</si>
  <si>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</si>
  <si>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</si>
  <si>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</si>
  <si>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</si>
  <si>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</si>
  <si>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</si>
  <si>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</si>
  <si>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</si>
  <si>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</si>
  <si>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</si>
  <si>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</si>
  <si>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</si>
  <si>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</si>
  <si>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</si>
  <si>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</si>
  <si>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</si>
  <si>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</si>
  <si>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</si>
  <si>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</si>
  <si>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</si>
  <si>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</si>
  <si>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</si>
  <si>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</si>
  <si>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</si>
  <si>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</si>
  <si>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</si>
  <si>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</si>
  <si>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</si>
  <si>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</si>
  <si>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</si>
  <si>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</si>
  <si>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</si>
  <si>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</si>
  <si>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</si>
  <si>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</si>
  <si>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</si>
  <si>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</si>
  <si>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</si>
  <si>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</si>
  <si>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</si>
  <si>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</si>
  <si>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</si>
  <si>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</si>
  <si>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</si>
  <si>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</si>
  <si>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</si>
  <si>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</si>
  <si>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</si>
  <si>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</si>
  <si>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</si>
  <si>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</si>
  <si>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</si>
  <si>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</si>
  <si>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</si>
  <si>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</si>
  <si>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</si>
  <si>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</si>
  <si>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</si>
  <si>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</si>
  <si>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</si>
  <si>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</si>
  <si>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</si>
  <si>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</si>
  <si>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</si>
  <si>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</si>
  <si>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</si>
  <si>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</si>
  <si>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</si>
  <si>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</si>
  <si>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</si>
  <si>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</si>
  <si>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</si>
  <si>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</si>
  <si>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</si>
  <si>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</si>
  <si>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</si>
  <si>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</si>
  <si>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</si>
  <si>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</si>
  <si>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</si>
  <si>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</si>
  <si>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</si>
  <si>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</si>
  <si>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</si>
  <si>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</si>
  <si>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</si>
  <si>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</si>
  <si>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</si>
  <si>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</si>
  <si>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</si>
  <si>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</si>
  <si>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</si>
  <si>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</si>
  <si>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</si>
  <si>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</si>
  <si>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</si>
  <si>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</si>
  <si>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</si>
  <si>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</si>
  <si>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</si>
  <si>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</si>
  <si>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</si>
  <si>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</si>
  <si>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</si>
  <si>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</si>
  <si>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</si>
  <si>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</si>
  <si>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</si>
  <si>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</si>
  <si>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</si>
  <si>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</si>
  <si>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</si>
  <si>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</si>
  <si>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</si>
  <si>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</si>
  <si>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</si>
  <si>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</si>
  <si>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</si>
  <si>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</si>
  <si>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</si>
  <si>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</si>
  <si>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</si>
  <si>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</si>
  <si>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</si>
  <si>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</si>
  <si>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</si>
  <si>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</si>
  <si>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</si>
  <si>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</si>
  <si>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</si>
  <si>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</si>
  <si>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</si>
  <si>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</si>
  <si>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</si>
  <si>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</si>
  <si>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</si>
  <si>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</si>
  <si>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</si>
  <si>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</si>
  <si>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</si>
  <si>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</si>
  <si>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</si>
  <si>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</si>
  <si>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</si>
  <si>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</si>
  <si>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</si>
  <si>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</si>
  <si>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</si>
  <si>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</si>
  <si>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</si>
  <si>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</si>
  <si>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</si>
  <si>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</si>
  <si>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</si>
  <si>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</si>
  <si>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</si>
  <si>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</si>
  <si>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</si>
  <si>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</si>
  <si>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</si>
  <si>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</si>
  <si>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</si>
  <si>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</si>
  <si>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</si>
  <si>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</si>
  <si>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</si>
  <si>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</si>
  <si>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</si>
  <si>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</si>
  <si>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</si>
  <si>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</si>
  <si>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</si>
  <si>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</si>
  <si>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</si>
  <si>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</si>
  <si>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</si>
  <si>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</si>
  <si>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</si>
  <si>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</si>
  <si>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</si>
  <si>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</si>
  <si>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</si>
  <si>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</si>
  <si>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</si>
  <si>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</si>
  <si>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</si>
  <si>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</si>
  <si>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</si>
  <si>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</si>
  <si>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</si>
  <si>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</si>
  <si>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</si>
  <si>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</si>
  <si>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</si>
  <si>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</si>
  <si>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</si>
  <si>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</si>
  <si>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</si>
  <si>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</si>
  <si>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</si>
  <si>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</si>
  <si>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</si>
  <si>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</si>
  <si>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</si>
  <si>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</si>
  <si>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</si>
  <si>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</si>
  <si>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</si>
  <si>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</si>
  <si>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</si>
  <si>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</si>
  <si>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</si>
  <si>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</si>
  <si>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</si>
  <si>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</si>
  <si>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</si>
  <si>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</si>
  <si>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</si>
  <si>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</si>
  <si>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</si>
  <si>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</si>
  <si>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</si>
  <si>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</si>
  <si>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</si>
  <si>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</si>
  <si>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</si>
  <si>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</si>
  <si>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</si>
  <si>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</si>
  <si>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</si>
  <si>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</si>
  <si>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</si>
  <si>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</si>
  <si>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</si>
  <si>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</si>
  <si>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</si>
  <si>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</si>
  <si>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</si>
  <si>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</si>
  <si>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</si>
  <si>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</si>
  <si>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</si>
  <si>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</si>
  <si>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</si>
  <si>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</si>
  <si>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</si>
  <si>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</si>
  <si>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</si>
  <si>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</si>
  <si>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</si>
  <si>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</si>
  <si>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</si>
  <si>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</si>
  <si>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</si>
  <si>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</si>
  <si>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</si>
  <si>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</si>
  <si>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</si>
  <si>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</si>
  <si>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</si>
  <si>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</si>
  <si>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</si>
  <si>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</si>
  <si>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</si>
  <si>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</si>
  <si>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</si>
  <si>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</si>
  <si>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</si>
  <si>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</si>
  <si>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</si>
  <si>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</si>
  <si>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</si>
  <si>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</si>
  <si>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</si>
  <si>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</si>
  <si>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</si>
  <si>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</si>
  <si>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</si>
  <si>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</si>
  <si>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</si>
  <si>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</si>
  <si>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</si>
  <si>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</si>
  <si>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</si>
  <si>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</si>
  <si>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</si>
  <si>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</si>
  <si>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</si>
  <si>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</si>
  <si>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</si>
  <si>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</si>
  <si>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</si>
  <si>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</si>
  <si>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</si>
  <si>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</si>
  <si>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</si>
  <si>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</si>
  <si>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</si>
  <si>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</si>
  <si>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</si>
  <si>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</si>
  <si>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</si>
  <si>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</si>
  <si>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</si>
  <si>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</si>
  <si>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</si>
  <si>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</si>
  <si>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</si>
  <si>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</si>
  <si>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</si>
  <si>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</si>
  <si>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</si>
  <si>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</si>
  <si>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</si>
  <si>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</si>
  <si>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</si>
  <si>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</si>
  <si>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</si>
  <si>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</si>
  <si>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</si>
  <si>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</si>
  <si>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</si>
  <si>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</si>
  <si>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</si>
  <si>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</si>
  <si>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</si>
  <si>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</si>
  <si>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</si>
  <si>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</si>
  <si>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</si>
  <si>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</si>
  <si>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</si>
  <si>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</si>
  <si>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</si>
  <si>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</si>
  <si>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</si>
  <si>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</si>
  <si>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</si>
  <si>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</si>
  <si>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</si>
  <si>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</si>
  <si>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</si>
  <si>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</si>
  <si>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</si>
  <si>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</si>
  <si>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</si>
  <si>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</si>
  <si>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</si>
  <si>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</si>
  <si>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</si>
  <si>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</si>
  <si>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</si>
  <si>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</si>
  <si>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</si>
  <si>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</si>
  <si>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</si>
  <si>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</si>
  <si>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</si>
  <si>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</si>
  <si>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</si>
  <si>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</si>
  <si>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</si>
  <si>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</si>
  <si>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</si>
  <si>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</si>
  <si>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</si>
  <si>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</si>
  <si>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</si>
  <si>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</si>
  <si>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</si>
  <si>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</si>
  <si>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</si>
  <si>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</si>
  <si>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</si>
  <si>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</si>
  <si>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</si>
  <si>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</si>
  <si>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</si>
  <si>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</si>
  <si>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</si>
  <si>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</si>
  <si>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</si>
  <si>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</si>
  <si>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</si>
  <si>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</si>
  <si>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</si>
  <si>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</si>
  <si>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</si>
  <si>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</si>
  <si>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</si>
  <si>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</si>
  <si>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</si>
  <si>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</si>
  <si>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</si>
  <si>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</si>
  <si>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</si>
  <si>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</si>
  <si>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</si>
  <si>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</si>
  <si>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</si>
  <si>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</si>
  <si>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</si>
  <si>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</si>
  <si>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</si>
  <si>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</si>
  <si>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</si>
  <si>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</si>
  <si>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</si>
  <si>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</si>
  <si>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</si>
  <si>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</si>
  <si>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</si>
  <si>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</si>
  <si>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</si>
  <si>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</si>
  <si>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</si>
  <si>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</si>
  <si>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</si>
  <si>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</si>
  <si>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</si>
  <si>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</si>
  <si>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</si>
  <si>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</si>
  <si>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</si>
  <si>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</si>
  <si>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</si>
  <si>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</si>
  <si>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</si>
  <si>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</si>
  <si>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</si>
  <si>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</si>
  <si>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</si>
  <si>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</si>
  <si>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</si>
  <si>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</si>
  <si>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</si>
  <si>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</si>
  <si>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</si>
  <si>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</si>
  <si>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</si>
  <si>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</si>
  <si>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</si>
  <si>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</si>
  <si>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</si>
  <si>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</si>
  <si>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</si>
  <si>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</si>
  <si>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</si>
  <si>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</si>
  <si>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</si>
  <si>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</si>
  <si>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</si>
  <si>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</si>
  <si>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</si>
  <si>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</si>
  <si>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</si>
  <si>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</si>
  <si>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</si>
  <si>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</si>
  <si>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</si>
  <si>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</si>
  <si>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</si>
  <si>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</si>
  <si>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</si>
  <si>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</si>
  <si>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</si>
  <si>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</si>
  <si>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</si>
  <si>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</si>
  <si>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</si>
  <si>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</si>
  <si>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</si>
  <si>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</si>
  <si>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</si>
  <si>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</si>
  <si>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</si>
  <si>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</si>
  <si>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</si>
  <si>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</si>
  <si>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</si>
  <si>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</si>
  <si>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</si>
  <si>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</si>
  <si>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</si>
  <si>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</si>
  <si>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</si>
  <si>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</si>
  <si>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</si>
  <si>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</si>
  <si>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</si>
  <si>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</si>
  <si>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</si>
  <si>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</si>
  <si>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</si>
  <si>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</si>
  <si>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</si>
  <si>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</si>
  <si>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</si>
  <si>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</si>
  <si>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</si>
  <si>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</si>
  <si>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</si>
  <si>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</si>
  <si>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</si>
  <si>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</si>
  <si>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</si>
  <si>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</si>
  <si>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</si>
  <si>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</si>
  <si>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</si>
  <si>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</si>
  <si>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</si>
  <si>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</si>
  <si>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</si>
  <si>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</si>
  <si>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</si>
  <si>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</si>
  <si>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</si>
  <si>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</si>
  <si>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</si>
  <si>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</si>
  <si>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</si>
  <si>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</si>
  <si>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</si>
  <si>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</si>
  <si>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</si>
  <si>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</si>
  <si>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</si>
  <si>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</si>
  <si>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</si>
  <si>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</si>
  <si>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</si>
  <si>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</si>
  <si>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</si>
  <si>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</si>
  <si>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</si>
  <si>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</si>
  <si>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</si>
  <si>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</si>
  <si>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</si>
  <si>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</si>
  <si>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</si>
  <si>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</si>
  <si>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</si>
  <si>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</si>
  <si>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</si>
  <si>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</si>
  <si>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</si>
  <si>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</si>
  <si>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</si>
  <si>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</si>
  <si>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</si>
  <si>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</si>
  <si>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</si>
  <si>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</si>
  <si>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</si>
  <si>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</si>
  <si>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</si>
  <si>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</si>
  <si>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</si>
  <si>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</si>
  <si>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</si>
  <si>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</si>
  <si>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</si>
  <si>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</si>
  <si>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</si>
  <si>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</si>
  <si>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</si>
  <si>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</si>
  <si>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</si>
  <si>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</si>
  <si>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</si>
  <si>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</si>
  <si>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</si>
  <si>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</si>
  <si>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</si>
  <si>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</si>
  <si>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</si>
  <si>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</si>
  <si>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</si>
  <si>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</si>
  <si>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</si>
  <si>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</si>
  <si>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</si>
  <si>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</si>
  <si>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</si>
  <si>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</si>
  <si>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</si>
  <si>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</si>
  <si>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</si>
  <si>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</si>
  <si>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</si>
  <si>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</si>
  <si>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</si>
  <si>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</si>
  <si>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</si>
  <si>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</si>
  <si>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</si>
  <si>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</si>
  <si>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</si>
  <si>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</si>
  <si>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</si>
  <si>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</si>
  <si>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</si>
  <si>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</si>
  <si>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</si>
  <si>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</si>
  <si>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</si>
  <si>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</si>
  <si>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</si>
  <si>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</si>
  <si>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</si>
  <si>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</si>
  <si>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</si>
  <si>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</si>
  <si>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</si>
  <si>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</si>
  <si>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</si>
  <si>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</si>
  <si>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</si>
  <si>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</si>
  <si>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</si>
  <si>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</si>
  <si>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</si>
  <si>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</si>
  <si>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</si>
  <si>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</si>
  <si>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</si>
  <si>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</si>
  <si>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</si>
  <si>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</si>
  <si>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</si>
  <si>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</si>
  <si>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</si>
  <si>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</si>
  <si>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</si>
  <si>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</si>
  <si>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</si>
  <si>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</si>
  <si>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</si>
  <si>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</si>
  <si>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</si>
  <si>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</si>
  <si>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</si>
  <si>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</si>
  <si>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</si>
  <si>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</si>
  <si>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</si>
  <si>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</si>
  <si>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</si>
  <si>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</si>
  <si>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</si>
  <si>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</si>
  <si>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</si>
  <si>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</si>
  <si>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</si>
  <si>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</si>
  <si>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</si>
  <si>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</si>
  <si>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</si>
  <si>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</si>
  <si>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</si>
  <si>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</si>
  <si>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</si>
  <si>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</si>
  <si>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</si>
  <si>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</si>
  <si>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</si>
  <si>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</si>
  <si>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</si>
  <si>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</si>
  <si>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</si>
  <si>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</si>
  <si>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</si>
  <si>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</si>
  <si>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</si>
  <si>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</si>
  <si>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</si>
  <si>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</si>
  <si>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</si>
  <si>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</si>
  <si>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</si>
  <si>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</si>
  <si>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</si>
  <si>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</si>
  <si>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</si>
  <si>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</si>
  <si>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</si>
  <si>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</si>
  <si>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</si>
  <si>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</si>
  <si>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</si>
  <si>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</si>
  <si>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</si>
  <si>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</si>
  <si>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</si>
  <si>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</si>
  <si>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</si>
  <si>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</si>
  <si>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</si>
  <si>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</si>
  <si>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</si>
  <si>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</si>
  <si>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</si>
  <si>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</si>
  <si>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</si>
  <si>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</si>
  <si>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</si>
  <si>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</si>
  <si>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</si>
  <si>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</si>
  <si>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</si>
  <si>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</si>
  <si>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</si>
  <si>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</si>
  <si>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</si>
  <si>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</si>
  <si>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</si>
  <si>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</si>
  <si>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</si>
  <si>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</si>
  <si>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</si>
  <si>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</si>
  <si>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</si>
  <si>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</si>
  <si>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</si>
  <si>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</si>
  <si>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</si>
  <si>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</si>
  <si>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</si>
  <si>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</si>
  <si>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</si>
  <si>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</si>
  <si>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</si>
  <si>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</si>
  <si>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</si>
  <si>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</si>
  <si>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</si>
  <si>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</si>
  <si>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</si>
  <si>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</si>
  <si>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</si>
  <si>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</si>
  <si>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</si>
  <si>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</si>
  <si>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</si>
  <si>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</si>
  <si>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</si>
  <si>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</si>
  <si>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</si>
  <si>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</si>
  <si>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</si>
  <si>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</si>
  <si>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</si>
  <si>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</si>
  <si>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</si>
  <si>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</si>
  <si>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</si>
  <si>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</si>
  <si>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</si>
  <si>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</si>
  <si>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</si>
  <si>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</si>
  <si>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</si>
  <si>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</si>
  <si>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</si>
  <si>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</si>
  <si>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</si>
  <si>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</si>
  <si>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</si>
  <si>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</si>
  <si>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</si>
  <si>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</si>
  <si>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</si>
  <si>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</si>
  <si>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</si>
  <si>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</si>
  <si>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</si>
  <si>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</si>
  <si>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</si>
  <si>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</si>
  <si>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</si>
  <si>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</si>
  <si>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</si>
  <si>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</si>
  <si>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</si>
  <si>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</si>
  <si>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</si>
  <si>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</si>
  <si>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</si>
  <si>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</si>
  <si>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</si>
  <si>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</si>
  <si>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</si>
  <si>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</si>
  <si>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</si>
  <si>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</si>
  <si>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</si>
  <si>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</si>
  <si>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</si>
  <si>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</si>
  <si>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</si>
  <si>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</si>
  <si>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</si>
  <si>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</si>
  <si>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</si>
  <si>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</si>
  <si>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</si>
  <si>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</si>
  <si>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</si>
  <si>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</si>
  <si>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</si>
  <si>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</si>
  <si>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</si>
  <si>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</si>
  <si>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</si>
  <si>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</si>
  <si>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</si>
  <si>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</si>
  <si>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</si>
  <si>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</si>
  <si>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</si>
  <si>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</si>
  <si>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</si>
  <si>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</si>
  <si>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</si>
  <si>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</si>
  <si>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</si>
  <si>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</si>
  <si>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</si>
  <si>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</si>
  <si>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</si>
  <si>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</si>
  <si>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</si>
  <si>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</si>
  <si>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</si>
  <si>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</si>
  <si>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</si>
  <si>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</si>
  <si>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</si>
  <si>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</si>
  <si>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</si>
  <si>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</si>
  <si>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</si>
  <si>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</si>
  <si>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</si>
  <si>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</si>
  <si>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</si>
  <si>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</si>
  <si>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</si>
  <si>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</si>
  <si>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</si>
  <si>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</si>
  <si>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</si>
  <si>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</si>
  <si>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</si>
  <si>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</si>
  <si>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</si>
  <si>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</si>
  <si>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</si>
  <si>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</si>
  <si>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</si>
  <si>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</si>
  <si>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</si>
  <si>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</si>
  <si>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</si>
  <si>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</si>
  <si>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</si>
  <si>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</si>
  <si>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</si>
  <si>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</si>
  <si>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</si>
  <si>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</si>
  <si>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</si>
  <si>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</si>
  <si>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</si>
  <si>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</si>
  <si>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</si>
  <si>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</si>
  <si>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</si>
  <si>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</si>
  <si>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</si>
  <si>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</si>
  <si>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</si>
  <si>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</si>
  <si>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</si>
  <si>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</si>
  <si>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</si>
  <si>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</si>
  <si>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</si>
  <si>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</si>
  <si>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</si>
  <si>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</si>
  <si>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</si>
  <si>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</si>
  <si>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</si>
  <si>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</si>
  <si>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</si>
  <si>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</si>
  <si>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</si>
  <si>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</si>
  <si>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</si>
  <si>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</si>
  <si>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</si>
  <si>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</si>
  <si>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</si>
  <si>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</si>
  <si>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</si>
  <si>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</si>
  <si>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</si>
  <si>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</si>
  <si>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</si>
  <si>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</si>
  <si>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</si>
  <si>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</si>
  <si>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</si>
  <si>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</si>
  <si>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</si>
  <si>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</si>
  <si>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</si>
  <si>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</si>
  <si>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</si>
  <si>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</si>
  <si>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</si>
  <si>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</si>
  <si>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</si>
  <si>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</si>
  <si>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</si>
  <si>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</si>
  <si>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</si>
  <si>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</si>
  <si>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</si>
  <si>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</si>
  <si>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</si>
  <si>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</si>
  <si>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</si>
  <si>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</si>
  <si>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</si>
  <si>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</si>
  <si>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</si>
  <si>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</si>
  <si>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</si>
  <si>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</si>
  <si>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</si>
  <si>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</si>
  <si>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</si>
  <si>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</si>
  <si>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</si>
  <si>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</si>
  <si>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</si>
  <si>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</si>
  <si>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</si>
  <si>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</si>
  <si>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</si>
  <si>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</si>
  <si>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</si>
  <si>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</si>
  <si>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</si>
  <si>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</si>
  <si>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</si>
  <si>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</si>
  <si>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</si>
  <si>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</si>
  <si>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</si>
  <si>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</si>
  <si>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</si>
  <si>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</si>
  <si>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</si>
  <si>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</si>
  <si>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</si>
  <si>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</si>
  <si>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</si>
  <si>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</si>
  <si>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</si>
  <si>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</si>
  <si>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</si>
  <si>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</si>
  <si>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</si>
  <si>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</si>
  <si>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</si>
  <si>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</si>
  <si>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</si>
  <si>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</si>
  <si>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</si>
  <si>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</si>
  <si>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</si>
  <si>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</si>
  <si>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</si>
  <si>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</si>
  <si>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</si>
  <si>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</si>
  <si>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</si>
  <si>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</si>
  <si>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</si>
  <si>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</si>
  <si>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</si>
  <si>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</si>
  <si>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</si>
  <si>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</si>
  <si>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</si>
  <si>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</si>
  <si>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</si>
  <si>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</si>
  <si>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</si>
  <si>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</si>
  <si>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</si>
  <si>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</si>
  <si>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</si>
  <si>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</si>
  <si>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</si>
  <si>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</si>
  <si>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</si>
  <si>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</si>
  <si>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</si>
  <si>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</si>
  <si>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</si>
  <si>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</si>
  <si>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</si>
  <si>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</si>
  <si>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</si>
  <si>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</si>
  <si>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</si>
  <si>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</si>
  <si>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</si>
  <si>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</si>
  <si>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</si>
  <si>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</si>
  <si>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</si>
  <si>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</si>
  <si>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</si>
  <si>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</si>
  <si>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</si>
  <si>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</si>
  <si>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</si>
  <si>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</si>
  <si>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</si>
  <si>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</si>
  <si>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</si>
  <si>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</si>
  <si>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</si>
  <si>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</si>
  <si>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</si>
  <si>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</si>
  <si>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</si>
  <si>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</si>
  <si>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</si>
  <si>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</si>
  <si>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</si>
  <si>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</si>
  <si>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</si>
  <si>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</si>
  <si>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</si>
  <si>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</si>
  <si>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</si>
  <si>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</si>
  <si>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</si>
  <si>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</si>
  <si>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</si>
  <si>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</si>
  <si>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</si>
  <si>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</si>
  <si>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</si>
  <si>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</si>
  <si>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</si>
  <si>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</si>
  <si>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</si>
  <si>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</si>
  <si>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</si>
  <si>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</si>
  <si>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</si>
  <si>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</si>
  <si>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</si>
  <si>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</si>
  <si>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</si>
  <si>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</si>
  <si>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</si>
  <si>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</si>
  <si>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</si>
  <si>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</si>
  <si>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</si>
  <si>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</si>
  <si>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</si>
  <si>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</si>
  <si>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</si>
  <si>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</si>
  <si>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</si>
  <si>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</si>
  <si>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</si>
  <si>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</si>
  <si>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</si>
  <si>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</si>
  <si>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</si>
  <si>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</si>
  <si>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</si>
  <si>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</si>
  <si>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</si>
  <si>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</si>
  <si>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</si>
  <si>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</si>
  <si>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</si>
  <si>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</si>
  <si>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</si>
  <si>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</si>
  <si>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</si>
  <si>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</si>
  <si>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</si>
  <si>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</si>
  <si>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</si>
  <si>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</si>
  <si>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</si>
  <si>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</si>
  <si>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</si>
  <si>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</si>
  <si>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</si>
  <si>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</si>
  <si>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</si>
  <si>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</si>
  <si>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</si>
  <si>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</si>
  <si>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</si>
  <si>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</si>
  <si>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</si>
  <si>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</si>
  <si>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</si>
  <si>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</si>
  <si>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</si>
  <si>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</si>
  <si>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</si>
  <si>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</si>
  <si>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</si>
  <si>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</si>
  <si>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</si>
  <si>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</si>
  <si>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</si>
  <si>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</si>
  <si>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</si>
  <si>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</si>
  <si>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</si>
  <si>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</si>
  <si>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</si>
  <si>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</si>
  <si>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</si>
  <si>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</si>
  <si>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</si>
  <si>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</si>
  <si>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</si>
  <si>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</si>
  <si>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</si>
  <si>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</si>
  <si>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</si>
  <si>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</si>
  <si>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</si>
  <si>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</si>
  <si>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</si>
  <si>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</si>
  <si>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</si>
  <si>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</si>
  <si>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</si>
  <si>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</si>
  <si>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</si>
  <si>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</si>
  <si>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</si>
  <si>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</si>
  <si>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</si>
  <si>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</si>
  <si>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</si>
  <si>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</si>
  <si>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</si>
  <si>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</si>
  <si>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</si>
  <si>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</si>
  <si>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</si>
  <si>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</si>
  <si>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</si>
  <si>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</si>
  <si>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</si>
  <si>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</si>
  <si>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</si>
  <si>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</si>
  <si>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</si>
  <si>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</si>
  <si>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</si>
  <si>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</si>
  <si>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</si>
  <si>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</si>
  <si>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</si>
  <si>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</si>
  <si>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</si>
  <si>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</si>
  <si>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</si>
  <si>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</si>
  <si>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</si>
  <si>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</si>
  <si>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</si>
  <si>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</si>
  <si>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</si>
  <si>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</si>
  <si>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</si>
  <si>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</si>
  <si>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</si>
  <si>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</si>
  <si>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</si>
  <si>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</si>
  <si>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</si>
  <si>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</si>
  <si>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</si>
  <si>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</si>
  <si>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</si>
  <si>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</si>
  <si>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</si>
  <si>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</si>
  <si>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</si>
  <si>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</si>
  <si>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</si>
  <si>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</si>
  <si>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</si>
  <si>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</si>
  <si>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</si>
  <si>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</si>
  <si>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</si>
  <si>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</si>
  <si>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</si>
  <si>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</si>
  <si>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</si>
  <si>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</si>
  <si>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</si>
  <si>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</si>
  <si>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</si>
  <si>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</si>
  <si>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</si>
  <si>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</si>
  <si>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</si>
  <si>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</si>
  <si>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</si>
  <si>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</si>
  <si>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</si>
  <si>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</si>
  <si>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</si>
  <si>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</si>
  <si>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</si>
  <si>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</si>
  <si>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</si>
  <si>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</si>
  <si>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</si>
  <si>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</si>
  <si>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</si>
  <si>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</si>
  <si>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</si>
  <si>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</si>
  <si>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</si>
  <si>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</si>
  <si>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</si>
  <si>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</si>
  <si>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</si>
  <si>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</si>
  <si>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</si>
  <si>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</si>
  <si>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</si>
  <si>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</si>
  <si>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</si>
  <si>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</si>
  <si>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</si>
  <si>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</si>
  <si>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</si>
  <si>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</si>
  <si>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</si>
  <si>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</si>
  <si>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</si>
  <si>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</si>
  <si>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</si>
  <si>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</si>
  <si>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</si>
  <si>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</si>
  <si>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</si>
  <si>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</si>
  <si>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</si>
  <si>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</si>
  <si>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</si>
  <si>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</si>
  <si>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</si>
  <si>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</si>
  <si>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</si>
  <si>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</si>
  <si>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</si>
  <si>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</si>
  <si>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</si>
  <si>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</si>
  <si>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</si>
  <si>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</si>
  <si>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</si>
  <si>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</si>
  <si>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</si>
  <si>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</si>
  <si>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</si>
  <si>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</si>
  <si>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</si>
  <si>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</si>
  <si>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</si>
  <si>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</si>
  <si>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</si>
  <si>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</si>
  <si>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</si>
  <si>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</si>
  <si>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</si>
  <si>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</si>
  <si>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</si>
  <si>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</si>
  <si>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</si>
  <si>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</si>
  <si>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</si>
  <si>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</si>
  <si>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</si>
  <si>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</si>
  <si>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</si>
  <si>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</si>
  <si>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</si>
  <si>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</si>
  <si>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</si>
  <si>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</si>
  <si>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</si>
  <si>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</si>
  <si>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</si>
  <si>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</si>
  <si>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</si>
  <si>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</si>
  <si>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</si>
  <si>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</si>
  <si>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</si>
  <si>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</si>
  <si>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</si>
  <si>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</si>
  <si>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</si>
  <si>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</si>
  <si>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</si>
  <si>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</si>
  <si>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</si>
  <si>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</si>
  <si>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</si>
  <si>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</si>
  <si>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</si>
  <si>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</si>
  <si>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</si>
  <si>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</si>
  <si>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</si>
  <si>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</si>
  <si>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</si>
  <si>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</si>
  <si>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</si>
  <si>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</si>
  <si>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</si>
  <si>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</si>
  <si>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</si>
  <si>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</si>
  <si>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</si>
  <si>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</si>
  <si>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</si>
  <si>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</si>
  <si>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</si>
  <si>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</si>
  <si>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</si>
  <si>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</si>
  <si>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</si>
  <si>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</si>
  <si>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</si>
  <si>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</si>
  <si>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</si>
  <si>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</si>
  <si>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</si>
  <si>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</si>
  <si>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</si>
  <si>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</si>
  <si>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</si>
  <si>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</si>
  <si>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</si>
  <si>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</si>
  <si>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</si>
  <si>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</si>
  <si>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</si>
  <si>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</si>
  <si>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</si>
  <si>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</si>
  <si>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</si>
  <si>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</si>
  <si>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</si>
  <si>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</si>
  <si>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</si>
  <si>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</si>
  <si>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</si>
  <si>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</si>
  <si>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</si>
  <si>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</si>
  <si>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</si>
  <si>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</si>
  <si>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</si>
  <si>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</si>
  <si>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</si>
  <si>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</si>
  <si>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</si>
  <si>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</si>
  <si>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</si>
  <si>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</si>
  <si>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</si>
  <si>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</si>
  <si>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</si>
  <si>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</si>
  <si>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</si>
  <si>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</si>
  <si>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</si>
  <si>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</si>
  <si>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</si>
  <si>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</si>
  <si>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</si>
  <si>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</si>
  <si>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</si>
  <si>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</si>
  <si>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</si>
  <si>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</si>
  <si>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</si>
  <si>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</si>
  <si>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</si>
  <si>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</si>
  <si>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</si>
  <si>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</si>
  <si>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</si>
  <si>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</si>
  <si>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</si>
  <si>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</si>
  <si>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</si>
  <si>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</si>
  <si>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</si>
  <si>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</si>
  <si>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</si>
  <si>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</si>
  <si>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</si>
  <si>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</si>
  <si>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</si>
  <si>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</si>
  <si>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</si>
  <si>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</si>
  <si>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</si>
  <si>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</si>
  <si>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</si>
  <si>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</si>
  <si>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</si>
  <si>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</si>
  <si>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</si>
  <si>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</si>
  <si>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</si>
  <si>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</si>
  <si>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</si>
  <si>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</si>
  <si>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</si>
  <si>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</si>
  <si>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</si>
  <si>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</si>
  <si>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</si>
  <si>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</si>
  <si>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</si>
  <si>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</si>
  <si>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</si>
  <si>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</si>
  <si>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</si>
  <si>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</si>
  <si>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</si>
  <si>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</si>
  <si>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</si>
  <si>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</si>
  <si>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</si>
  <si>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</si>
  <si>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</si>
  <si>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</si>
  <si>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</si>
  <si>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</si>
  <si>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</si>
  <si>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</si>
  <si>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</si>
  <si>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</si>
  <si>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</si>
  <si>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</si>
  <si>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</si>
  <si>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</si>
  <si>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</si>
  <si>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</si>
  <si>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</si>
  <si>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</si>
  <si>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</si>
  <si>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</si>
  <si>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</si>
  <si>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</si>
  <si>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</si>
  <si>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</si>
  <si>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</si>
  <si>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</si>
  <si>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</si>
  <si>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</si>
  <si>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</si>
  <si>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</si>
  <si>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</si>
  <si>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</si>
  <si>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</si>
  <si>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</si>
  <si>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</si>
  <si>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</si>
  <si>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</si>
  <si>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</si>
  <si>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</si>
  <si>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</si>
  <si>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</si>
  <si>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</si>
  <si>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</si>
  <si>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</si>
  <si>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</si>
  <si>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</si>
  <si>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</si>
  <si>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</si>
  <si>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</si>
  <si>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</si>
  <si>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</si>
  <si>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</si>
  <si>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</si>
  <si>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</si>
  <si>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</si>
  <si>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</si>
  <si>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</si>
  <si>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</si>
  <si>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</si>
  <si>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</si>
  <si>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</si>
  <si>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</si>
  <si>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</si>
  <si>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</si>
  <si>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</si>
  <si>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</si>
  <si>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</si>
  <si>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</si>
  <si>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</si>
  <si>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</si>
  <si>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</si>
  <si>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</si>
  <si>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</si>
  <si>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</si>
  <si>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</si>
  <si>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</si>
  <si>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</si>
  <si>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</si>
  <si>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</si>
  <si>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</si>
  <si>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</si>
  <si>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</si>
  <si>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</si>
  <si>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</si>
  <si>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</si>
  <si>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</si>
  <si>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</si>
  <si>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</si>
  <si>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</si>
  <si>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</si>
  <si>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</si>
  <si>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</si>
  <si>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</si>
  <si>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</si>
  <si>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</si>
  <si>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</si>
  <si>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</si>
  <si>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</si>
  <si>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</si>
  <si>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</si>
  <si>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</si>
  <si>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</si>
  <si>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</si>
  <si>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</si>
  <si>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</si>
  <si>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</si>
  <si>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</si>
  <si>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</si>
  <si>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</si>
  <si>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</si>
  <si>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</si>
  <si>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</si>
  <si>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</si>
  <si>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</si>
  <si>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</si>
  <si>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</si>
  <si>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</si>
  <si>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</si>
  <si>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</si>
  <si>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</si>
  <si>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</si>
  <si>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</si>
  <si>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</si>
  <si>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</si>
  <si>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</si>
  <si>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</si>
  <si>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</si>
  <si>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</si>
  <si>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</si>
  <si>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</si>
  <si>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</si>
  <si>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</si>
  <si>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</si>
  <si>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</si>
  <si>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</si>
  <si>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</si>
  <si>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</si>
  <si>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</si>
  <si>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</si>
  <si>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</si>
  <si>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</si>
  <si>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</si>
  <si>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</si>
  <si>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</si>
  <si>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</si>
  <si>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</si>
  <si>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</si>
  <si>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</si>
  <si>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</si>
  <si>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</si>
  <si>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</si>
  <si>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</si>
  <si>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</si>
  <si>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</si>
  <si>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</si>
  <si>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</si>
  <si>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</si>
  <si>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</si>
  <si>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</si>
  <si>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</si>
  <si>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</si>
  <si>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</si>
  <si>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</si>
  <si>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</si>
  <si>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</si>
  <si>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</si>
  <si>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</si>
  <si>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</si>
  <si>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</si>
  <si>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</si>
  <si>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</si>
  <si>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</si>
  <si>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</si>
  <si>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</si>
  <si>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</si>
  <si>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</si>
  <si>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</si>
  <si>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</si>
  <si>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</si>
  <si>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</si>
  <si>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</si>
  <si>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</si>
  <si>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</si>
  <si>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</si>
  <si>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</si>
  <si>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</si>
  <si>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</si>
  <si>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</si>
  <si>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</si>
  <si>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</si>
  <si>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</si>
  <si>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</si>
  <si>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</si>
  <si>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</si>
  <si>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</si>
  <si>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</si>
  <si>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</si>
  <si>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</si>
  <si>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</si>
  <si>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</si>
  <si>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</si>
  <si>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</si>
  <si>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</si>
  <si>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</si>
  <si>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</si>
  <si>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</si>
  <si>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</si>
  <si>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</si>
  <si>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</si>
  <si>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</si>
  <si>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</si>
  <si>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</si>
  <si>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</si>
  <si>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</si>
  <si>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</si>
  <si>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</si>
  <si>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</si>
  <si>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</si>
  <si>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</si>
  <si>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</si>
  <si>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</si>
  <si>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</si>
  <si>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</si>
  <si>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</si>
  <si>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</si>
  <si>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</si>
  <si>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</si>
  <si>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</si>
  <si>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</si>
  <si>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</si>
  <si>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</si>
  <si>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</si>
  <si>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</si>
  <si>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</si>
  <si>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</si>
  <si>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</si>
  <si>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</si>
  <si>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</si>
  <si>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</si>
  <si>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</si>
  <si>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</si>
  <si>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</si>
  <si>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</si>
  <si>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</si>
  <si>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</si>
  <si>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</si>
  <si>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</si>
  <si>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</si>
  <si>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</si>
  <si>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</si>
  <si>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</si>
  <si>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</si>
  <si>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</si>
  <si>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</si>
  <si>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</si>
  <si>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</si>
  <si>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</si>
  <si>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</si>
  <si>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</si>
  <si>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</si>
  <si>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</si>
  <si>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</si>
  <si>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</si>
  <si>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</si>
  <si>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</si>
  <si>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</si>
  <si>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</si>
  <si>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</si>
  <si>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</si>
  <si>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</si>
  <si>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</si>
  <si>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</si>
  <si>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</si>
  <si>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</si>
  <si>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</si>
  <si>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</si>
  <si>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</si>
  <si>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</si>
  <si>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</si>
  <si>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</si>
  <si>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</si>
  <si>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</si>
  <si>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</si>
  <si>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</si>
  <si>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</si>
  <si>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</si>
  <si>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</si>
  <si>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</si>
  <si>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</si>
  <si>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</si>
  <si>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</si>
  <si>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</si>
  <si>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</si>
  <si>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</si>
  <si>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</si>
  <si>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</si>
  <si>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</si>
  <si>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</si>
  <si>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</si>
  <si>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</si>
  <si>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</si>
  <si>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</si>
  <si>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</si>
  <si>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</si>
  <si>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</si>
  <si>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</si>
  <si>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</si>
  <si>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</si>
  <si>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</si>
  <si>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</si>
  <si>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</si>
  <si>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</si>
  <si>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</si>
  <si>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</si>
  <si>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</si>
  <si>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</si>
  <si>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</si>
  <si>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</si>
  <si>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</si>
  <si>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</si>
  <si>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</si>
  <si>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</si>
  <si>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</si>
  <si>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</si>
  <si>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</si>
  <si>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</si>
  <si>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</si>
  <si>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</si>
  <si>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</si>
  <si>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</si>
  <si>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</si>
  <si>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</si>
  <si>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</si>
  <si>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</si>
  <si>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</si>
  <si>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</si>
  <si>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</si>
  <si>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</si>
  <si>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</si>
  <si>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</si>
  <si>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</si>
  <si>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</si>
  <si>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</si>
  <si>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</si>
  <si>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</si>
  <si>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</si>
  <si>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</si>
  <si>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</si>
  <si>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</si>
  <si>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</si>
  <si>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</si>
  <si>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</si>
  <si>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</si>
  <si>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</si>
  <si>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</si>
  <si>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</si>
  <si>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</si>
  <si>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</si>
  <si>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</si>
  <si>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</si>
  <si>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</si>
  <si>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</si>
  <si>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</si>
  <si>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</si>
  <si>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</si>
  <si>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</si>
  <si>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</si>
  <si>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</si>
  <si>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</si>
  <si>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</si>
  <si>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</si>
  <si>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</si>
  <si>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</si>
  <si>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</si>
  <si>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</si>
  <si>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</si>
  <si>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</si>
  <si>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</si>
  <si>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</si>
  <si>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</si>
  <si>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</si>
  <si>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</si>
  <si>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</si>
  <si>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</si>
  <si>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</si>
  <si>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</si>
  <si>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</si>
  <si>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</si>
  <si>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</si>
  <si>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</si>
  <si>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</si>
  <si>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</si>
  <si>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</si>
  <si>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</si>
  <si>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</si>
  <si>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</si>
  <si>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</si>
  <si>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</si>
  <si>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</si>
  <si>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</si>
  <si>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</si>
  <si>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</si>
  <si>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</si>
  <si>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</si>
  <si>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</si>
  <si>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</si>
  <si>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</si>
  <si>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</si>
  <si>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</si>
  <si>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</si>
  <si>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</si>
  <si>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</si>
  <si>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</si>
  <si>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</si>
  <si>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</si>
  <si>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</si>
  <si>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</si>
  <si>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</si>
  <si>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</si>
  <si>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</si>
  <si>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</si>
  <si>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</si>
  <si>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</si>
  <si>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</si>
  <si>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</si>
  <si>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</si>
  <si>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</si>
  <si>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</si>
  <si>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</si>
  <si>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</si>
  <si>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</si>
  <si>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</si>
  <si>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</si>
  <si>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</si>
  <si>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</si>
  <si>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</si>
  <si>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</si>
  <si>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</si>
  <si>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</si>
  <si>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</si>
  <si>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</si>
  <si>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</si>
  <si>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</si>
  <si>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</si>
  <si>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</si>
  <si>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</si>
  <si>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</si>
  <si>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</si>
  <si>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</si>
  <si>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</si>
  <si>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</si>
  <si>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</si>
  <si>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</si>
  <si>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</si>
  <si>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</si>
  <si>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</si>
  <si>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</si>
  <si>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</si>
  <si>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</si>
  <si>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</si>
  <si>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</si>
  <si>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</si>
  <si>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</si>
  <si>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</si>
  <si>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</si>
  <si>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</si>
  <si>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</si>
  <si>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</si>
  <si>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</si>
  <si>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</si>
  <si>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</si>
  <si>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</si>
  <si>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</si>
  <si>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</si>
  <si>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</si>
  <si>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</si>
  <si>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</si>
  <si>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</si>
  <si>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</si>
  <si>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</si>
  <si>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</si>
  <si>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</si>
  <si>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</si>
  <si>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</si>
  <si>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</si>
  <si>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</si>
  <si>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</si>
  <si>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</si>
  <si>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</si>
  <si>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</si>
  <si>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</si>
  <si>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</si>
  <si>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</si>
  <si>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</si>
  <si>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</si>
  <si>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</si>
  <si>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</si>
  <si>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</si>
  <si>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</si>
  <si>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</si>
  <si>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</si>
  <si>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</si>
  <si>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</si>
  <si>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</si>
  <si>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</si>
  <si>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</si>
  <si>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</si>
  <si>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</si>
  <si>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</si>
  <si>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</si>
  <si>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</si>
  <si>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</si>
  <si>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</si>
  <si>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</si>
  <si>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</si>
  <si>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</si>
  <si>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</si>
  <si>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</si>
  <si>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</si>
  <si>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</si>
  <si>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</si>
  <si>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</si>
  <si>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</si>
  <si>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</si>
  <si>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</si>
  <si>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</si>
  <si>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</si>
  <si>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</si>
  <si>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</si>
  <si>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</si>
  <si>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</si>
  <si>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</si>
  <si>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</si>
  <si>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</si>
  <si>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</si>
  <si>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</si>
  <si>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</si>
  <si>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</si>
  <si>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</si>
  <si>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</si>
  <si>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</si>
  <si>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</si>
  <si>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</si>
  <si>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</si>
  <si>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</si>
  <si>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</si>
  <si>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</si>
  <si>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</si>
  <si>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</si>
  <si>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</si>
  <si>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</si>
  <si>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</si>
  <si>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</si>
  <si>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</si>
  <si>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</si>
  <si>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</si>
  <si>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</si>
  <si>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</si>
  <si>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</si>
  <si>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</si>
  <si>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</si>
  <si>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</si>
  <si>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</si>
  <si>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</si>
  <si>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</si>
  <si>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</si>
  <si>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</si>
  <si>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</si>
  <si>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</si>
  <si>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</si>
  <si>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</si>
  <si>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</si>
  <si>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</si>
  <si>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</si>
  <si>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</si>
  <si>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</si>
  <si>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</si>
  <si>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</si>
  <si>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</si>
  <si>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</si>
  <si>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</si>
  <si>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</si>
  <si>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</si>
  <si>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</si>
  <si>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</si>
  <si>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</si>
  <si>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</si>
  <si>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</si>
  <si>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</si>
  <si>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</si>
  <si>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</si>
  <si>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</si>
  <si>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</si>
  <si>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</si>
  <si>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</si>
  <si>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</si>
  <si>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</si>
  <si>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</si>
  <si>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</si>
  <si>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</si>
  <si>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</si>
  <si>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</si>
  <si>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</si>
  <si>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</si>
  <si>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</si>
  <si>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</si>
  <si>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</si>
  <si>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</si>
  <si>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</si>
  <si>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</si>
  <si>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</si>
  <si>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</si>
  <si>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</si>
  <si>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</si>
  <si>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</si>
  <si>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</si>
  <si>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</si>
  <si>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</si>
  <si>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</si>
  <si>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</si>
  <si>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</si>
  <si>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</si>
  <si>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</si>
  <si>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</si>
  <si>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</si>
  <si>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</si>
  <si>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</si>
  <si>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</si>
  <si>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</si>
  <si>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</si>
  <si>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</si>
  <si>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</si>
  <si>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</si>
  <si>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</si>
  <si>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</si>
  <si>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</si>
  <si>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</si>
  <si>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</si>
  <si>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</si>
  <si>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</si>
  <si>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</si>
  <si>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</si>
  <si>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</si>
  <si>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</si>
  <si>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</si>
  <si>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</si>
  <si>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</si>
  <si>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</si>
  <si>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</si>
  <si>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</si>
  <si>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</si>
  <si>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</si>
  <si>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</si>
  <si>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</si>
  <si>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</si>
  <si>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</si>
  <si>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</si>
  <si>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</si>
  <si>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</si>
  <si>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</si>
  <si>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</si>
  <si>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</si>
  <si>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</si>
  <si>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</si>
  <si>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</si>
  <si>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</si>
  <si>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</si>
  <si>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</si>
  <si>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</si>
  <si>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</si>
  <si>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</si>
  <si>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</si>
  <si>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</si>
  <si>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</si>
  <si>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</si>
  <si>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</si>
  <si>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</si>
  <si>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</si>
  <si>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</si>
  <si>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</si>
  <si>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</si>
  <si>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</si>
  <si>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</si>
  <si>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</si>
  <si>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</si>
  <si>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</si>
  <si>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</si>
  <si>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</si>
  <si>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</si>
  <si>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</si>
  <si>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</si>
  <si>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</si>
  <si>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</si>
  <si>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</si>
  <si>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</si>
  <si>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</si>
  <si>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</si>
  <si>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</si>
  <si>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</si>
  <si>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</si>
  <si>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</si>
  <si>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</si>
  <si>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</si>
  <si>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</si>
  <si>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</si>
  <si>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</si>
  <si>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</si>
  <si>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</si>
  <si>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</si>
  <si>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</si>
  <si>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</si>
  <si>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</si>
  <si>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</si>
  <si>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</si>
  <si>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</si>
  <si>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</si>
  <si>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</si>
  <si>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</si>
  <si>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</si>
  <si>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</si>
  <si>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</si>
  <si>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</si>
  <si>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</si>
  <si>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</si>
  <si>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</si>
  <si>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</si>
  <si>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</si>
  <si>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</si>
  <si>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</si>
  <si>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</si>
  <si>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</si>
  <si>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</si>
  <si>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</si>
  <si>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</si>
  <si>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</si>
  <si>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</si>
  <si>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</si>
  <si>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</si>
  <si>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</si>
  <si>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</si>
  <si>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</si>
  <si>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</si>
  <si>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</si>
  <si>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</si>
  <si>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</si>
  <si>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</si>
  <si>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</si>
  <si>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</si>
  <si>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</si>
  <si>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</si>
  <si>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</si>
  <si>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</si>
  <si>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</si>
  <si>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</si>
  <si>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</si>
  <si>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</si>
  <si>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</si>
  <si>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</si>
  <si>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</si>
  <si>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</si>
  <si>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</si>
  <si>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</si>
  <si>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</si>
  <si>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</si>
  <si>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</si>
  <si>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</si>
  <si>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</si>
  <si>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</si>
  <si>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</si>
  <si>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</si>
  <si>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</si>
  <si>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</si>
  <si>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</si>
  <si>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</si>
  <si>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</si>
  <si>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</si>
  <si>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</si>
  <si>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</si>
  <si>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</si>
  <si>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</si>
  <si>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</si>
  <si>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</si>
  <si>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</si>
  <si>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</si>
  <si>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</si>
  <si>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</si>
  <si>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</si>
  <si>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</si>
  <si>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</si>
  <si>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</si>
  <si>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</si>
  <si>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</si>
  <si>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</si>
  <si>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</si>
  <si>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</si>
  <si>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</si>
  <si>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</si>
  <si>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</si>
  <si>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</si>
  <si>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</si>
  <si>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</si>
  <si>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</si>
  <si>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</si>
  <si>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</si>
  <si>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</si>
  <si>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</si>
  <si>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</si>
  <si>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</si>
  <si>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</si>
  <si>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</si>
  <si>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</si>
  <si>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</si>
  <si>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</si>
  <si>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</si>
  <si>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</si>
  <si>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</si>
  <si>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</si>
  <si>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</si>
  <si>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</si>
  <si>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</si>
  <si>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</si>
  <si>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</si>
  <si>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</si>
  <si>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</si>
  <si>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</si>
  <si>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</si>
  <si>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</si>
  <si>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</si>
  <si>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</si>
  <si>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</si>
  <si>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</si>
  <si>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</si>
  <si>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</si>
  <si>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</si>
  <si>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</si>
  <si>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</si>
  <si>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</si>
  <si>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</si>
  <si>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</si>
  <si>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</si>
  <si>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</si>
  <si>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</si>
  <si>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</si>
  <si>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</si>
  <si>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</si>
  <si>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</si>
  <si>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</si>
  <si>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</si>
  <si>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</si>
  <si>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</si>
  <si>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</si>
  <si>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</si>
  <si>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</si>
  <si>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</si>
  <si>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</si>
  <si>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</si>
  <si>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</si>
  <si>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</si>
  <si>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</si>
  <si>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</si>
  <si>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</si>
  <si>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</si>
  <si>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</si>
  <si>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</si>
  <si>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</si>
  <si>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</si>
  <si>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</si>
  <si>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</si>
  <si>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</si>
  <si>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</si>
  <si>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</si>
  <si>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</si>
  <si>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</si>
  <si>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</si>
  <si>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</si>
  <si>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</si>
  <si>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</si>
  <si>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</si>
  <si>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</si>
  <si>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</si>
  <si>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</si>
  <si>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</si>
  <si>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</si>
  <si>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</si>
  <si>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</si>
  <si>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</si>
  <si>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</si>
  <si>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</si>
  <si>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</si>
  <si>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</si>
  <si>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</si>
  <si>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</si>
  <si>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</si>
  <si>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</si>
  <si>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</si>
  <si>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</si>
  <si>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</si>
  <si>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</si>
  <si>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</si>
  <si>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</si>
  <si>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</si>
  <si>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</si>
  <si>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</si>
  <si>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</si>
  <si>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</si>
  <si>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</si>
  <si>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</si>
  <si>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</si>
  <si>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</si>
  <si>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</si>
  <si>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</si>
  <si>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</si>
  <si>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</si>
  <si>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</si>
  <si>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</si>
  <si>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</si>
  <si>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</si>
  <si>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</si>
  <si>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</si>
  <si>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</si>
  <si>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</si>
  <si>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</si>
  <si>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</si>
  <si>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</si>
  <si>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</si>
  <si>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</si>
  <si>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</si>
  <si>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</si>
  <si>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</si>
  <si>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</si>
  <si>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</si>
  <si>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</si>
  <si>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</si>
  <si>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</si>
  <si>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</si>
  <si>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</si>
  <si>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</si>
  <si>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</si>
  <si>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</si>
  <si>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</si>
  <si>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</si>
  <si>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</si>
  <si>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</si>
  <si>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</si>
  <si>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</si>
  <si>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</si>
  <si>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</si>
  <si>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</si>
  <si>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</si>
  <si>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</si>
  <si>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</si>
  <si>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</si>
  <si>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</si>
  <si>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</si>
  <si>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</si>
  <si>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</si>
  <si>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</si>
  <si>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</si>
  <si>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</si>
  <si>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</si>
  <si>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</si>
  <si>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</si>
  <si>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</si>
  <si>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</si>
  <si>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</si>
  <si>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</si>
  <si>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</si>
  <si>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</si>
  <si>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</si>
  <si>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</si>
  <si>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</si>
  <si>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</si>
  <si>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</si>
  <si>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</si>
  <si>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</si>
  <si>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</si>
  <si>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</si>
  <si>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</si>
  <si>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</si>
  <si>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</si>
  <si>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</si>
  <si>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</si>
  <si>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</si>
  <si>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</si>
  <si>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</si>
  <si>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</si>
  <si>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</si>
  <si>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</si>
  <si>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</si>
  <si>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</si>
  <si>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</si>
  <si>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</si>
  <si>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주문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</si>
  <si>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</si>
  <si>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</si>
  <si>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</si>
  <si>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</si>
  <si>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</si>
  <si>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</si>
  <si>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</si>
  <si>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</si>
  <si>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</si>
  <si>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</si>
  <si>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</si>
  <si>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</si>
  <si>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</si>
  <si>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</si>
  <si>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</si>
  <si>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</si>
  <si>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</si>
  <si>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</si>
  <si>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</si>
  <si>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</si>
  <si>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</si>
  <si>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</si>
  <si>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</si>
  <si>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</si>
  <si>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</si>
  <si>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</si>
  <si>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</si>
  <si>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</si>
  <si>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</si>
  <si>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</si>
  <si>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</si>
  <si>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</si>
  <si>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</si>
  <si>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</si>
  <si>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</si>
  <si>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</si>
  <si>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</si>
  <si>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</si>
  <si>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</si>
  <si>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</si>
  <si>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</si>
  <si>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</si>
  <si>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</si>
  <si>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</si>
  <si>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</si>
  <si>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</si>
  <si>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</si>
  <si>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</si>
  <si>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</si>
  <si>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</si>
  <si>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</si>
  <si>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</si>
  <si>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</si>
  <si>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</si>
  <si>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</si>
  <si>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</si>
  <si>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</si>
  <si>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</si>
  <si>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</si>
  <si>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</si>
  <si>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</si>
  <si>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</si>
  <si>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</si>
  <si>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</si>
  <si>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</si>
  <si>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</si>
  <si>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</si>
  <si>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</si>
  <si>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</si>
  <si>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</si>
  <si>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</si>
  <si>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</si>
  <si>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</si>
  <si>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</si>
  <si>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</si>
  <si>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</si>
  <si>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</si>
  <si>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</si>
  <si>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</si>
  <si>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</si>
  <si>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</si>
  <si>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</si>
  <si>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</si>
  <si>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</si>
  <si>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</si>
  <si>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</si>
  <si>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</si>
  <si>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</si>
  <si>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</si>
  <si>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</si>
  <si>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</si>
  <si>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</si>
  <si>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</si>
  <si>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</si>
  <si>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</si>
  <si>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</si>
  <si>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</si>
  <si>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</si>
  <si>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</si>
  <si>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</si>
  <si>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</si>
  <si>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</si>
  <si>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</si>
  <si>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</si>
  <si>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</si>
  <si>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</si>
  <si>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</si>
  <si>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</si>
  <si>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</si>
  <si>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</si>
  <si>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</si>
  <si>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</si>
  <si>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</si>
  <si>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</si>
  <si>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</si>
  <si>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</si>
  <si>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</si>
  <si>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</si>
  <si>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</si>
  <si>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</si>
  <si>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</si>
  <si>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</si>
  <si>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</si>
  <si>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</si>
  <si>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</si>
  <si>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</si>
  <si>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</si>
  <si>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</si>
  <si>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</si>
  <si>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</si>
  <si>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</si>
  <si>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</si>
  <si>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</si>
  <si>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</si>
  <si>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</si>
  <si>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</si>
  <si>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</si>
  <si>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</si>
  <si>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</si>
  <si>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</si>
  <si>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</si>
  <si>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</si>
  <si>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</si>
  <si>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</si>
  <si>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</si>
  <si>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</si>
  <si>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</si>
  <si>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</si>
  <si>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</si>
  <si>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</si>
  <si>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</si>
  <si>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</si>
  <si>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</si>
  <si>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</si>
  <si>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</si>
  <si>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</si>
  <si>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</si>
  <si>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</si>
  <si>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</si>
  <si>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</si>
  <si>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</si>
  <si>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</si>
  <si>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</si>
  <si>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</si>
  <si>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</si>
  <si>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</si>
  <si>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</si>
  <si>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</si>
  <si>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</si>
  <si>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</si>
  <si>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</si>
  <si>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</si>
  <si>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</si>
  <si>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</si>
  <si>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</si>
  <si>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</si>
  <si>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</si>
  <si>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</si>
  <si>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</si>
  <si>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</si>
  <si>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</si>
  <si>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</si>
  <si>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</si>
  <si>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</si>
  <si>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</si>
  <si>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</si>
  <si>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</si>
  <si>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</si>
  <si>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</si>
  <si>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</si>
  <si>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</si>
  <si>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</si>
  <si>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</si>
  <si>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</si>
  <si>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</si>
  <si>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</si>
  <si>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</si>
  <si>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</si>
  <si>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</si>
  <si>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</si>
  <si>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</si>
  <si>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</si>
  <si>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</si>
  <si>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</si>
  <si>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</si>
  <si>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</si>
  <si>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</si>
  <si>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</si>
  <si>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</si>
  <si>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</si>
  <si>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</si>
  <si>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</si>
  <si>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</si>
  <si>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</si>
  <si>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</si>
  <si>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</si>
  <si>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</si>
  <si>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</si>
  <si>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</si>
  <si>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</si>
  <si>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</si>
  <si>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</si>
  <si>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</si>
  <si>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</si>
  <si>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</si>
  <si>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</si>
  <si>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</si>
  <si>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</si>
  <si>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</si>
  <si>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</si>
  <si>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</si>
  <si>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</si>
  <si>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</si>
  <si>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</si>
  <si>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</si>
  <si>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</si>
  <si>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</si>
  <si>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</si>
  <si>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</si>
  <si>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</si>
  <si>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</si>
  <si>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</si>
  <si>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</si>
  <si>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</si>
  <si>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</si>
  <si>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</si>
  <si>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</si>
  <si>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</si>
  <si>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</si>
  <si>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</si>
  <si>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</si>
  <si>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</si>
  <si>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</si>
  <si>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</si>
  <si>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</si>
  <si>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</si>
  <si>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</si>
  <si>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</si>
  <si>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</si>
  <si>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</si>
  <si>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</si>
  <si>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</si>
  <si>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</si>
  <si>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</si>
  <si>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</si>
  <si>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</si>
  <si>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</si>
  <si>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</si>
  <si>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</si>
  <si>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</si>
  <si>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</si>
  <si>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</si>
  <si>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</si>
  <si>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</si>
  <si>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</si>
  <si>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</si>
  <si>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</si>
  <si>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</si>
  <si>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</si>
  <si>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</si>
  <si>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</si>
  <si>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</si>
  <si>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</si>
  <si>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</si>
  <si>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</si>
  <si>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</si>
  <si>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</si>
  <si>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</si>
  <si>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</si>
  <si>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</si>
  <si>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</si>
  <si>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</si>
  <si>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</si>
  <si>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</si>
  <si>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</si>
  <si>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</si>
  <si>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</si>
  <si>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</si>
  <si>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</si>
  <si>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</si>
  <si>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</si>
  <si>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</si>
  <si>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</si>
  <si>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</si>
  <si>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</si>
  <si>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</si>
  <si>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</si>
  <si>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</si>
  <si>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</si>
  <si>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</si>
  <si>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</si>
  <si>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</si>
  <si>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</si>
  <si>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</si>
  <si>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</si>
  <si>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</si>
  <si>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</si>
  <si>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</si>
  <si>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</si>
  <si>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</si>
  <si>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</si>
  <si>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</si>
  <si>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</si>
  <si>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</si>
  <si>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</si>
  <si>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</si>
  <si>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</si>
  <si>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</si>
  <si>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</si>
  <si>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</si>
  <si>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</si>
  <si>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</si>
  <si>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</si>
  <si>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</si>
  <si>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</si>
  <si>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</si>
  <si>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</si>
  <si>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</si>
  <si>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</si>
  <si>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</si>
  <si>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</si>
  <si>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</si>
  <si>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</si>
  <si>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</si>
  <si>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</si>
  <si>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</si>
  <si>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</si>
  <si>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</si>
  <si>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</si>
  <si>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</si>
  <si>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</si>
  <si>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</si>
  <si>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</si>
  <si>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</si>
  <si>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</si>
  <si>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</si>
  <si>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</si>
  <si>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</si>
  <si>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</si>
  <si>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</si>
  <si>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</si>
  <si>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</si>
  <si>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</si>
  <si>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</si>
  <si>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</si>
  <si>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</si>
  <si>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</si>
  <si>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</si>
  <si>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</si>
  <si>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</si>
  <si>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</si>
  <si>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</si>
  <si>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</si>
  <si>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</si>
  <si>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</si>
  <si>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</si>
  <si>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</si>
  <si>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</si>
  <si>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</si>
  <si>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</si>
  <si>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</si>
  <si>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</si>
  <si>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</si>
  <si>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</si>
  <si>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</si>
  <si>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</si>
  <si>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</si>
  <si>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</si>
  <si>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</si>
  <si>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</si>
  <si>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</si>
  <si>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</si>
  <si>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</si>
  <si>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</si>
  <si>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</si>
  <si>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</si>
  <si>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</si>
  <si>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</si>
  <si>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</si>
  <si>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</si>
  <si>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</si>
  <si>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</si>
  <si>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</si>
  <si>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</si>
  <si>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</si>
  <si>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</si>
  <si>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</si>
  <si>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</si>
  <si>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</si>
  <si>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</si>
  <si>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</si>
  <si>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</si>
  <si>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</si>
  <si>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</si>
  <si>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</si>
  <si>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</si>
  <si>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</si>
  <si>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</si>
  <si>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</si>
  <si>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</si>
  <si>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</si>
  <si>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</si>
  <si>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</si>
  <si>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</si>
  <si>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</si>
  <si>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</si>
  <si>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</si>
  <si>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</si>
  <si>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</si>
  <si>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</si>
  <si>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</si>
  <si>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</si>
  <si>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</si>
  <si>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</si>
  <si>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</si>
  <si>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</si>
  <si>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</si>
  <si>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</si>
  <si>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</si>
  <si>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</si>
  <si>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</si>
  <si>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</si>
  <si>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</si>
  <si>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</si>
  <si>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</si>
  <si>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</si>
  <si>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</si>
  <si>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</si>
  <si>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</si>
  <si>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</si>
  <si>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</si>
  <si>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</si>
  <si>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</si>
  <si>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</si>
  <si>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</si>
  <si>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</si>
  <si>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</si>
  <si>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</si>
  <si>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</si>
  <si>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</si>
  <si>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</si>
  <si>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</si>
  <si>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</si>
  <si>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</si>
  <si>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</si>
  <si>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</si>
  <si>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</si>
  <si>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</si>
  <si>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</si>
  <si>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</si>
  <si>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</si>
  <si>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</si>
  <si>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</si>
  <si>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</si>
  <si>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</si>
  <si>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</si>
  <si>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</si>
  <si>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</si>
  <si>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</si>
  <si>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</si>
  <si>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</si>
  <si>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</si>
  <si>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</si>
  <si>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</si>
  <si>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</si>
  <si>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</si>
  <si>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</si>
  <si>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</si>
  <si>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</si>
  <si>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</si>
  <si>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</si>
  <si>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</si>
  <si>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</si>
  <si>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</si>
  <si>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</si>
  <si>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</si>
  <si>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</si>
  <si>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</si>
  <si>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</si>
  <si>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</si>
  <si>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</si>
  <si>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</si>
  <si>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</si>
  <si>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</si>
  <si>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</si>
  <si>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</si>
  <si>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</si>
  <si>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</si>
  <si>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</si>
  <si>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</si>
  <si>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</si>
  <si>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</si>
  <si>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</si>
  <si>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</si>
  <si>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</si>
  <si>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</si>
  <si>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</si>
  <si>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</si>
  <si>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</si>
  <si>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</si>
  <si>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</si>
  <si>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</si>
  <si>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</si>
  <si>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</si>
  <si>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</si>
  <si>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</si>
  <si>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</si>
  <si>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</si>
  <si>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</si>
  <si>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</si>
  <si>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</si>
  <si>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</si>
  <si>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</si>
  <si>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</si>
  <si>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</si>
  <si>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</si>
  <si>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</si>
  <si>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</si>
  <si>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</si>
  <si>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</si>
  <si>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</si>
  <si>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</si>
  <si>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010-3700-9070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</si>
  <si>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</si>
  <si>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</si>
  <si>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</si>
  <si>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</si>
  <si>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</si>
  <si>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</si>
  <si>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</si>
  <si>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</si>
  <si>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</si>
  <si>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</si>
  <si>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</si>
  <si>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</si>
  <si>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</si>
  <si>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</si>
  <si>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</si>
  <si>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</si>
  <si>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</si>
  <si>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</si>
  <si>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</si>
  <si>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</si>
  <si>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</si>
  <si>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</si>
  <si>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</si>
  <si>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</si>
  <si>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</si>
  <si>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</si>
  <si>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</si>
  <si>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</si>
  <si>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</si>
  <si>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</si>
  <si>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</si>
  <si>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경남 창원시 마산합포구 두월동 1-1</t>
  </si>
  <si>
    <t>마산해운</t>
  </si>
  <si>
    <t>울산북구진장284</t>
  </si>
  <si>
    <t>경남 창원시 의창구 사화로 250-4</t>
    <phoneticPr fontId="2" type="noConversion"/>
  </si>
  <si>
    <t>대신남팔용</t>
    <phoneticPr fontId="2" type="noConversion"/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</si>
  <si>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</si>
  <si>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</si>
  <si>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</si>
  <si>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</si>
  <si>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</si>
  <si>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</si>
  <si>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</si>
  <si>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</si>
  <si>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</si>
  <si>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장안190</t>
  </si>
  <si>
    <t>서울 영등포구 문래불로 50</t>
  </si>
  <si>
    <t>경동화물 당산2가 30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</si>
  <si>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</si>
  <si>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</si>
  <si>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</si>
  <si>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</si>
  <si>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</si>
  <si>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</si>
  <si>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</si>
  <si>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</si>
  <si>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</si>
  <si>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</si>
  <si>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대전 서구 도산로 467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</si>
  <si>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</si>
  <si>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</si>
  <si>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</si>
  <si>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</si>
  <si>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</si>
  <si>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</si>
  <si>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</si>
  <si>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</si>
  <si>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</si>
  <si>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</si>
  <si>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</si>
  <si>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</si>
  <si>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</si>
  <si>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</si>
  <si>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</si>
  <si>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</si>
  <si>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</si>
  <si>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</si>
  <si>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</si>
  <si>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</si>
  <si>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</si>
  <si>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</si>
  <si>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</si>
  <si>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</si>
  <si>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</si>
  <si>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</si>
  <si>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</si>
  <si>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</si>
  <si>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</si>
  <si>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</si>
  <si>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</si>
  <si>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</si>
  <si>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</si>
  <si>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</si>
  <si>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</si>
  <si>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</si>
  <si>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</si>
  <si>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</si>
  <si>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</si>
  <si>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</si>
  <si>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</si>
  <si>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</si>
  <si>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</si>
  <si>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</si>
  <si>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</si>
  <si>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</si>
  <si>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</si>
  <si>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</si>
  <si>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</si>
  <si>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</si>
  <si>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</si>
  <si>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</si>
  <si>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</si>
  <si>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</si>
  <si>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</si>
  <si>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</si>
  <si>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</si>
  <si>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</si>
  <si>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</si>
  <si>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</si>
  <si>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</si>
  <si>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</si>
  <si>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</si>
  <si>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</si>
  <si>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</si>
  <si>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</si>
  <si>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</si>
  <si>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</si>
  <si>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</si>
  <si>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</si>
  <si>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</si>
  <si>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</si>
  <si>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</si>
  <si>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</si>
  <si>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</si>
  <si>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</si>
  <si>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</si>
  <si>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</si>
  <si>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</si>
  <si>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</si>
  <si>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</si>
  <si>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</si>
  <si>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</si>
  <si>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</si>
  <si>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</si>
  <si>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</si>
  <si>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</si>
  <si>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</si>
  <si>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</si>
  <si>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</si>
  <si>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</si>
  <si>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</si>
  <si>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</si>
  <si>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</si>
  <si>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</si>
  <si>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</si>
  <si>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</si>
  <si>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</si>
  <si>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</si>
  <si>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</si>
  <si>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</si>
  <si>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</si>
  <si>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</si>
  <si>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</si>
  <si>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</si>
  <si>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</si>
  <si>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</si>
  <si>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</si>
  <si>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</si>
  <si>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</si>
  <si>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</si>
  <si>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</si>
  <si>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</si>
  <si>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</si>
  <si>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</si>
  <si>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</si>
  <si>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</si>
  <si>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</si>
  <si>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</si>
  <si>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</si>
  <si>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</si>
  <si>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</si>
  <si>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</si>
  <si>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</si>
  <si>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</si>
  <si>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</si>
  <si>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</si>
  <si>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</si>
  <si>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</si>
  <si>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</si>
  <si>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</si>
  <si>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</si>
  <si>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</si>
  <si>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</si>
  <si>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</si>
  <si>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</si>
  <si>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</si>
  <si>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</si>
  <si>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</si>
  <si>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</si>
  <si>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</si>
  <si>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</si>
  <si>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</si>
  <si>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</si>
  <si>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</si>
  <si>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</si>
  <si>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</si>
  <si>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AUDI_8HP_TCU</t>
  </si>
  <si>
    <t>22.08.2015 0478</t>
  </si>
  <si>
    <t>하정오토(광주)_260320_113741.xlsx</t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</si>
  <si>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</si>
  <si>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</si>
  <si>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</si>
  <si>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</si>
  <si>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</si>
  <si>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</si>
  <si>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</si>
  <si>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</si>
  <si>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</si>
  <si>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</si>
  <si>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</si>
  <si>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</si>
  <si>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</si>
  <si>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</si>
  <si>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</si>
  <si>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</si>
  <si>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</si>
  <si>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</si>
  <si>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</si>
  <si>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</si>
  <si>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</si>
  <si>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</si>
  <si>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</si>
  <si>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</si>
  <si>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</si>
  <si>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</si>
  <si>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</si>
  <si>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</si>
  <si>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</si>
  <si>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</si>
  <si>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</si>
  <si>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</si>
  <si>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</si>
  <si>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</si>
  <si>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</si>
  <si>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</si>
  <si>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</si>
  <si>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</si>
  <si>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</si>
  <si>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</si>
  <si>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</si>
  <si>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</si>
  <si>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</si>
  <si>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</si>
  <si>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</si>
  <si>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</si>
  <si>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</si>
  <si>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</si>
  <si>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</si>
  <si>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</si>
  <si>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</si>
  <si>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</si>
  <si>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</si>
  <si>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</si>
  <si>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</si>
  <si>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</si>
  <si>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</si>
  <si>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</si>
  <si>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</si>
  <si>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</si>
  <si>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</si>
  <si>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</si>
  <si>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</si>
  <si>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</si>
  <si>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</si>
  <si>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</si>
  <si>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</si>
  <si>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</si>
  <si>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</si>
  <si>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</si>
  <si>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</si>
  <si>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</si>
  <si>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</si>
  <si>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</si>
  <si>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</si>
  <si>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</si>
  <si>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</si>
  <si>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</si>
  <si>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</si>
  <si>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</si>
  <si>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</si>
  <si>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</si>
  <si>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</si>
  <si>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</si>
  <si>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</si>
  <si>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</si>
  <si>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</si>
  <si>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</si>
  <si>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</si>
  <si>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</si>
  <si>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</si>
  <si>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</si>
  <si>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</si>
  <si>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</si>
  <si>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</si>
  <si>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</si>
  <si>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</si>
  <si>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</si>
  <si>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</si>
  <si>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</si>
  <si>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</si>
  <si>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</si>
  <si>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</si>
  <si>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</si>
  <si>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</si>
  <si>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</si>
  <si>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</si>
  <si>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</si>
  <si>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</si>
  <si>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</si>
  <si>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</si>
  <si>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</si>
  <si>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</si>
  <si>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</si>
  <si>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</si>
  <si>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</si>
  <si>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</si>
  <si>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</si>
  <si>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</si>
  <si>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</si>
  <si>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</si>
  <si>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</si>
  <si>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</si>
  <si>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</si>
  <si>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</si>
  <si>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</si>
  <si>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</si>
  <si>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</si>
  <si>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</si>
  <si>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</si>
  <si>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</si>
  <si>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</si>
  <si>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</si>
  <si>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</si>
  <si>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</si>
  <si>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</si>
  <si>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</si>
  <si>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</si>
  <si>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</si>
  <si>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</si>
  <si>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</si>
  <si>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</si>
  <si>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</si>
  <si>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</si>
  <si>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</si>
  <si>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</si>
  <si>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</si>
  <si>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</si>
  <si>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</si>
  <si>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</si>
  <si>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</si>
  <si>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</si>
  <si>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</si>
  <si>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</si>
  <si>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</si>
  <si>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</si>
  <si>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</si>
  <si>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</si>
  <si>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</si>
  <si>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</si>
  <si>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</si>
  <si>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</si>
  <si>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</si>
  <si>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</si>
  <si>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</si>
  <si>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</si>
  <si>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</si>
  <si>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</si>
  <si>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</si>
  <si>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</si>
  <si>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</si>
  <si>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</si>
  <si>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</si>
  <si>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</si>
  <si>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</si>
  <si>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</si>
  <si>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</si>
  <si>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</si>
  <si>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</si>
  <si>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</si>
  <si>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</si>
  <si>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</si>
  <si>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</si>
  <si>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</si>
  <si>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</si>
  <si>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</si>
  <si>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</si>
  <si>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</si>
  <si>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</si>
  <si>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</si>
  <si>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</si>
  <si>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</si>
  <si>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</si>
  <si>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</si>
  <si>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</si>
  <si>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</si>
  <si>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</si>
  <si>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</si>
  <si>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</si>
  <si>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</si>
  <si>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</si>
  <si>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</si>
  <si>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</si>
  <si>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</si>
  <si>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</si>
  <si>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</si>
  <si>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</si>
  <si>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</si>
  <si>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</si>
  <si>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</si>
  <si>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</si>
  <si>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</si>
  <si>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</si>
  <si>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</si>
  <si>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</si>
  <si>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</si>
  <si>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</si>
  <si>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</si>
  <si>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</si>
  <si>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</si>
  <si>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</si>
  <si>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</si>
  <si>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</si>
  <si>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</si>
  <si>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</si>
  <si>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</si>
  <si>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</si>
  <si>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</si>
  <si>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</si>
  <si>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</si>
  <si>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</si>
  <si>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</si>
  <si>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</si>
  <si>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</si>
  <si>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</si>
  <si>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</si>
  <si>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</si>
  <si>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</si>
  <si>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</si>
  <si>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</si>
  <si>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</si>
  <si>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</si>
  <si>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</si>
  <si>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</si>
  <si>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</si>
  <si>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</si>
  <si>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</si>
  <si>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</si>
  <si>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</si>
  <si>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</si>
  <si>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</si>
  <si>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</si>
  <si>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</si>
  <si>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</si>
  <si>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</si>
  <si>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</si>
  <si>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</si>
  <si>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</si>
  <si>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</si>
  <si>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</si>
  <si>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</si>
  <si>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</si>
  <si>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</si>
  <si>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</si>
  <si>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</si>
  <si>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</si>
  <si>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</si>
  <si>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</si>
  <si>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</si>
  <si>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</si>
  <si>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</si>
  <si>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</si>
  <si>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</si>
  <si>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</si>
  <si>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</si>
  <si>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</si>
  <si>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</si>
  <si>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</si>
  <si>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</si>
  <si>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</si>
  <si>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</si>
  <si>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</si>
  <si>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</si>
  <si>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</si>
  <si>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</si>
  <si>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</si>
  <si>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</si>
  <si>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</si>
  <si>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</si>
  <si>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</si>
  <si>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</si>
  <si>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</si>
  <si>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</si>
  <si>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</si>
  <si>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</si>
  <si>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</si>
  <si>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</si>
  <si>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</si>
  <si>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</si>
  <si>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</si>
  <si>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</si>
  <si>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</si>
  <si>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</si>
  <si>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</si>
  <si>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</si>
  <si>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</si>
  <si>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</si>
  <si>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</si>
  <si>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</si>
  <si>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</si>
  <si>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</si>
  <si>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</si>
  <si>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</si>
  <si>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</si>
  <si>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</si>
  <si>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</si>
  <si>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</si>
  <si>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</si>
  <si>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</si>
  <si>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</si>
  <si>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</si>
  <si>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</si>
  <si>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</si>
  <si>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</si>
  <si>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</si>
  <si>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</si>
  <si>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</si>
  <si>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</si>
  <si>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현대오토플러스(춘천)</t>
  </si>
  <si>
    <t>010-6334-2081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</si>
  <si>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</si>
  <si>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</si>
  <si>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</si>
  <si>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</si>
  <si>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</si>
  <si>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</si>
  <si>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</si>
  <si>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</si>
  <si>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</si>
  <si>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</si>
  <si>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</si>
  <si>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</si>
  <si>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</si>
  <si>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</si>
  <si>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</si>
  <si>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</si>
  <si>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</si>
  <si>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</si>
  <si>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</si>
  <si>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</si>
  <si>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</si>
  <si>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</si>
  <si>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</si>
  <si>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</si>
  <si>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</si>
  <si>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</si>
  <si>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</si>
  <si>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</si>
  <si>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</si>
  <si>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</si>
  <si>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</si>
  <si>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</si>
  <si>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</si>
  <si>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</si>
  <si>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</si>
  <si>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</si>
  <si>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</si>
  <si>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</si>
  <si>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</si>
  <si>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</si>
  <si>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</si>
  <si>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</si>
  <si>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</si>
  <si>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</si>
  <si>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</si>
  <si>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</si>
  <si>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</si>
  <si>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</si>
  <si>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</si>
  <si>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</si>
  <si>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</si>
  <si>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</si>
  <si>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</si>
  <si>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</si>
  <si>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</si>
  <si>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</si>
  <si>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</si>
  <si>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</si>
  <si>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</si>
  <si>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</si>
  <si>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</si>
  <si>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</si>
  <si>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</si>
  <si>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</si>
  <si>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</si>
  <si>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</si>
  <si>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</si>
  <si>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</si>
  <si>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</si>
  <si>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</si>
  <si>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</si>
  <si>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</si>
  <si>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</si>
  <si>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</si>
  <si>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</si>
  <si>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</si>
  <si>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</si>
  <si>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</si>
  <si>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</si>
  <si>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</si>
  <si>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</si>
  <si>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</si>
  <si>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</si>
  <si>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</si>
  <si>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</si>
  <si>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</si>
  <si>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</si>
  <si>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</si>
  <si>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</si>
  <si>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</si>
  <si>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</si>
  <si>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</si>
  <si>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</si>
  <si>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</si>
  <si>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</si>
  <si>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</si>
  <si>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</si>
  <si>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</si>
  <si>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</si>
  <si>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</si>
  <si>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</si>
  <si>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</si>
  <si>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</si>
  <si>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</si>
  <si>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</si>
  <si>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</si>
  <si>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</si>
  <si>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</si>
  <si>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</si>
  <si>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</si>
  <si>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</si>
  <si>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</si>
  <si>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</si>
  <si>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</si>
  <si>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</si>
  <si>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</si>
  <si>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</si>
  <si>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</si>
  <si>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</si>
  <si>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</si>
  <si>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</si>
  <si>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</si>
  <si>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</si>
  <si>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</si>
  <si>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</si>
  <si>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</si>
  <si>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</si>
  <si>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</si>
  <si>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</si>
  <si>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</si>
  <si>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</si>
  <si>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</si>
  <si>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</si>
  <si>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</si>
  <si>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</si>
  <si>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</si>
  <si>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</si>
  <si>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</si>
  <si>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</si>
  <si>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</si>
  <si>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</si>
  <si>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</si>
  <si>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</si>
  <si>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</si>
  <si>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</si>
  <si>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</si>
  <si>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</si>
  <si>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</si>
  <si>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</si>
  <si>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</si>
  <si>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</si>
  <si>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</si>
  <si>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</si>
  <si>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</si>
  <si>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</si>
  <si>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</si>
  <si>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</si>
  <si>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</si>
  <si>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</si>
  <si>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</si>
  <si>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</si>
  <si>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</si>
  <si>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</si>
  <si>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</si>
  <si>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</si>
  <si>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</si>
  <si>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</si>
  <si>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</si>
  <si>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</si>
  <si>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</si>
  <si>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</si>
  <si>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</si>
  <si>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</si>
  <si>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</si>
  <si>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</si>
  <si>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</si>
  <si>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</si>
  <si>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</si>
  <si>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</si>
  <si>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</si>
  <si>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</si>
  <si>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</si>
  <si>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</si>
  <si>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</si>
  <si>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</si>
  <si>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</si>
  <si>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</si>
  <si>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</si>
  <si>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</si>
  <si>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</si>
  <si>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</si>
  <si>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</si>
  <si>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</si>
  <si>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</si>
  <si>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</si>
  <si>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</si>
  <si>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</si>
  <si>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</si>
  <si>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</si>
  <si>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</si>
  <si>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</si>
  <si>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</si>
  <si>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</si>
  <si>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</si>
  <si>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</si>
  <si>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</si>
  <si>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</si>
  <si>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</si>
  <si>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</si>
  <si>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</si>
  <si>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</si>
  <si>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</si>
  <si>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</si>
  <si>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</si>
  <si>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</si>
  <si>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</si>
  <si>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</si>
  <si>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</si>
  <si>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</si>
  <si>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</si>
  <si>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</si>
  <si>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</si>
  <si>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</si>
  <si>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</si>
  <si>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</si>
  <si>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</si>
  <si>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</si>
  <si>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</si>
  <si>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</si>
  <si>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</si>
  <si>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</si>
  <si>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</si>
  <si>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</si>
  <si>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</si>
  <si>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</si>
  <si>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</si>
  <si>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</si>
  <si>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</si>
  <si>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</si>
  <si>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</si>
  <si>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</si>
  <si>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</si>
  <si>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</si>
  <si>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</si>
  <si>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335-64-00612</t>
  </si>
  <si>
    <t>610-27-80486</t>
  </si>
  <si>
    <t>514-13-78458</t>
  </si>
  <si>
    <t>479-17-01687</t>
  </si>
  <si>
    <t>863-26-00658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</si>
  <si>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</si>
  <si>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</si>
  <si>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</si>
  <si>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</si>
  <si>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</si>
  <si>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</si>
  <si>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</si>
  <si>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</si>
  <si>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</si>
  <si>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</si>
  <si>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</si>
  <si>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</si>
  <si>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</si>
  <si>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</si>
  <si>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</si>
  <si>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</si>
  <si>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</si>
  <si>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487-18-00463</t>
  </si>
  <si>
    <t>252-86-02898</t>
  </si>
  <si>
    <t>575-05-01551</t>
  </si>
  <si>
    <t>128-27-57166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</si>
  <si>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</si>
  <si>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</si>
  <si>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</si>
  <si>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</si>
  <si>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</si>
  <si>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</si>
  <si>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</si>
  <si>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</si>
  <si>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</si>
  <si>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</si>
  <si>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</si>
  <si>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</si>
  <si>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</si>
  <si>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</si>
  <si>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</si>
  <si>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</si>
  <si>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</si>
  <si>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</si>
  <si>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</si>
  <si>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</si>
  <si>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</si>
  <si>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</si>
  <si>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</si>
  <si>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</si>
  <si>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</si>
  <si>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</si>
  <si>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</si>
  <si>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</si>
  <si>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</si>
  <si>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</si>
  <si>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502-03-26657</t>
  </si>
  <si>
    <t>733-13-01545</t>
  </si>
  <si>
    <t>808-22-01934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</si>
  <si>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</si>
  <si>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</si>
  <si>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</si>
  <si>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</si>
  <si>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</si>
  <si>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</si>
  <si>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</si>
  <si>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</si>
  <si>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</si>
  <si>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</si>
  <si>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</si>
  <si>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</si>
  <si>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</si>
  <si>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</si>
  <si>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</si>
  <si>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TFK-0901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</si>
  <si>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</si>
  <si>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</si>
  <si>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</si>
  <si>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</si>
  <si>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</si>
  <si>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</si>
  <si>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</si>
  <si>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</si>
  <si>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</si>
  <si>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</si>
  <si>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</si>
  <si>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</si>
  <si>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</si>
  <si>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</si>
  <si>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</si>
  <si>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</si>
  <si>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</si>
  <si>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</si>
  <si>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</si>
  <si>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</si>
  <si>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</si>
  <si>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</si>
  <si>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</si>
  <si>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</si>
  <si>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</si>
  <si>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</si>
  <si>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</si>
  <si>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</si>
  <si>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</si>
  <si>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</si>
  <si>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</si>
  <si>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</si>
  <si>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</si>
  <si>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</si>
  <si>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</si>
  <si>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</si>
  <si>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</si>
  <si>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</si>
  <si>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</si>
  <si>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</si>
  <si>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</si>
  <si>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</si>
  <si>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</si>
  <si>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</si>
  <si>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</si>
  <si>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</si>
  <si>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</si>
  <si>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</si>
  <si>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</si>
  <si>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</si>
  <si>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</si>
  <si>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</si>
  <si>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</si>
  <si>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</si>
  <si>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</si>
  <si>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</si>
  <si>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</si>
  <si>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</si>
  <si>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</si>
  <si>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</si>
  <si>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</si>
  <si>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</si>
  <si>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</si>
  <si>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</si>
  <si>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</si>
  <si>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</si>
  <si>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</si>
  <si>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</si>
  <si>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</si>
  <si>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</si>
  <si>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</si>
  <si>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</si>
  <si>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</si>
  <si>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</si>
  <si>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</si>
  <si>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</si>
  <si>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</si>
  <si>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</si>
  <si>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</si>
  <si>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</si>
  <si>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</si>
  <si>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</si>
  <si>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</si>
  <si>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</si>
  <si>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</si>
  <si>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</si>
  <si>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</si>
  <si>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</si>
  <si>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</si>
  <si>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</si>
  <si>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</si>
  <si>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</si>
  <si>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</si>
  <si>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</si>
  <si>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</si>
  <si>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</si>
  <si>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</si>
  <si>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</si>
  <si>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</si>
  <si>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</si>
  <si>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</si>
  <si>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</si>
  <si>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</si>
  <si>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</si>
  <si>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</si>
  <si>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</si>
  <si>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</si>
  <si>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</si>
  <si>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</si>
  <si>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</si>
  <si>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</si>
  <si>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</si>
  <si>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</si>
  <si>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</si>
  <si>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</si>
  <si>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</si>
  <si>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</si>
  <si>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</si>
  <si>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</si>
  <si>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</si>
  <si>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</si>
  <si>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</si>
  <si>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</si>
  <si>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</si>
  <si>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</si>
  <si>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</si>
  <si>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</si>
  <si>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</si>
  <si>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</si>
  <si>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</si>
  <si>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</si>
  <si>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</si>
  <si>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</si>
  <si>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</si>
  <si>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</si>
  <si>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</si>
  <si>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</si>
  <si>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</si>
  <si>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</si>
  <si>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</si>
  <si>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</si>
  <si>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</si>
  <si>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</si>
  <si>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</si>
  <si>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</si>
  <si>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</si>
  <si>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</si>
  <si>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</si>
  <si>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</si>
  <si>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</si>
  <si>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</si>
  <si>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</si>
  <si>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</si>
  <si>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</si>
  <si>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</si>
  <si>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</si>
  <si>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</si>
  <si>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</si>
  <si>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</si>
  <si>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</si>
  <si>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</si>
  <si>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</si>
  <si>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</si>
  <si>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</si>
  <si>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</si>
  <si>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</si>
  <si>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</si>
  <si>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</si>
  <si>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</si>
  <si>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</si>
  <si>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</si>
  <si>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</si>
  <si>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</si>
  <si>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</si>
  <si>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</si>
  <si>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</si>
  <si>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</si>
  <si>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</si>
  <si>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</si>
  <si>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</si>
  <si>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</si>
  <si>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</si>
  <si>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</si>
  <si>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</si>
  <si>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</si>
  <si>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</si>
  <si>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</si>
  <si>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</si>
  <si>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</si>
  <si>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</si>
  <si>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</si>
  <si>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</si>
  <si>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</si>
  <si>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</si>
  <si>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</si>
  <si>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</si>
  <si>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</si>
  <si>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</si>
  <si>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</si>
  <si>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</si>
  <si>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</si>
  <si>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</si>
  <si>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</si>
  <si>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</si>
  <si>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</si>
  <si>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</si>
  <si>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</si>
  <si>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</si>
  <si>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</si>
  <si>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</si>
  <si>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</si>
  <si>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</si>
  <si>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</si>
  <si>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</si>
  <si>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</si>
  <si>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</si>
  <si>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</si>
  <si>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</si>
  <si>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</si>
  <si>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</si>
  <si>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</si>
  <si>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</si>
  <si>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</si>
  <si>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</si>
  <si>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</si>
  <si>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</si>
  <si>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</si>
  <si>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</si>
  <si>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</si>
  <si>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</si>
  <si>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</si>
  <si>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</si>
  <si>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</si>
  <si>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</si>
  <si>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</si>
  <si>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</si>
  <si>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</si>
  <si>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</si>
  <si>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</si>
  <si>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</si>
  <si>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</si>
  <si>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</si>
  <si>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</si>
  <si>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</si>
  <si>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</si>
  <si>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</si>
  <si>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</si>
  <si>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</si>
  <si>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</si>
  <si>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</si>
  <si>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</si>
  <si>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</si>
  <si>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</si>
  <si>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</si>
  <si>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</si>
  <si>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</si>
  <si>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TFK-0392</t>
    <phoneticPr fontId="2" type="noConversion"/>
  </si>
  <si>
    <t>코리아탑오토샵(대전)_260523_100827.xlsx</t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</si>
  <si>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</si>
  <si>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</si>
  <si>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</si>
  <si>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</si>
  <si>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</si>
  <si>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</si>
  <si>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</si>
  <si>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</si>
  <si>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</si>
  <si>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</si>
  <si>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</si>
  <si>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</si>
  <si>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</si>
  <si>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</si>
  <si>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</si>
  <si>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</si>
  <si>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</si>
  <si>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</si>
  <si>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</si>
  <si>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</si>
  <si>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</si>
  <si>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</si>
  <si>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</si>
  <si>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</si>
  <si>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</si>
  <si>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</si>
  <si>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</si>
  <si>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</si>
  <si>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</si>
  <si>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</si>
  <si>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</si>
  <si>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</si>
  <si>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</si>
  <si>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</si>
  <si>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6058008148</t>
  </si>
  <si>
    <t>진영오토(남양주)_260527_181440.xlsx</t>
  </si>
  <si>
    <t>o</t>
    <phoneticPr fontId="2" type="noConversion"/>
  </si>
  <si>
    <t>TFK-0317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</si>
  <si>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</si>
  <si>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</si>
  <si>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</si>
  <si>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</si>
  <si>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</si>
  <si>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</si>
  <si>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</si>
  <si>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</si>
  <si>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주문</t>
    <phoneticPr fontId="2" type="noConversion"/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</si>
  <si>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</si>
  <si>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</si>
  <si>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</si>
  <si>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</si>
  <si>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</si>
  <si>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</si>
  <si>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</si>
  <si>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</si>
  <si>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</si>
  <si>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</si>
  <si>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</si>
  <si>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</si>
  <si>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</si>
  <si>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</si>
  <si>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</si>
  <si>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</si>
  <si>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</si>
  <si>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</si>
  <si>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7,205,246,673</t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</si>
  <si>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</si>
  <si>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</si>
  <si>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</si>
  <si>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</si>
  <si>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</si>
  <si>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</si>
  <si>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</si>
  <si>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</si>
  <si>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</si>
  <si>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</si>
  <si>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</si>
  <si>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</si>
  <si>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</si>
  <si>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</si>
  <si>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</si>
  <si>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</si>
  <si>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</si>
  <si>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</si>
  <si>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</si>
  <si>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</si>
  <si>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</si>
  <si>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</si>
  <si>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</si>
  <si>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</si>
  <si>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</si>
  <si>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</si>
  <si>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</si>
  <si>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</si>
  <si>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</si>
  <si>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</si>
  <si>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</si>
  <si>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</si>
  <si>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</si>
  <si>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</si>
  <si>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</si>
  <si>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</si>
  <si>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</si>
  <si>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</si>
  <si>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</si>
  <si>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</si>
  <si>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</si>
  <si>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</si>
  <si>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</si>
  <si>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</si>
  <si>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</si>
  <si>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</si>
  <si>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</si>
  <si>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</si>
  <si>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</si>
  <si>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</si>
  <si>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</si>
  <si>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</si>
  <si>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</si>
  <si>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</si>
  <si>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</si>
  <si>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</si>
  <si>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</si>
  <si>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</si>
  <si>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</si>
  <si>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</si>
  <si>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</si>
  <si>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</si>
  <si>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</si>
  <si>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</si>
  <si>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</si>
  <si>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</si>
  <si>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</si>
  <si>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</si>
  <si>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</si>
  <si>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</si>
  <si>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</si>
  <si>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</si>
  <si>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</si>
  <si>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</si>
  <si>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</si>
  <si>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</si>
  <si>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</si>
  <si>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</si>
  <si>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</si>
  <si>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</si>
  <si>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</si>
  <si>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</si>
  <si>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</si>
  <si>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</si>
  <si>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</si>
  <si>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</si>
  <si>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</si>
  <si>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</si>
  <si>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</si>
  <si>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</si>
  <si>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</si>
  <si>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</si>
  <si>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</si>
  <si>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</si>
  <si>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</si>
  <si>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</si>
  <si>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</si>
  <si>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</si>
  <si>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</si>
  <si>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</si>
  <si>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</si>
  <si>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</si>
  <si>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</si>
  <si>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</si>
  <si>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</si>
  <si>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</si>
  <si>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</si>
  <si>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</si>
  <si>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</si>
  <si>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</si>
  <si>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</si>
  <si>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</si>
  <si>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</si>
  <si>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</si>
  <si>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Online 비용 할인</t>
  </si>
  <si>
    <t>Online 비용 할인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</si>
  <si>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</si>
  <si>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</si>
  <si>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</si>
  <si>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</si>
  <si>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</si>
  <si>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</si>
  <si>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</si>
  <si>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</si>
  <si>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</si>
  <si>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</si>
  <si>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</si>
  <si>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</si>
  <si>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</si>
  <si>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</si>
  <si>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</si>
  <si>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</si>
  <si>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</si>
  <si>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</si>
  <si>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</si>
  <si>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</si>
  <si>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</si>
  <si>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</si>
  <si>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</si>
  <si>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</si>
  <si>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</si>
  <si>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</si>
  <si>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</si>
  <si>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</si>
  <si>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</si>
  <si>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</si>
  <si>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</si>
  <si>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</si>
  <si>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</si>
  <si>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</si>
  <si>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</si>
  <si>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</si>
  <si>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</si>
  <si>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</si>
  <si>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</si>
  <si>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</si>
  <si>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</si>
  <si>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</si>
  <si>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</si>
  <si>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</si>
  <si>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</si>
  <si>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</si>
  <si>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</si>
  <si>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</si>
  <si>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</si>
  <si>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</si>
  <si>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</si>
  <si>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</si>
  <si>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</si>
  <si>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</si>
  <si>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</si>
  <si>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</si>
  <si>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</si>
  <si>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</si>
  <si>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</si>
  <si>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</si>
  <si>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주문</t>
    <phoneticPr fontId="2" type="noConversion"/>
  </si>
  <si>
    <t>WDDZF0FB1KA615805</t>
  </si>
  <si>
    <t>대구오토(대구)_260616_162124.xlsx</t>
  </si>
  <si>
    <t>WDD2211711A096340</t>
  </si>
  <si>
    <t>221.171 EHS 2202702106 0029028100 YE1A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</si>
  <si>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</si>
  <si>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</si>
  <si>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</si>
  <si>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</si>
  <si>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</si>
  <si>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</si>
  <si>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</si>
  <si>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</si>
  <si>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</si>
  <si>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</si>
  <si>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</si>
  <si>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</si>
  <si>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</si>
  <si>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</si>
  <si>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</si>
  <si>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</si>
  <si>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</si>
  <si>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김민훈</t>
  </si>
  <si>
    <t>TFK-1068</t>
    <phoneticPr fontId="2" type="noConversion"/>
  </si>
  <si>
    <t>WAUZZZ4G6GN151766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</si>
  <si>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</si>
  <si>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</si>
  <si>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</si>
  <si>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</si>
  <si>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</si>
  <si>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</si>
  <si>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</si>
  <si>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</si>
  <si>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</si>
  <si>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</si>
  <si>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</si>
  <si>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</si>
  <si>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주문</t>
    <phoneticPr fontId="2" type="noConversion"/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</si>
  <si>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</si>
  <si>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</si>
  <si>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</si>
  <si>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</si>
  <si>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</si>
  <si>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</si>
  <si>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</si>
  <si>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</si>
  <si>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</si>
  <si>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</si>
  <si>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</si>
  <si>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</si>
  <si>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</si>
  <si>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</si>
  <si>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</si>
  <si>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</si>
  <si>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</si>
  <si>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</si>
  <si>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</si>
  <si>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</si>
  <si>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</si>
  <si>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</si>
  <si>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</si>
  <si>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</si>
  <si>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</si>
  <si>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</si>
  <si>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</si>
  <si>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</si>
  <si>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6HP결제</t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</si>
  <si>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</si>
  <si>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</si>
  <si>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</si>
  <si>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</si>
  <si>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</si>
  <si>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</si>
  <si>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</si>
  <si>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</si>
  <si>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</si>
  <si>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</si>
  <si>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</si>
  <si>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</si>
  <si>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</si>
  <si>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</si>
  <si>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</si>
  <si>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</si>
  <si>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</si>
  <si>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</si>
  <si>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</si>
  <si>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</si>
  <si>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</si>
  <si>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</si>
  <si>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</si>
  <si>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444-37-00623</t>
    <phoneticPr fontId="2" type="noConversion"/>
  </si>
  <si>
    <t>894-39-00502</t>
    <phoneticPr fontId="2" type="noConversion"/>
  </si>
  <si>
    <t>402-16-96829</t>
    <phoneticPr fontId="2" type="noConversion"/>
  </si>
  <si>
    <t>655-12-01549</t>
    <phoneticPr fontId="2" type="noConversion"/>
  </si>
  <si>
    <t>대구광역시 서구 북비산로 42</t>
    <phoneticPr fontId="2" type="noConversion"/>
  </si>
  <si>
    <t>대구 수성구 동원로 30-1</t>
    <phoneticPr fontId="2" type="noConversion"/>
  </si>
  <si>
    <t>502-46-31614</t>
    <phoneticPr fontId="2" type="noConversion"/>
  </si>
  <si>
    <t>504-20-50427</t>
    <phoneticPr fontId="2" type="noConversion"/>
  </si>
  <si>
    <t>전주시 덕진구 들사평서로26</t>
    <phoneticPr fontId="2" type="noConversion"/>
  </si>
  <si>
    <t>642-15-02067</t>
    <phoneticPr fontId="2" type="noConversion"/>
  </si>
  <si>
    <t>510-17-66808</t>
    <phoneticPr fontId="2" type="noConversion"/>
  </si>
  <si>
    <t>414-08-92495</t>
    <phoneticPr fontId="2" type="noConversion"/>
  </si>
  <si>
    <t>502-20-82511</t>
    <phoneticPr fontId="2" type="noConversion"/>
  </si>
  <si>
    <t>131-04-78284</t>
    <phoneticPr fontId="2" type="noConversion"/>
  </si>
  <si>
    <t>605-38-42114</t>
    <phoneticPr fontId="2" type="noConversion"/>
  </si>
  <si>
    <t>505-16-57561</t>
    <phoneticPr fontId="2" type="noConversion"/>
  </si>
  <si>
    <t>617-28-84743</t>
    <phoneticPr fontId="2" type="noConversion"/>
  </si>
  <si>
    <t>606-32-91668</t>
    <phoneticPr fontId="2" type="noConversion"/>
  </si>
  <si>
    <t>309-06-23713</t>
    <phoneticPr fontId="2" type="noConversion"/>
  </si>
  <si>
    <t>148-03-00813</t>
    <phoneticPr fontId="2" type="noConversion"/>
  </si>
  <si>
    <t>408-33-91630</t>
    <phoneticPr fontId="2" type="noConversion"/>
  </si>
  <si>
    <t>515-06-05848</t>
    <phoneticPr fontId="2" type="noConversion"/>
  </si>
  <si>
    <t>125-25-66018</t>
    <phoneticPr fontId="2" type="noConversion"/>
  </si>
  <si>
    <t>779-81-01346</t>
    <phoneticPr fontId="2" type="noConversion"/>
  </si>
  <si>
    <t>550-51-00676</t>
    <phoneticPr fontId="2" type="noConversion"/>
  </si>
  <si>
    <t>대구광역시 북구 노원로1길 4</t>
    <phoneticPr fontId="2" type="noConversion"/>
  </si>
  <si>
    <t>504-13-79367</t>
    <phoneticPr fontId="2" type="noConversion"/>
  </si>
  <si>
    <t>502-24-19452</t>
    <phoneticPr fontId="2" type="noConversion"/>
  </si>
  <si>
    <t>경북 포항시 북구 법원로97번길 24-12</t>
    <phoneticPr fontId="2" type="noConversion"/>
  </si>
  <si>
    <t>511-04-99073</t>
    <phoneticPr fontId="2" type="noConversion"/>
  </si>
  <si>
    <t>대구광역시 동구 팔공로49길 35 107호</t>
    <phoneticPr fontId="2" type="noConversion"/>
  </si>
  <si>
    <t>418-04-41461</t>
    <phoneticPr fontId="2" type="noConversion"/>
  </si>
  <si>
    <t>510-03-85884</t>
    <phoneticPr fontId="2" type="noConversion"/>
  </si>
  <si>
    <t>대구광역시 서구 가르뱅이로 53</t>
    <phoneticPr fontId="2" type="noConversion"/>
  </si>
  <si>
    <t>502-11-86077</t>
    <phoneticPr fontId="2" type="noConversion"/>
  </si>
  <si>
    <t>419-37-00781</t>
    <phoneticPr fontId="2" type="noConversion"/>
  </si>
  <si>
    <t>848-34-00917</t>
    <phoneticPr fontId="2" type="noConversion"/>
  </si>
  <si>
    <t>305-25-81444</t>
    <phoneticPr fontId="2" type="noConversion"/>
  </si>
  <si>
    <t>343-37-00223</t>
    <phoneticPr fontId="2" type="noConversion"/>
  </si>
  <si>
    <t>609-12-77876</t>
    <phoneticPr fontId="2" type="noConversion"/>
  </si>
  <si>
    <t>562-03-01527</t>
    <phoneticPr fontId="2" type="noConversion"/>
  </si>
  <si>
    <t>398-08-02366</t>
    <phoneticPr fontId="2" type="noConversion"/>
  </si>
  <si>
    <t>831-07-01474</t>
    <phoneticPr fontId="2" type="noConversion"/>
  </si>
  <si>
    <t>514-25-29722</t>
    <phoneticPr fontId="2" type="noConversion"/>
  </si>
  <si>
    <t>부산 기장군 기장읍 차성동로 116번길8 하나로카</t>
    <phoneticPr fontId="2" type="noConversion"/>
  </si>
  <si>
    <t>505-03-80437</t>
    <phoneticPr fontId="2" type="noConversion"/>
  </si>
  <si>
    <t>402-23-16615</t>
    <phoneticPr fontId="2" type="noConversion"/>
  </si>
  <si>
    <t>488-12-01084</t>
    <phoneticPr fontId="2" type="noConversion"/>
  </si>
  <si>
    <t>504-13-11275</t>
    <phoneticPr fontId="2" type="noConversion"/>
  </si>
  <si>
    <t>김해시 해반천로 50</t>
    <phoneticPr fontId="2" type="noConversion"/>
  </si>
  <si>
    <t>615-16-13685</t>
    <phoneticPr fontId="2" type="noConversion"/>
  </si>
  <si>
    <t>경남 창원시 의창구 남산로 115번길 11</t>
    <phoneticPr fontId="2" type="noConversion"/>
  </si>
  <si>
    <t>324-46-00336</t>
    <phoneticPr fontId="2" type="noConversion"/>
  </si>
  <si>
    <t>119-38-01209</t>
    <phoneticPr fontId="2" type="noConversion"/>
  </si>
  <si>
    <t>606-34-50171</t>
    <phoneticPr fontId="2" type="noConversion"/>
  </si>
  <si>
    <t>363-59-00215</t>
    <phoneticPr fontId="2" type="noConversion"/>
  </si>
  <si>
    <t>대구 북구 성북로 3-1</t>
    <phoneticPr fontId="2" type="noConversion"/>
  </si>
  <si>
    <t>대구</t>
    <phoneticPr fontId="2" type="noConversion"/>
  </si>
  <si>
    <t>137-10-37507</t>
    <phoneticPr fontId="2" type="noConversion"/>
  </si>
  <si>
    <t>충남 천안시 서북구 성정동 36-9</t>
    <phoneticPr fontId="2" type="noConversion"/>
  </si>
  <si>
    <t>그린카서비스(대전)</t>
    <phoneticPr fontId="2" type="noConversion"/>
  </si>
  <si>
    <t>제일오토(부산)</t>
    <phoneticPr fontId="2" type="noConversion"/>
  </si>
  <si>
    <t>부산 북구 덕천로 381번길 29</t>
    <phoneticPr fontId="2" type="noConversion"/>
  </si>
  <si>
    <t>와우모터스</t>
    <phoneticPr fontId="2" type="noConversion"/>
  </si>
  <si>
    <t>177-21-01610</t>
    <phoneticPr fontId="2" type="noConversion"/>
  </si>
  <si>
    <t>대구북구 노원로 1</t>
    <phoneticPr fontId="2" type="noConversion"/>
  </si>
  <si>
    <t>504-17-47320</t>
    <phoneticPr fontId="2" type="noConversion"/>
  </si>
  <si>
    <t>하늘모터스</t>
    <phoneticPr fontId="2" type="noConversion"/>
  </si>
  <si>
    <t>452-03-01462</t>
    <phoneticPr fontId="2" type="noConversion"/>
  </si>
  <si>
    <t>대명오토(김해)</t>
    <phoneticPr fontId="2" type="noConversion"/>
  </si>
  <si>
    <t>615-12-95791</t>
    <phoneticPr fontId="2" type="noConversion"/>
  </si>
  <si>
    <t>진영오토(김해)</t>
    <phoneticPr fontId="2" type="noConversion"/>
  </si>
  <si>
    <t>455-19-00065</t>
    <phoneticPr fontId="2" type="noConversion"/>
  </si>
  <si>
    <t>대구광역시 서구 북비산로6길 6</t>
    <phoneticPr fontId="2" type="noConversion"/>
  </si>
  <si>
    <t>514-33-03163</t>
    <phoneticPr fontId="2" type="noConversion"/>
  </si>
  <si>
    <t>893-05-02026</t>
    <phoneticPr fontId="2" type="noConversion"/>
  </si>
  <si>
    <t>508-06-46860</t>
    <phoneticPr fontId="2" type="noConversion"/>
  </si>
  <si>
    <t>669-06-02978</t>
    <phoneticPr fontId="2" type="noConversion"/>
  </si>
  <si>
    <t>삼육오모터스</t>
    <phoneticPr fontId="2" type="noConversion"/>
  </si>
  <si>
    <t>416-04-31443</t>
    <phoneticPr fontId="2" type="noConversion"/>
  </si>
  <si>
    <t>천안오토(천안)</t>
    <phoneticPr fontId="2" type="noConversion"/>
  </si>
  <si>
    <t>천안 서북구 직산읍 상덕로 11</t>
    <phoneticPr fontId="2" type="noConversion"/>
  </si>
  <si>
    <t>214-30-06027</t>
    <phoneticPr fontId="2" type="noConversion"/>
  </si>
  <si>
    <t>스마트정비(순천)</t>
    <phoneticPr fontId="2" type="noConversion"/>
  </si>
  <si>
    <t>416-18-25671</t>
    <phoneticPr fontId="2" type="noConversion"/>
  </si>
  <si>
    <t>태성카오토(동대문)</t>
    <phoneticPr fontId="2" type="noConversion"/>
  </si>
  <si>
    <t>204-09-46300</t>
    <phoneticPr fontId="2" type="noConversion"/>
  </si>
  <si>
    <t>루모터스(동래점)</t>
    <phoneticPr fontId="2" type="noConversion"/>
  </si>
  <si>
    <t>619-15-56543</t>
    <phoneticPr fontId="2" type="noConversion"/>
  </si>
  <si>
    <t>303-10-87695</t>
    <phoneticPr fontId="2" type="noConversion"/>
  </si>
  <si>
    <t>219모터스(대구)</t>
    <phoneticPr fontId="2" type="noConversion"/>
  </si>
  <si>
    <t>대구 달서구 와룡로 219</t>
    <phoneticPr fontId="2" type="noConversion"/>
  </si>
  <si>
    <t>857-40-00547</t>
    <phoneticPr fontId="2" type="noConversion"/>
  </si>
  <si>
    <t>명진오토(제천)</t>
    <phoneticPr fontId="2" type="noConversion"/>
  </si>
  <si>
    <t>304-01-59400</t>
    <phoneticPr fontId="2" type="noConversion"/>
  </si>
  <si>
    <t>다우수입차미션(경기)</t>
    <phoneticPr fontId="2" type="noConversion"/>
  </si>
  <si>
    <t>경기도 의왕시 오전공업길 36</t>
    <phoneticPr fontId="2" type="noConversion"/>
  </si>
  <si>
    <t>229-03-74690</t>
    <phoneticPr fontId="2" type="noConversion"/>
  </si>
  <si>
    <t>오토메틱코리아(안동)</t>
    <phoneticPr fontId="2" type="noConversion"/>
  </si>
  <si>
    <t>경상북도 안동시 관광단지로 75</t>
    <phoneticPr fontId="2" type="noConversion"/>
  </si>
  <si>
    <t>502-14-88867</t>
    <phoneticPr fontId="2" type="noConversion"/>
  </si>
  <si>
    <t>오토매틱코리아(안동)</t>
    <phoneticPr fontId="2" type="noConversion"/>
  </si>
  <si>
    <t>태한오토(용계)</t>
    <phoneticPr fontId="2" type="noConversion"/>
  </si>
  <si>
    <t>502-31-45472</t>
    <phoneticPr fontId="2" type="noConversion"/>
  </si>
  <si>
    <t>톰스게러지(대구)</t>
    <phoneticPr fontId="2" type="noConversion"/>
  </si>
  <si>
    <t>594-88-01889</t>
    <phoneticPr fontId="2" type="noConversion"/>
  </si>
  <si>
    <t>나이스오토(부산)</t>
    <phoneticPr fontId="2" type="noConversion"/>
  </si>
  <si>
    <t>603-10-76759</t>
    <phoneticPr fontId="2" type="noConversion"/>
  </si>
  <si>
    <t>한강오토(부천)</t>
    <phoneticPr fontId="2" type="noConversion"/>
  </si>
  <si>
    <t>130-39-16540</t>
    <phoneticPr fontId="2" type="noConversion"/>
  </si>
  <si>
    <t>하나오토(광주)</t>
    <phoneticPr fontId="2" type="noConversion"/>
  </si>
  <si>
    <t>484-21-00620</t>
    <phoneticPr fontId="2" type="noConversion"/>
  </si>
  <si>
    <t>빅딜게러지(목포)</t>
    <phoneticPr fontId="2" type="noConversion"/>
  </si>
  <si>
    <t>373-05-02181</t>
    <phoneticPr fontId="2" type="noConversion"/>
  </si>
  <si>
    <t>전남 목포시 고하대로 719번길 13</t>
    <phoneticPr fontId="2" type="noConversion"/>
  </si>
  <si>
    <t>409-41-96365</t>
    <phoneticPr fontId="2" type="noConversion"/>
  </si>
  <si>
    <t>아츄얼(서울)</t>
    <phoneticPr fontId="2" type="noConversion"/>
  </si>
  <si>
    <t>서울 강남구 도곡로84길 6 지하1층 16-58</t>
    <phoneticPr fontId="2" type="noConversion"/>
  </si>
  <si>
    <t>148-16-01826</t>
    <phoneticPr fontId="2" type="noConversion"/>
  </si>
  <si>
    <t>410-04-25453</t>
    <phoneticPr fontId="2" type="noConversion"/>
  </si>
  <si>
    <t>유한오토미션(대구)</t>
    <phoneticPr fontId="2" type="noConversion"/>
  </si>
  <si>
    <t>대구 동구 장등로 15</t>
    <phoneticPr fontId="2" type="noConversion"/>
  </si>
  <si>
    <t>424-12-02658</t>
    <phoneticPr fontId="2" type="noConversion"/>
  </si>
  <si>
    <t>성호오토파츠(대구)</t>
    <phoneticPr fontId="2" type="noConversion"/>
  </si>
  <si>
    <t>504-28-36116</t>
    <phoneticPr fontId="2" type="noConversion"/>
  </si>
  <si>
    <t>206-30-41284</t>
    <phoneticPr fontId="2" type="noConversion"/>
  </si>
  <si>
    <t>라임모터스(경기도)</t>
    <phoneticPr fontId="2" type="noConversion"/>
  </si>
  <si>
    <t>경기도 양촌읍 서현로 78번길 38-16</t>
    <phoneticPr fontId="2" type="noConversion"/>
  </si>
  <si>
    <t>621-61-00467</t>
    <phoneticPr fontId="2" type="noConversion"/>
  </si>
  <si>
    <t>대구 서구 와룡로 411(이현동)</t>
    <phoneticPr fontId="2" type="noConversion"/>
  </si>
  <si>
    <t>대성오토(일산)</t>
    <phoneticPr fontId="2" type="noConversion"/>
  </si>
  <si>
    <t>549-86-00945</t>
    <phoneticPr fontId="2" type="noConversion"/>
  </si>
  <si>
    <t>경원자동변속기(창원)</t>
    <phoneticPr fontId="2" type="noConversion"/>
  </si>
  <si>
    <t>501-27-91957</t>
    <phoneticPr fontId="2" type="noConversion"/>
  </si>
  <si>
    <t>울산 북구 진장로 95</t>
    <phoneticPr fontId="2" type="noConversion"/>
  </si>
  <si>
    <t>삼보모터스(대구)</t>
    <phoneticPr fontId="2" type="noConversion"/>
  </si>
  <si>
    <t>대구 수성구 지산동 1181-9</t>
    <phoneticPr fontId="2" type="noConversion"/>
  </si>
  <si>
    <t>502-18-25399</t>
    <phoneticPr fontId="2" type="noConversion"/>
  </si>
  <si>
    <t>609-22-59334</t>
    <phoneticPr fontId="2" type="noConversion"/>
  </si>
  <si>
    <t>보성기업(울산)</t>
    <phoneticPr fontId="2" type="noConversion"/>
  </si>
  <si>
    <t>울산시 북구 진장유통로 16 1동</t>
    <phoneticPr fontId="2" type="noConversion"/>
  </si>
  <si>
    <t>탑오토미션(통영)</t>
    <phoneticPr fontId="2" type="noConversion"/>
  </si>
  <si>
    <t>MD모터스(안양)</t>
    <phoneticPr fontId="2" type="noConversion"/>
  </si>
  <si>
    <t>123-05-58606</t>
    <phoneticPr fontId="2" type="noConversion"/>
  </si>
  <si>
    <t>진원모터스(대구)</t>
    <phoneticPr fontId="2" type="noConversion"/>
  </si>
  <si>
    <t>653-74-00182</t>
    <phoneticPr fontId="2" type="noConversion"/>
  </si>
  <si>
    <t>경동오토(서울)</t>
    <phoneticPr fontId="2" type="noConversion"/>
  </si>
  <si>
    <t>서울 동대문구 장안1동 192-30</t>
    <phoneticPr fontId="2" type="noConversion"/>
  </si>
  <si>
    <t>205-01-87593</t>
    <phoneticPr fontId="2" type="noConversion"/>
  </si>
  <si>
    <t>한일오토(영등포)</t>
    <phoneticPr fontId="2" type="noConversion"/>
  </si>
  <si>
    <t>107-15-06798</t>
    <phoneticPr fontId="2" type="noConversion"/>
  </si>
  <si>
    <t>대구 북구 칠곡중앙대로240 타이어할인매장</t>
    <phoneticPr fontId="2" type="noConversion"/>
  </si>
  <si>
    <t>472-15-00422</t>
    <phoneticPr fontId="2" type="noConversion"/>
  </si>
  <si>
    <t>W비머라운지(남양주)</t>
    <phoneticPr fontId="2" type="noConversion"/>
  </si>
  <si>
    <t>경기 남양주시 별내동 887-3</t>
    <phoneticPr fontId="2" type="noConversion"/>
  </si>
  <si>
    <t>리프트위에자동차(창원)</t>
    <phoneticPr fontId="2" type="noConversion"/>
  </si>
  <si>
    <t>608-10-98568</t>
    <phoneticPr fontId="2" type="noConversion"/>
  </si>
  <si>
    <t>하나오토(창원)</t>
    <phoneticPr fontId="2" type="noConversion"/>
  </si>
  <si>
    <t>608-15-54172</t>
    <phoneticPr fontId="2" type="noConversion"/>
  </si>
  <si>
    <t>태현종합정비공장(대구)</t>
    <phoneticPr fontId="2" type="noConversion"/>
  </si>
  <si>
    <t>대구 서구 비산7동 2004-11</t>
    <phoneticPr fontId="2" type="noConversion"/>
  </si>
  <si>
    <t>503-17-11931</t>
    <phoneticPr fontId="2" type="noConversion"/>
  </si>
  <si>
    <t>L3모터스</t>
    <phoneticPr fontId="2" type="noConversion"/>
  </si>
  <si>
    <t>경기 남양주시 불암로 109번길 4-45</t>
    <phoneticPr fontId="2" type="noConversion"/>
  </si>
  <si>
    <t>276-44-00445</t>
    <phoneticPr fontId="2" type="noConversion"/>
  </si>
  <si>
    <t>국제종합카센터(옥천)</t>
    <phoneticPr fontId="2" type="noConversion"/>
  </si>
  <si>
    <t>851-69-00405</t>
    <phoneticPr fontId="2" type="noConversion"/>
  </si>
  <si>
    <t>461-68-00092</t>
    <phoneticPr fontId="2" type="noConversion"/>
  </si>
  <si>
    <t>엠모터스(상주)</t>
    <phoneticPr fontId="2" type="noConversion"/>
  </si>
  <si>
    <t>애니오토(시흥)_260623_174439.xlsx</t>
  </si>
  <si>
    <t>농협 3520106511413</t>
    <phoneticPr fontId="2" type="noConversion"/>
  </si>
  <si>
    <t>대구오토(대구)_260623_174530.xlsx</t>
  </si>
  <si>
    <t>한국오토(안양)_260623_174552.xlsx</t>
  </si>
  <si>
    <t>WDDHF5EB3AA150145</t>
  </si>
  <si>
    <t>대구광역시 서구 와룡로 355</t>
    <phoneticPr fontId="2" type="noConversion"/>
  </si>
  <si>
    <t>010-3567-6656</t>
    <phoneticPr fontId="2" type="noConversion"/>
  </si>
  <si>
    <t>웨스트모터스(대구)_260623_174652.xlsx</t>
  </si>
  <si>
    <t>웨스트모터스(대구)_260623_174652.xlsx</t>
    <phoneticPr fontId="2" type="noConversion"/>
  </si>
  <si>
    <t>383-27-01629</t>
    <phoneticPr fontId="2" type="noConversion"/>
  </si>
  <si>
    <t>대전 서구 도산로 467</t>
    <phoneticPr fontId="2" type="noConversion"/>
  </si>
  <si>
    <t>모토매니아(경기)</t>
    <phoneticPr fontId="2" type="noConversion"/>
  </si>
  <si>
    <t>경기도 화성시 양감면 장승백이길4</t>
    <phoneticPr fontId="2" type="noConversion"/>
  </si>
  <si>
    <t>서남모터스(남원)</t>
    <phoneticPr fontId="2" type="noConversion"/>
  </si>
  <si>
    <t>성진오토(울산)</t>
    <phoneticPr fontId="2" type="noConversion"/>
  </si>
  <si>
    <t>620-10-33056</t>
    <phoneticPr fontId="2" type="noConversion"/>
  </si>
  <si>
    <t>오일서비스(부산기장)</t>
    <phoneticPr fontId="2" type="noConversion"/>
  </si>
  <si>
    <t>건영카인드림센터(광주)</t>
    <phoneticPr fontId="2" type="noConversion"/>
  </si>
  <si>
    <t>599-46-00420</t>
    <phoneticPr fontId="2" type="noConversion"/>
  </si>
  <si>
    <t>남대구현진(과장님)</t>
    <phoneticPr fontId="2" type="noConversion"/>
  </si>
  <si>
    <t>전라남도 순천시 해룡면 남가리 5-4</t>
    <phoneticPr fontId="2" type="noConversion"/>
  </si>
  <si>
    <t>899-49-00374</t>
    <phoneticPr fontId="2" type="noConversion"/>
  </si>
  <si>
    <t>이디모터스(의정부)</t>
    <phoneticPr fontId="2" type="noConversion"/>
  </si>
  <si>
    <t>경기도 의정부시 금오로 12-9</t>
    <phoneticPr fontId="2" type="noConversion"/>
  </si>
  <si>
    <t>227-18-35303</t>
    <phoneticPr fontId="2" type="noConversion"/>
  </si>
  <si>
    <t>현대오토플러스(춘천)</t>
    <phoneticPr fontId="2" type="noConversion"/>
  </si>
  <si>
    <t>221-08-81246</t>
    <phoneticPr fontId="2" type="noConversion"/>
  </si>
  <si>
    <t>강원도 춘천시 춘천로 64번길 22</t>
    <phoneticPr fontId="2" type="noConversion"/>
  </si>
  <si>
    <t>우리카센터(대구)</t>
    <phoneticPr fontId="2" type="noConversion"/>
  </si>
  <si>
    <t>446-03-00298</t>
    <phoneticPr fontId="2" type="noConversion"/>
  </si>
  <si>
    <t>루미노스(대구)</t>
    <phoneticPr fontId="2" type="noConversion"/>
  </si>
  <si>
    <t>583-55-00276</t>
    <phoneticPr fontId="2" type="noConversion"/>
  </si>
  <si>
    <t>희찬자동차정비(광명)</t>
    <phoneticPr fontId="2" type="noConversion"/>
  </si>
  <si>
    <t>133-08-86060</t>
    <phoneticPr fontId="2" type="noConversion"/>
  </si>
  <si>
    <t>해강오토(은평구)</t>
    <phoneticPr fontId="2" type="noConversion"/>
  </si>
  <si>
    <t>111-01-95217</t>
    <phoneticPr fontId="2" type="noConversion"/>
  </si>
  <si>
    <t>김포시 양촌읍 황금로 24번길 60-2</t>
    <phoneticPr fontId="2" type="noConversion"/>
  </si>
  <si>
    <t>791-57-00769</t>
    <phoneticPr fontId="2" type="noConversion"/>
  </si>
  <si>
    <t>DD모터스(부산)</t>
    <phoneticPr fontId="2" type="noConversion"/>
  </si>
  <si>
    <t>610-18-97746</t>
    <phoneticPr fontId="2" type="noConversion"/>
  </si>
  <si>
    <t>원주오토(원주)</t>
    <phoneticPr fontId="2" type="noConversion"/>
  </si>
  <si>
    <t>강원 원주시 영랑길 142</t>
    <phoneticPr fontId="2" type="noConversion"/>
  </si>
  <si>
    <t>224-16-65556</t>
    <phoneticPr fontId="2" type="noConversion"/>
  </si>
  <si>
    <t>중앙정비(창원)</t>
    <phoneticPr fontId="2" type="noConversion"/>
  </si>
  <si>
    <t>609-21-10974</t>
    <phoneticPr fontId="2" type="noConversion"/>
  </si>
  <si>
    <t>삼광모터스(합천)</t>
    <phoneticPr fontId="2" type="noConversion"/>
  </si>
  <si>
    <t xml:space="preserve">	경상남도 창원시 의창구 의창대로54번길 14-11</t>
    <phoneticPr fontId="2" type="noConversion"/>
  </si>
  <si>
    <t>611-05-29632</t>
    <phoneticPr fontId="2" type="noConversion"/>
  </si>
  <si>
    <t>513-03-90974</t>
    <phoneticPr fontId="2" type="noConversion"/>
  </si>
  <si>
    <t>877-63-00588</t>
    <phoneticPr fontId="2" type="noConversion"/>
  </si>
  <si>
    <t>212.054 EHS2202702306 0009204202 Y1ZY</t>
  </si>
  <si>
    <t>WAUZZZF37L1115712</t>
  </si>
  <si>
    <t>WDDUG6GB8JA386207</t>
  </si>
  <si>
    <t>대명오토(중랑구)</t>
  </si>
  <si>
    <t>WAUZZZ4G7GN019213</t>
  </si>
  <si>
    <t>사업자번호</t>
    <phoneticPr fontId="2" type="noConversion"/>
  </si>
  <si>
    <t>대전 신탄진</t>
    <phoneticPr fontId="2" type="noConversion"/>
  </si>
  <si>
    <t>010-2806-9270</t>
    <phoneticPr fontId="2" type="noConversion"/>
  </si>
  <si>
    <t>503-81-99146</t>
    <phoneticPr fontId="2" type="noConversion"/>
  </si>
  <si>
    <t>128-38-89285</t>
    <phoneticPr fontId="2" type="noConversion"/>
  </si>
  <si>
    <t>403-32-00568</t>
    <phoneticPr fontId="2" type="noConversion"/>
  </si>
  <si>
    <t>010-3788-5595</t>
    <phoneticPr fontId="2" type="noConversion"/>
  </si>
  <si>
    <t>서울 서초구 서초대로15번길 4</t>
    <phoneticPr fontId="2" type="noConversion"/>
  </si>
  <si>
    <t>대신(화물)</t>
    <phoneticPr fontId="2" type="noConversion"/>
  </si>
  <si>
    <t>303-10-87695</t>
    <phoneticPr fontId="2" type="noConversion"/>
  </si>
  <si>
    <t>410-17-34118</t>
    <phoneticPr fontId="2" type="noConversion"/>
  </si>
  <si>
    <t>경북 구미시+F95+A96:E96</t>
    <phoneticPr fontId="2" type="noConversion"/>
  </si>
  <si>
    <t>010-3826-3459</t>
    <phoneticPr fontId="2" type="noConversion"/>
  </si>
  <si>
    <t>대구 수성구 황금동 들안로 130</t>
    <phoneticPr fontId="2" type="noConversion"/>
  </si>
  <si>
    <t>010-3225-2080</t>
    <phoneticPr fontId="2" type="noConversion"/>
  </si>
  <si>
    <t>경동(화물)</t>
    <phoneticPr fontId="2" type="noConversion"/>
  </si>
  <si>
    <t>천안서북모시 253영업소</t>
    <phoneticPr fontId="2" type="noConversion"/>
  </si>
  <si>
    <t>순천시 강변로 921+A149:E151</t>
    <phoneticPr fontId="2" type="noConversion"/>
  </si>
  <si>
    <t>306-03-22602</t>
    <phoneticPr fontId="2" type="noConversion"/>
  </si>
  <si>
    <t>010-3625-1777</t>
    <phoneticPr fontId="2" type="noConversion"/>
  </si>
  <si>
    <t>전남 목포시 용당로 77번길 8</t>
    <phoneticPr fontId="2" type="noConversion"/>
  </si>
  <si>
    <t>경동(택배)</t>
    <phoneticPr fontId="2" type="noConversion"/>
  </si>
  <si>
    <t>경기도 화성+F188+A186:E188</t>
    <phoneticPr fontId="2" type="noConversion"/>
  </si>
  <si>
    <t>010-8911-8801</t>
    <phoneticPr fontId="2" type="noConversion"/>
  </si>
  <si>
    <t>경기도 고양시 일산동구 성석로 214</t>
    <phoneticPr fontId="2" type="noConversion"/>
  </si>
  <si>
    <t>전라북도 전주시 덕진구 동부대로 734</t>
    <phoneticPr fontId="2" type="noConversion"/>
  </si>
  <si>
    <t>010-3655-6897</t>
    <phoneticPr fontId="2" type="noConversion"/>
  </si>
  <si>
    <t>전주 호성동 지점</t>
    <phoneticPr fontId="2" type="noConversion"/>
  </si>
  <si>
    <t>411-08-87601</t>
    <phoneticPr fontId="2" type="noConversion"/>
  </si>
  <si>
    <t>010-5218-1555</t>
    <phoneticPr fontId="2" type="noConversion"/>
  </si>
  <si>
    <t>587-85-02308</t>
    <phoneticPr fontId="2" type="noConversion"/>
  </si>
  <si>
    <t>010-2938-5379</t>
    <phoneticPr fontId="2" type="noConversion"/>
  </si>
  <si>
    <t>제주시 연신로 158</t>
    <phoneticPr fontId="2" type="noConversion"/>
  </si>
  <si>
    <t>서울특별시 은평구 응암로 18길 2</t>
    <phoneticPr fontId="2" type="noConversion"/>
  </si>
  <si>
    <t>010-9233-2715</t>
    <phoneticPr fontId="2" type="noConversion"/>
  </si>
  <si>
    <t>010-8817-1225</t>
    <phoneticPr fontId="2" type="noConversion"/>
  </si>
  <si>
    <t>010-7591-3333</t>
    <phoneticPr fontId="2" type="noConversion"/>
  </si>
  <si>
    <t>610-40-15252</t>
    <phoneticPr fontId="2" type="noConversion"/>
  </si>
  <si>
    <t>A0002704452</t>
    <phoneticPr fontId="2" type="noConversion"/>
  </si>
  <si>
    <t>9HP48_Wire</t>
    <phoneticPr fontId="2" type="noConversion"/>
  </si>
  <si>
    <t>A7252709011-1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</si>
  <si>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</si>
  <si>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</si>
  <si>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</si>
  <si>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0HK_ONLINE_SERVICE</t>
    <phoneticPr fontId="2" type="noConversion"/>
  </si>
  <si>
    <t>68408601AE-001</t>
    <phoneticPr fontId="2" type="noConversion"/>
  </si>
  <si>
    <t>VGSNAG3_Repair</t>
    <phoneticPr fontId="2" type="noConversion"/>
  </si>
  <si>
    <t>8HP45_Mechatronics</t>
    <phoneticPr fontId="2" type="noConversion"/>
  </si>
  <si>
    <t>WDC0J4KB1KF658536</t>
  </si>
  <si>
    <t>9A7.906.206</t>
  </si>
  <si>
    <t>WP0AA2975JL113259</t>
  </si>
  <si>
    <t>6HP_Mecha_seal_kit</t>
  </si>
  <si>
    <t>0501215783 8자_x000D_
0501216272 실링 슬리브_x000D_
2410753641 튜브</t>
  </si>
  <si>
    <t>양일자동미션(공주)</t>
  </si>
  <si>
    <t>Q50_TCU</t>
  </si>
  <si>
    <t>31705HG00B</t>
  </si>
  <si>
    <t>JNKDV71EXFM531146</t>
  </si>
  <si>
    <t>양희훈</t>
  </si>
  <si>
    <t>쿤스트오토(마산)</t>
  </si>
  <si>
    <t>WDDZF4CB1HA137423</t>
  </si>
  <si>
    <t>후진기어삽입경고등</t>
  </si>
  <si>
    <t>WDD2J2DB8KA020514</t>
  </si>
  <si>
    <t>WDDUX8CB8FA1622587</t>
  </si>
  <si>
    <t>VGS2-FDCT_Clone</t>
  </si>
  <si>
    <t>WDC0J4KB6KF600907</t>
  </si>
  <si>
    <t>WDDNG7BBXAA358362</t>
  </si>
  <si>
    <t>VGSNAG2_Repair</t>
  </si>
  <si>
    <t>G567420</t>
  </si>
  <si>
    <t>0625결재</t>
  </si>
  <si>
    <t>쿤스트오토(마산)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</si>
</sst>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2290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1574</v>
      </c>
      <c r="D1" s="179" t="s">
        <v>36</v>
      </c>
      <c r="E1" s="179" t="s">
        <v>1575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1941</v>
      </c>
      <c r="D2" t="s">
        <v>1935</v>
      </c>
      <c r="E2" s="223">
        <v>21000</v>
      </c>
    </row>
    <row r="3" spans="1:7">
      <c r="A3">
        <v>2</v>
      </c>
      <c r="B3" s="13">
        <v>45747</v>
      </c>
      <c r="C3" t="s">
        <v>1942</v>
      </c>
      <c r="D3" t="s">
        <v>1939</v>
      </c>
      <c r="E3" s="223">
        <v>48210</v>
      </c>
    </row>
    <row r="4" spans="1:7">
      <c r="A4">
        <v>3</v>
      </c>
      <c r="B4" s="13">
        <v>45749</v>
      </c>
      <c r="C4" t="s">
        <v>1938</v>
      </c>
      <c r="D4" t="s">
        <v>1938</v>
      </c>
      <c r="E4" s="223">
        <v>16600</v>
      </c>
      <c r="F4" t="s">
        <v>1943</v>
      </c>
    </row>
    <row r="5" spans="1:7">
      <c r="A5">
        <v>4</v>
      </c>
      <c r="B5" s="13">
        <v>45749</v>
      </c>
      <c r="C5" t="s">
        <v>1587</v>
      </c>
      <c r="D5" t="s">
        <v>1936</v>
      </c>
      <c r="E5">
        <v>19500</v>
      </c>
    </row>
    <row r="6" spans="1:7">
      <c r="A6">
        <v>5</v>
      </c>
      <c r="B6" s="13">
        <v>45749</v>
      </c>
      <c r="C6" t="s">
        <v>1938</v>
      </c>
      <c r="D6" t="s">
        <v>1584</v>
      </c>
      <c r="E6">
        <v>8000</v>
      </c>
      <c r="F6" t="s">
        <v>1944</v>
      </c>
    </row>
    <row r="7" spans="1:7">
      <c r="A7">
        <v>6</v>
      </c>
      <c r="B7" s="13">
        <v>45750</v>
      </c>
      <c r="C7" t="s">
        <v>1587</v>
      </c>
      <c r="D7" t="s">
        <v>1936</v>
      </c>
      <c r="E7">
        <v>22000</v>
      </c>
    </row>
    <row r="8" spans="1:7">
      <c r="A8">
        <v>7</v>
      </c>
      <c r="B8" s="13">
        <v>45751</v>
      </c>
      <c r="C8" t="s">
        <v>1637</v>
      </c>
      <c r="D8" t="s">
        <v>1936</v>
      </c>
      <c r="E8">
        <v>7900</v>
      </c>
    </row>
    <row r="9" spans="1:7">
      <c r="A9">
        <v>8</v>
      </c>
      <c r="B9" s="13">
        <v>45751</v>
      </c>
      <c r="C9" t="s">
        <v>1653</v>
      </c>
      <c r="D9" t="s">
        <v>1936</v>
      </c>
      <c r="E9">
        <v>5400</v>
      </c>
      <c r="F9" t="s">
        <v>1654</v>
      </c>
    </row>
    <row r="10" spans="1:7">
      <c r="A10">
        <v>9</v>
      </c>
      <c r="B10" s="13">
        <v>45754</v>
      </c>
      <c r="C10" t="s">
        <v>1477</v>
      </c>
      <c r="D10" t="s">
        <v>1938</v>
      </c>
      <c r="E10">
        <v>8000</v>
      </c>
      <c r="F10" t="s">
        <v>1693</v>
      </c>
    </row>
    <row r="11" spans="1:7">
      <c r="A11">
        <v>10</v>
      </c>
      <c r="B11" s="13">
        <v>45754</v>
      </c>
      <c r="C11" t="s">
        <v>1587</v>
      </c>
      <c r="D11" t="s">
        <v>1936</v>
      </c>
      <c r="E11">
        <v>11000</v>
      </c>
    </row>
    <row r="12" spans="1:7">
      <c r="A12">
        <v>11</v>
      </c>
      <c r="B12" s="13">
        <v>45754</v>
      </c>
      <c r="C12" t="s">
        <v>1573</v>
      </c>
      <c r="D12" t="s">
        <v>1940</v>
      </c>
      <c r="E12">
        <v>47970</v>
      </c>
    </row>
    <row r="13" spans="1:7">
      <c r="A13">
        <v>12</v>
      </c>
      <c r="B13" s="13">
        <v>45755</v>
      </c>
      <c r="C13" t="s">
        <v>1653</v>
      </c>
      <c r="D13" t="s">
        <v>1936</v>
      </c>
      <c r="E13">
        <v>5400</v>
      </c>
      <c r="F13" t="s">
        <v>1742</v>
      </c>
    </row>
    <row r="14" spans="1:7">
      <c r="A14">
        <v>13</v>
      </c>
      <c r="B14" s="13">
        <v>45756</v>
      </c>
      <c r="C14" t="s">
        <v>1765</v>
      </c>
      <c r="D14" t="s">
        <v>1937</v>
      </c>
      <c r="E14">
        <v>44600</v>
      </c>
    </row>
    <row r="15" spans="1:7">
      <c r="A15">
        <v>14</v>
      </c>
      <c r="B15" s="13">
        <v>45756</v>
      </c>
      <c r="C15" t="s">
        <v>1587</v>
      </c>
      <c r="D15" t="s">
        <v>1936</v>
      </c>
      <c r="E15">
        <v>11000</v>
      </c>
    </row>
    <row r="16" spans="1:7">
      <c r="A16">
        <v>15</v>
      </c>
      <c r="B16" s="13">
        <v>45758</v>
      </c>
      <c r="C16" t="s">
        <v>1637</v>
      </c>
      <c r="D16" t="s">
        <v>1936</v>
      </c>
      <c r="E16">
        <v>7900</v>
      </c>
    </row>
    <row r="17" spans="1:6">
      <c r="A17">
        <v>16</v>
      </c>
      <c r="B17" s="13">
        <v>45762</v>
      </c>
      <c r="C17" t="s">
        <v>1573</v>
      </c>
      <c r="D17" t="s">
        <v>1940</v>
      </c>
      <c r="E17">
        <v>47550</v>
      </c>
    </row>
    <row r="18" spans="1:6">
      <c r="A18">
        <v>17</v>
      </c>
      <c r="B18" s="13">
        <v>45762</v>
      </c>
      <c r="C18" t="s">
        <v>1573</v>
      </c>
      <c r="D18" t="s">
        <v>1940</v>
      </c>
      <c r="E18">
        <v>5000</v>
      </c>
      <c r="F18" t="s">
        <v>1820</v>
      </c>
    </row>
    <row r="19" spans="1:6">
      <c r="A19">
        <v>18</v>
      </c>
      <c r="B19" s="13">
        <v>45762</v>
      </c>
      <c r="C19" t="s">
        <v>1821</v>
      </c>
      <c r="D19" t="s">
        <v>1936</v>
      </c>
      <c r="E19">
        <v>40600</v>
      </c>
    </row>
    <row r="20" spans="1:6">
      <c r="A20">
        <v>19</v>
      </c>
      <c r="B20" s="13">
        <v>45771</v>
      </c>
      <c r="C20" t="s">
        <v>1573</v>
      </c>
      <c r="D20" t="s">
        <v>1940</v>
      </c>
      <c r="E20">
        <v>47550</v>
      </c>
    </row>
    <row r="21" spans="1:6">
      <c r="A21">
        <v>20</v>
      </c>
      <c r="B21" s="13">
        <v>45771</v>
      </c>
      <c r="C21" t="s">
        <v>1906</v>
      </c>
      <c r="D21" t="s">
        <v>1940</v>
      </c>
      <c r="E21">
        <v>5000</v>
      </c>
      <c r="F21" t="s">
        <v>1820</v>
      </c>
    </row>
    <row r="22" spans="1:6">
      <c r="A22">
        <v>21</v>
      </c>
      <c r="B22" s="13">
        <v>45772</v>
      </c>
      <c r="C22" t="s">
        <v>1477</v>
      </c>
      <c r="D22" t="s">
        <v>1938</v>
      </c>
      <c r="E22">
        <v>7000</v>
      </c>
      <c r="F22" t="s">
        <v>1923</v>
      </c>
    </row>
    <row r="23" spans="1:6">
      <c r="A23">
        <v>22</v>
      </c>
      <c r="B23" s="13">
        <v>45775</v>
      </c>
      <c r="C23" t="s">
        <v>1931</v>
      </c>
      <c r="D23" t="s">
        <v>1936</v>
      </c>
      <c r="E23">
        <v>8000</v>
      </c>
    </row>
    <row r="24" spans="1:6">
      <c r="A24">
        <v>23</v>
      </c>
      <c r="B24" s="13">
        <v>45775</v>
      </c>
      <c r="C24" t="s">
        <v>1477</v>
      </c>
      <c r="D24" t="s">
        <v>1938</v>
      </c>
      <c r="E24">
        <v>5000</v>
      </c>
      <c r="F24" t="s">
        <v>1122</v>
      </c>
    </row>
    <row r="25" spans="1:6">
      <c r="A25">
        <v>24</v>
      </c>
      <c r="B25" s="13">
        <v>45778</v>
      </c>
      <c r="C25" t="s">
        <v>1990</v>
      </c>
      <c r="D25" t="s">
        <v>1725</v>
      </c>
      <c r="E25">
        <v>2000</v>
      </c>
      <c r="F25" t="s">
        <v>1991</v>
      </c>
    </row>
    <row r="26" spans="1:6">
      <c r="A26">
        <v>25</v>
      </c>
      <c r="B26" s="13">
        <v>45778</v>
      </c>
      <c r="C26" t="s">
        <v>1990</v>
      </c>
      <c r="D26" t="s">
        <v>1725</v>
      </c>
      <c r="E26">
        <v>2000</v>
      </c>
      <c r="F26" t="s">
        <v>1991</v>
      </c>
    </row>
    <row r="27" spans="1:6">
      <c r="A27">
        <v>26</v>
      </c>
      <c r="B27" s="13">
        <v>45777</v>
      </c>
      <c r="C27" t="s">
        <v>1992</v>
      </c>
      <c r="D27" t="s">
        <v>1935</v>
      </c>
      <c r="E27">
        <v>32000</v>
      </c>
    </row>
    <row r="28" spans="1:6">
      <c r="A28">
        <v>27</v>
      </c>
      <c r="B28" s="13">
        <v>45778</v>
      </c>
      <c r="C28" t="s">
        <v>1931</v>
      </c>
      <c r="D28" t="s">
        <v>1935</v>
      </c>
      <c r="E28" s="223">
        <v>8000</v>
      </c>
    </row>
    <row r="29" spans="1:6">
      <c r="A29">
        <v>28</v>
      </c>
      <c r="B29" s="13">
        <v>45779</v>
      </c>
      <c r="C29" t="s">
        <v>1990</v>
      </c>
      <c r="D29" t="s">
        <v>1725</v>
      </c>
      <c r="E29">
        <v>6000</v>
      </c>
      <c r="F29" t="s">
        <v>1995</v>
      </c>
    </row>
    <row r="30" spans="1:6">
      <c r="A30">
        <v>29</v>
      </c>
      <c r="B30" s="13">
        <v>45779</v>
      </c>
      <c r="C30" t="s">
        <v>2005</v>
      </c>
      <c r="D30" t="s">
        <v>1934</v>
      </c>
      <c r="E30">
        <v>74100</v>
      </c>
      <c r="F30" t="s">
        <v>2006</v>
      </c>
    </row>
    <row r="31" spans="1:6">
      <c r="A31">
        <v>30</v>
      </c>
      <c r="B31" s="13">
        <v>45780</v>
      </c>
      <c r="C31" t="s">
        <v>2003</v>
      </c>
      <c r="D31" t="s">
        <v>1934</v>
      </c>
      <c r="E31">
        <v>7000</v>
      </c>
      <c r="F31" t="s">
        <v>2004</v>
      </c>
    </row>
    <row r="32" spans="1:6">
      <c r="A32">
        <v>31</v>
      </c>
      <c r="B32" s="13">
        <v>45780</v>
      </c>
      <c r="C32" t="s">
        <v>1990</v>
      </c>
      <c r="D32" t="s">
        <v>1725</v>
      </c>
      <c r="E32">
        <v>7000</v>
      </c>
      <c r="F32" t="s">
        <v>1828</v>
      </c>
    </row>
    <row r="33" spans="1:6">
      <c r="A33">
        <v>32</v>
      </c>
      <c r="B33" s="13">
        <v>45784</v>
      </c>
      <c r="C33" t="s">
        <v>1587</v>
      </c>
      <c r="D33" t="s">
        <v>1935</v>
      </c>
      <c r="E33">
        <v>9500</v>
      </c>
    </row>
    <row r="34" spans="1:6">
      <c r="A34">
        <v>33</v>
      </c>
      <c r="B34" s="13">
        <v>45785</v>
      </c>
      <c r="C34" t="s">
        <v>2048</v>
      </c>
      <c r="D34" t="s">
        <v>1935</v>
      </c>
      <c r="E34">
        <v>14000</v>
      </c>
    </row>
    <row r="35" spans="1:6">
      <c r="A35">
        <v>34</v>
      </c>
      <c r="B35" s="13">
        <v>45786</v>
      </c>
      <c r="C35" t="s">
        <v>2048</v>
      </c>
      <c r="D35" t="s">
        <v>1935</v>
      </c>
      <c r="E35">
        <v>14000</v>
      </c>
    </row>
    <row r="36" spans="1:6">
      <c r="A36">
        <v>35</v>
      </c>
      <c r="B36" s="13">
        <v>45789</v>
      </c>
      <c r="C36" t="s">
        <v>1990</v>
      </c>
      <c r="D36" t="s">
        <v>1725</v>
      </c>
      <c r="E36">
        <v>2000</v>
      </c>
      <c r="F36" t="s">
        <v>2050</v>
      </c>
    </row>
    <row r="37" spans="1:6">
      <c r="A37">
        <v>36</v>
      </c>
      <c r="B37" s="13">
        <v>45789</v>
      </c>
      <c r="C37" t="s">
        <v>1990</v>
      </c>
      <c r="D37" t="s">
        <v>1725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2048</v>
      </c>
      <c r="D39" t="s">
        <v>1935</v>
      </c>
      <c r="E39">
        <v>14000</v>
      </c>
    </row>
    <row r="40" spans="1:6">
      <c r="A40">
        <v>39</v>
      </c>
      <c r="B40" s="13">
        <v>45790</v>
      </c>
      <c r="C40" t="s">
        <v>1653</v>
      </c>
      <c r="D40" t="s">
        <v>1935</v>
      </c>
      <c r="E40">
        <v>9600</v>
      </c>
    </row>
    <row r="41" spans="1:6">
      <c r="A41">
        <v>40</v>
      </c>
      <c r="B41" s="13">
        <v>45790</v>
      </c>
      <c r="C41" t="s">
        <v>2098</v>
      </c>
      <c r="D41" t="s">
        <v>1938</v>
      </c>
      <c r="E41">
        <v>7000</v>
      </c>
      <c r="F41" t="s">
        <v>2099</v>
      </c>
    </row>
    <row r="42" spans="1:6">
      <c r="A42">
        <v>41</v>
      </c>
      <c r="B42" s="13">
        <v>45790</v>
      </c>
      <c r="C42" t="s">
        <v>2096</v>
      </c>
      <c r="D42" t="s">
        <v>1725</v>
      </c>
      <c r="E42">
        <v>14000</v>
      </c>
      <c r="F42" t="s">
        <v>2097</v>
      </c>
    </row>
    <row r="43" spans="1:6">
      <c r="A43">
        <v>42</v>
      </c>
      <c r="B43" s="13">
        <v>45791</v>
      </c>
      <c r="C43" t="s">
        <v>1990</v>
      </c>
      <c r="D43" t="s">
        <v>1725</v>
      </c>
      <c r="E43">
        <v>6000</v>
      </c>
      <c r="F43" t="s">
        <v>2100</v>
      </c>
    </row>
    <row r="44" spans="1:6">
      <c r="A44">
        <v>43</v>
      </c>
      <c r="B44" s="13">
        <v>45791</v>
      </c>
      <c r="C44" t="s">
        <v>1990</v>
      </c>
      <c r="D44" t="s">
        <v>1725</v>
      </c>
      <c r="E44">
        <v>6000</v>
      </c>
      <c r="F44" t="s">
        <v>2101</v>
      </c>
    </row>
    <row r="45" spans="1:6">
      <c r="A45">
        <v>44</v>
      </c>
      <c r="B45" s="13">
        <v>45791</v>
      </c>
      <c r="C45" t="s">
        <v>2104</v>
      </c>
      <c r="D45" t="s">
        <v>1939</v>
      </c>
      <c r="E45">
        <v>46590</v>
      </c>
    </row>
    <row r="46" spans="1:6">
      <c r="A46">
        <v>45</v>
      </c>
      <c r="B46" s="13">
        <v>45791</v>
      </c>
      <c r="C46" t="s">
        <v>1477</v>
      </c>
      <c r="D46" t="s">
        <v>1584</v>
      </c>
      <c r="E46">
        <v>7000</v>
      </c>
      <c r="F46" t="s">
        <v>2095</v>
      </c>
    </row>
    <row r="47" spans="1:6">
      <c r="A47">
        <v>46</v>
      </c>
      <c r="B47" s="13">
        <v>45791</v>
      </c>
      <c r="C47" t="s">
        <v>1990</v>
      </c>
      <c r="D47" t="s">
        <v>1725</v>
      </c>
      <c r="E47">
        <v>4100</v>
      </c>
      <c r="F47" t="s">
        <v>2100</v>
      </c>
    </row>
    <row r="48" spans="1:6">
      <c r="A48">
        <v>47</v>
      </c>
      <c r="B48" s="13">
        <v>45792</v>
      </c>
      <c r="C48" t="s">
        <v>1990</v>
      </c>
      <c r="D48" t="s">
        <v>1725</v>
      </c>
      <c r="E48">
        <v>6000</v>
      </c>
      <c r="F48" t="s">
        <v>2136</v>
      </c>
    </row>
    <row r="49" spans="1:6">
      <c r="A49">
        <v>48</v>
      </c>
      <c r="B49" s="13">
        <v>45793</v>
      </c>
      <c r="C49" t="s">
        <v>1653</v>
      </c>
      <c r="D49" t="s">
        <v>1935</v>
      </c>
      <c r="E49">
        <v>5400</v>
      </c>
    </row>
    <row r="50" spans="1:6">
      <c r="A50">
        <v>49</v>
      </c>
      <c r="B50" s="13">
        <v>45794</v>
      </c>
      <c r="C50" t="s">
        <v>2160</v>
      </c>
      <c r="D50" t="s">
        <v>1725</v>
      </c>
      <c r="E50">
        <v>8000</v>
      </c>
      <c r="F50" t="s">
        <v>2161</v>
      </c>
    </row>
    <row r="51" spans="1:6">
      <c r="A51">
        <v>50</v>
      </c>
      <c r="B51" s="13">
        <v>45796</v>
      </c>
      <c r="C51" t="s">
        <v>1931</v>
      </c>
      <c r="D51" t="s">
        <v>1935</v>
      </c>
      <c r="E51">
        <v>8000</v>
      </c>
    </row>
    <row r="52" spans="1:6">
      <c r="A52">
        <v>51</v>
      </c>
      <c r="B52" s="13">
        <v>45796</v>
      </c>
      <c r="C52" t="s">
        <v>2104</v>
      </c>
      <c r="D52" t="s">
        <v>1939</v>
      </c>
      <c r="E52">
        <v>46300</v>
      </c>
    </row>
    <row r="53" spans="1:6">
      <c r="A53">
        <v>52</v>
      </c>
      <c r="B53" s="13">
        <v>45796</v>
      </c>
      <c r="C53" t="s">
        <v>2174</v>
      </c>
      <c r="D53" t="s">
        <v>1935</v>
      </c>
      <c r="E53">
        <v>1800</v>
      </c>
    </row>
    <row r="54" spans="1:6">
      <c r="A54">
        <v>53</v>
      </c>
      <c r="B54" s="13">
        <v>45797</v>
      </c>
      <c r="C54" t="s">
        <v>1931</v>
      </c>
      <c r="D54" t="s">
        <v>1935</v>
      </c>
      <c r="E54" s="223">
        <v>8000</v>
      </c>
    </row>
    <row r="55" spans="1:6">
      <c r="A55">
        <v>54</v>
      </c>
      <c r="B55" s="13">
        <v>45798</v>
      </c>
      <c r="C55" t="s">
        <v>1931</v>
      </c>
      <c r="D55" t="s">
        <v>1935</v>
      </c>
      <c r="E55">
        <v>8000</v>
      </c>
    </row>
    <row r="56" spans="1:6">
      <c r="A56">
        <v>55</v>
      </c>
      <c r="B56" s="13">
        <v>45798</v>
      </c>
      <c r="C56" t="s">
        <v>1990</v>
      </c>
      <c r="D56" t="s">
        <v>1725</v>
      </c>
      <c r="E56">
        <v>6500</v>
      </c>
    </row>
    <row r="57" spans="1:6">
      <c r="A57">
        <v>56</v>
      </c>
      <c r="B57" s="13">
        <v>45799</v>
      </c>
      <c r="C57" t="s">
        <v>2227</v>
      </c>
      <c r="D57" t="s">
        <v>1936</v>
      </c>
      <c r="E57">
        <v>9500</v>
      </c>
    </row>
    <row r="58" spans="1:6">
      <c r="A58">
        <v>57</v>
      </c>
      <c r="B58" s="13">
        <v>45800</v>
      </c>
      <c r="C58" t="s">
        <v>1931</v>
      </c>
      <c r="D58" t="s">
        <v>1935</v>
      </c>
      <c r="E58">
        <v>8000</v>
      </c>
    </row>
    <row r="59" spans="1:6">
      <c r="A59">
        <v>58</v>
      </c>
      <c r="B59" s="13">
        <v>45803</v>
      </c>
      <c r="C59" t="s">
        <v>2228</v>
      </c>
      <c r="D59" t="s">
        <v>1935</v>
      </c>
      <c r="E59">
        <v>7500</v>
      </c>
    </row>
    <row r="60" spans="1:6">
      <c r="A60">
        <v>59</v>
      </c>
      <c r="B60" s="13">
        <v>45804</v>
      </c>
      <c r="C60" t="s">
        <v>1587</v>
      </c>
      <c r="D60" t="s">
        <v>1935</v>
      </c>
      <c r="E60">
        <v>10000</v>
      </c>
    </row>
    <row r="61" spans="1:6">
      <c r="A61">
        <v>60</v>
      </c>
      <c r="B61" s="13">
        <v>45805</v>
      </c>
      <c r="C61" t="s">
        <v>1931</v>
      </c>
      <c r="D61" t="s">
        <v>1935</v>
      </c>
      <c r="E61">
        <v>8000</v>
      </c>
    </row>
    <row r="62" spans="1:6">
      <c r="A62">
        <v>61</v>
      </c>
      <c r="B62" s="13">
        <v>45806</v>
      </c>
      <c r="C62" t="s">
        <v>1990</v>
      </c>
      <c r="D62" t="s">
        <v>1725</v>
      </c>
      <c r="E62">
        <v>11000</v>
      </c>
    </row>
    <row r="63" spans="1:6">
      <c r="A63">
        <v>62</v>
      </c>
      <c r="B63" s="13">
        <v>45806</v>
      </c>
      <c r="C63" t="s">
        <v>1931</v>
      </c>
      <c r="D63" t="s">
        <v>1935</v>
      </c>
      <c r="E63">
        <v>8000</v>
      </c>
    </row>
    <row r="64" spans="1:6">
      <c r="A64">
        <v>63</v>
      </c>
      <c r="B64" s="13">
        <v>45807</v>
      </c>
      <c r="C64" t="s">
        <v>1573</v>
      </c>
      <c r="D64" t="s">
        <v>1939</v>
      </c>
      <c r="E64">
        <v>46950</v>
      </c>
    </row>
    <row r="65" spans="1:6">
      <c r="A65">
        <v>64</v>
      </c>
      <c r="B65" s="13">
        <v>45807</v>
      </c>
      <c r="C65" t="s">
        <v>2254</v>
      </c>
      <c r="D65" t="s">
        <v>1725</v>
      </c>
      <c r="E65">
        <v>6000</v>
      </c>
      <c r="F65" t="s">
        <v>2101</v>
      </c>
    </row>
    <row r="66" spans="1:6">
      <c r="A66">
        <v>65</v>
      </c>
      <c r="B66" s="13">
        <v>45807</v>
      </c>
      <c r="C66" t="s">
        <v>1990</v>
      </c>
      <c r="D66" t="s">
        <v>1725</v>
      </c>
      <c r="E66">
        <v>6000</v>
      </c>
      <c r="F66" t="s">
        <v>1890</v>
      </c>
    </row>
    <row r="67" spans="1:6">
      <c r="A67">
        <v>66</v>
      </c>
      <c r="B67" s="13">
        <v>45812</v>
      </c>
      <c r="C67" t="s">
        <v>1990</v>
      </c>
      <c r="D67" t="s">
        <v>1725</v>
      </c>
      <c r="E67">
        <v>6000</v>
      </c>
    </row>
    <row r="68" spans="1:6">
      <c r="A68">
        <v>67</v>
      </c>
      <c r="B68" s="13">
        <v>45811</v>
      </c>
      <c r="C68" t="s">
        <v>1931</v>
      </c>
      <c r="D68" t="s">
        <v>1935</v>
      </c>
      <c r="E68">
        <v>8000</v>
      </c>
    </row>
    <row r="69" spans="1:6">
      <c r="A69">
        <v>68</v>
      </c>
      <c r="B69" s="13">
        <v>45817</v>
      </c>
      <c r="C69" t="s">
        <v>1990</v>
      </c>
      <c r="D69" t="s">
        <v>1725</v>
      </c>
      <c r="E69">
        <v>6000</v>
      </c>
      <c r="F69" t="s">
        <v>2328</v>
      </c>
    </row>
    <row r="70" spans="1:6">
      <c r="A70">
        <v>69</v>
      </c>
      <c r="B70" s="13">
        <v>45815</v>
      </c>
      <c r="C70" t="s">
        <v>1990</v>
      </c>
      <c r="D70" t="s">
        <v>1725</v>
      </c>
      <c r="E70">
        <v>6000</v>
      </c>
      <c r="F70" t="s">
        <v>2328</v>
      </c>
    </row>
    <row r="71" spans="1:6">
      <c r="A71">
        <v>70</v>
      </c>
      <c r="B71" s="13">
        <v>45813</v>
      </c>
      <c r="C71" t="s">
        <v>1990</v>
      </c>
      <c r="D71" t="s">
        <v>1725</v>
      </c>
      <c r="E71">
        <v>4000</v>
      </c>
      <c r="F71" t="s">
        <v>2101</v>
      </c>
    </row>
    <row r="72" spans="1:6">
      <c r="A72">
        <v>71</v>
      </c>
      <c r="B72" s="13">
        <v>45817</v>
      </c>
      <c r="C72" t="s">
        <v>1990</v>
      </c>
      <c r="D72" t="s">
        <v>1725</v>
      </c>
      <c r="E72">
        <v>4600</v>
      </c>
      <c r="F72" t="s">
        <v>2363</v>
      </c>
    </row>
    <row r="73" spans="1:6">
      <c r="A73">
        <v>72</v>
      </c>
      <c r="B73" s="13">
        <v>45817</v>
      </c>
      <c r="C73" t="s">
        <v>1990</v>
      </c>
      <c r="D73" t="s">
        <v>1725</v>
      </c>
      <c r="E73">
        <v>9600</v>
      </c>
      <c r="F73" t="s">
        <v>2364</v>
      </c>
    </row>
    <row r="74" spans="1:6">
      <c r="A74">
        <v>73</v>
      </c>
      <c r="B74" s="13">
        <v>45818</v>
      </c>
      <c r="C74" t="s">
        <v>1990</v>
      </c>
      <c r="D74" t="s">
        <v>1725</v>
      </c>
      <c r="E74">
        <v>6000</v>
      </c>
      <c r="F74" t="s">
        <v>2365</v>
      </c>
    </row>
    <row r="75" spans="1:6">
      <c r="A75">
        <v>74</v>
      </c>
      <c r="B75" s="13">
        <v>45818</v>
      </c>
      <c r="C75" t="s">
        <v>2174</v>
      </c>
      <c r="D75" t="s">
        <v>1935</v>
      </c>
      <c r="E75">
        <v>2200</v>
      </c>
    </row>
    <row r="76" spans="1:6">
      <c r="A76">
        <v>75</v>
      </c>
      <c r="B76" s="13">
        <v>45818</v>
      </c>
      <c r="C76" t="s">
        <v>2160</v>
      </c>
      <c r="D76" t="s">
        <v>1584</v>
      </c>
      <c r="E76">
        <v>10000</v>
      </c>
      <c r="F76" t="s">
        <v>2366</v>
      </c>
    </row>
    <row r="77" spans="1:6">
      <c r="A77">
        <v>76</v>
      </c>
      <c r="B77" s="13">
        <v>45818</v>
      </c>
      <c r="C77" t="s">
        <v>1990</v>
      </c>
      <c r="D77" t="s">
        <v>1725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2096</v>
      </c>
      <c r="D78" t="s">
        <v>1725</v>
      </c>
      <c r="E78">
        <v>6000</v>
      </c>
      <c r="F78" t="s">
        <v>2394</v>
      </c>
    </row>
    <row r="79" spans="1:6">
      <c r="A79">
        <v>78</v>
      </c>
      <c r="B79" s="13">
        <v>45820</v>
      </c>
      <c r="C79" t="s">
        <v>1990</v>
      </c>
      <c r="D79" t="s">
        <v>1725</v>
      </c>
      <c r="E79" s="223">
        <v>6000</v>
      </c>
      <c r="F79" t="s">
        <v>1761</v>
      </c>
    </row>
    <row r="80" spans="1:6">
      <c r="A80">
        <v>79</v>
      </c>
      <c r="B80" s="13">
        <v>45820</v>
      </c>
      <c r="C80" t="s">
        <v>1990</v>
      </c>
      <c r="D80" t="s">
        <v>1725</v>
      </c>
      <c r="E80">
        <v>7600</v>
      </c>
      <c r="F80" t="s">
        <v>2329</v>
      </c>
    </row>
    <row r="81" spans="1:6">
      <c r="A81">
        <v>80</v>
      </c>
      <c r="B81" s="13">
        <v>45824</v>
      </c>
      <c r="C81" t="s">
        <v>2104</v>
      </c>
      <c r="D81" t="s">
        <v>1939</v>
      </c>
      <c r="E81">
        <v>47970</v>
      </c>
    </row>
    <row r="82" spans="1:6">
      <c r="A82">
        <v>81</v>
      </c>
      <c r="B82" s="13">
        <v>45824</v>
      </c>
      <c r="C82" t="s">
        <v>1931</v>
      </c>
      <c r="D82" t="s">
        <v>1935</v>
      </c>
      <c r="E82">
        <v>8000</v>
      </c>
    </row>
    <row r="83" spans="1:6">
      <c r="A83">
        <v>82</v>
      </c>
      <c r="B83" s="13">
        <v>45824</v>
      </c>
      <c r="C83" t="s">
        <v>1990</v>
      </c>
      <c r="D83" t="s">
        <v>1725</v>
      </c>
      <c r="E83">
        <v>4600</v>
      </c>
      <c r="F83" t="s">
        <v>2426</v>
      </c>
    </row>
    <row r="84" spans="1:6">
      <c r="A84">
        <v>83</v>
      </c>
      <c r="B84" s="13">
        <v>45825</v>
      </c>
      <c r="C84" t="s">
        <v>1336</v>
      </c>
      <c r="D84" t="s">
        <v>1725</v>
      </c>
      <c r="E84">
        <v>7000</v>
      </c>
      <c r="F84" t="s">
        <v>2433</v>
      </c>
    </row>
    <row r="85" spans="1:6">
      <c r="A85">
        <v>84</v>
      </c>
      <c r="B85" s="13">
        <v>45825</v>
      </c>
      <c r="C85" t="s">
        <v>2160</v>
      </c>
      <c r="D85" t="s">
        <v>1584</v>
      </c>
      <c r="E85">
        <v>9000</v>
      </c>
      <c r="F85" t="s">
        <v>2433</v>
      </c>
    </row>
    <row r="86" spans="1:6">
      <c r="A86">
        <v>85</v>
      </c>
      <c r="B86" s="13">
        <v>45825</v>
      </c>
      <c r="C86" t="s">
        <v>1637</v>
      </c>
      <c r="D86" t="s">
        <v>1935</v>
      </c>
      <c r="E86">
        <v>7000</v>
      </c>
    </row>
    <row r="87" spans="1:6">
      <c r="A87">
        <v>86</v>
      </c>
      <c r="B87" s="13">
        <v>45826</v>
      </c>
      <c r="C87" t="s">
        <v>1990</v>
      </c>
      <c r="D87" t="s">
        <v>1725</v>
      </c>
      <c r="E87">
        <v>2000</v>
      </c>
      <c r="F87" t="s">
        <v>2329</v>
      </c>
    </row>
    <row r="88" spans="1:6">
      <c r="A88">
        <v>87</v>
      </c>
      <c r="B88" s="13">
        <v>45826</v>
      </c>
      <c r="C88" t="s">
        <v>1990</v>
      </c>
      <c r="D88" t="s">
        <v>1725</v>
      </c>
      <c r="E88">
        <v>2000</v>
      </c>
      <c r="F88" t="s">
        <v>2329</v>
      </c>
    </row>
    <row r="89" spans="1:6">
      <c r="A89">
        <v>88</v>
      </c>
      <c r="B89" s="13">
        <v>45826</v>
      </c>
      <c r="C89" t="s">
        <v>1990</v>
      </c>
      <c r="D89" t="s">
        <v>1725</v>
      </c>
      <c r="E89">
        <v>7500</v>
      </c>
      <c r="F89" t="s">
        <v>2479</v>
      </c>
    </row>
    <row r="90" spans="1:6">
      <c r="A90">
        <v>89</v>
      </c>
      <c r="B90" s="13">
        <v>45826</v>
      </c>
      <c r="C90" t="s">
        <v>1587</v>
      </c>
      <c r="D90" t="s">
        <v>1935</v>
      </c>
      <c r="E90">
        <v>9500</v>
      </c>
    </row>
    <row r="91" spans="1:6">
      <c r="A91">
        <v>90</v>
      </c>
      <c r="B91" s="13">
        <v>45827</v>
      </c>
      <c r="C91" t="s">
        <v>1990</v>
      </c>
      <c r="D91" t="s">
        <v>1725</v>
      </c>
      <c r="E91">
        <v>6000</v>
      </c>
      <c r="F91" t="s">
        <v>2365</v>
      </c>
    </row>
    <row r="92" spans="1:6">
      <c r="A92">
        <v>91</v>
      </c>
      <c r="B92" s="13">
        <v>45827</v>
      </c>
      <c r="C92" t="s">
        <v>1990</v>
      </c>
      <c r="D92" t="s">
        <v>1725</v>
      </c>
      <c r="E92">
        <v>2000</v>
      </c>
      <c r="F92" t="s">
        <v>2489</v>
      </c>
    </row>
    <row r="93" spans="1:6">
      <c r="A93">
        <v>92</v>
      </c>
      <c r="B93" s="13">
        <v>45827</v>
      </c>
      <c r="C93" t="s">
        <v>1990</v>
      </c>
      <c r="D93" t="s">
        <v>1725</v>
      </c>
      <c r="E93">
        <v>4600</v>
      </c>
      <c r="F93" t="s">
        <v>2507</v>
      </c>
    </row>
    <row r="94" spans="1:6">
      <c r="A94">
        <v>93</v>
      </c>
      <c r="B94" s="13">
        <v>45828</v>
      </c>
      <c r="C94" t="s">
        <v>1990</v>
      </c>
      <c r="D94" t="s">
        <v>1725</v>
      </c>
      <c r="E94">
        <v>4500</v>
      </c>
      <c r="F94" t="s">
        <v>2524</v>
      </c>
    </row>
    <row r="95" spans="1:6">
      <c r="A95">
        <v>94</v>
      </c>
      <c r="B95" s="13">
        <v>45829</v>
      </c>
      <c r="C95" t="s">
        <v>2104</v>
      </c>
      <c r="D95" t="s">
        <v>1939</v>
      </c>
      <c r="E95">
        <v>48750</v>
      </c>
    </row>
    <row r="96" spans="1:6">
      <c r="A96">
        <v>95</v>
      </c>
      <c r="B96" s="13">
        <v>45829</v>
      </c>
      <c r="C96" t="s">
        <v>1990</v>
      </c>
      <c r="D96" t="s">
        <v>1725</v>
      </c>
      <c r="E96">
        <v>7600</v>
      </c>
      <c r="F96" t="s">
        <v>2418</v>
      </c>
    </row>
    <row r="97" spans="1:6">
      <c r="A97">
        <v>96</v>
      </c>
      <c r="B97" s="13">
        <v>45829</v>
      </c>
      <c r="C97" t="s">
        <v>1990</v>
      </c>
      <c r="D97" t="s">
        <v>1725</v>
      </c>
      <c r="E97">
        <v>6100</v>
      </c>
      <c r="F97" t="s">
        <v>2418</v>
      </c>
    </row>
    <row r="98" spans="1:6">
      <c r="A98">
        <v>97</v>
      </c>
      <c r="B98" s="13">
        <v>45831</v>
      </c>
      <c r="C98" t="s">
        <v>1477</v>
      </c>
      <c r="D98" t="s">
        <v>1584</v>
      </c>
      <c r="E98">
        <v>12000</v>
      </c>
      <c r="F98" t="s">
        <v>1004</v>
      </c>
    </row>
    <row r="99" spans="1:6">
      <c r="A99">
        <v>98</v>
      </c>
      <c r="B99" s="13">
        <v>45832</v>
      </c>
      <c r="C99" t="s">
        <v>2003</v>
      </c>
      <c r="D99" t="s">
        <v>1934</v>
      </c>
      <c r="E99">
        <v>2200</v>
      </c>
      <c r="F99" t="s">
        <v>2543</v>
      </c>
    </row>
    <row r="100" spans="1:6">
      <c r="A100">
        <v>99</v>
      </c>
      <c r="B100" s="13">
        <v>45832</v>
      </c>
      <c r="C100" t="s">
        <v>1990</v>
      </c>
      <c r="D100" t="s">
        <v>1725</v>
      </c>
      <c r="E100">
        <v>7700</v>
      </c>
      <c r="F100" t="s">
        <v>1004</v>
      </c>
    </row>
    <row r="101" spans="1:6">
      <c r="A101">
        <v>100</v>
      </c>
      <c r="B101" s="13">
        <v>45833</v>
      </c>
      <c r="C101" t="s">
        <v>1990</v>
      </c>
      <c r="D101" t="s">
        <v>1725</v>
      </c>
      <c r="E101">
        <v>6600</v>
      </c>
      <c r="F101" t="s">
        <v>1761</v>
      </c>
    </row>
    <row r="102" spans="1:6">
      <c r="A102">
        <v>101</v>
      </c>
      <c r="B102" s="13">
        <v>45833</v>
      </c>
      <c r="C102" t="s">
        <v>1990</v>
      </c>
      <c r="D102" t="s">
        <v>1725</v>
      </c>
      <c r="E102">
        <v>2200</v>
      </c>
      <c r="F102" t="s">
        <v>2558</v>
      </c>
    </row>
    <row r="103" spans="1:6">
      <c r="A103">
        <v>102</v>
      </c>
      <c r="B103" s="13">
        <v>45833</v>
      </c>
      <c r="C103" t="s">
        <v>1990</v>
      </c>
      <c r="D103" t="s">
        <v>1725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1990</v>
      </c>
      <c r="D104" t="s">
        <v>1725</v>
      </c>
      <c r="E104">
        <v>4400</v>
      </c>
      <c r="F104" t="s">
        <v>2562</v>
      </c>
    </row>
    <row r="105" spans="1:6">
      <c r="A105">
        <v>104</v>
      </c>
      <c r="B105" s="13">
        <v>45833</v>
      </c>
      <c r="C105" t="s">
        <v>1990</v>
      </c>
      <c r="D105" t="s">
        <v>1725</v>
      </c>
      <c r="E105">
        <v>4400</v>
      </c>
      <c r="F105" t="s">
        <v>2562</v>
      </c>
    </row>
    <row r="106" spans="1:6">
      <c r="A106">
        <v>105</v>
      </c>
      <c r="B106" s="13">
        <v>45833</v>
      </c>
      <c r="C106" t="s">
        <v>2573</v>
      </c>
      <c r="D106" t="s">
        <v>2574</v>
      </c>
      <c r="E106">
        <v>24800</v>
      </c>
      <c r="F106" t="s">
        <v>2575</v>
      </c>
    </row>
    <row r="107" spans="1:6">
      <c r="A107">
        <v>106</v>
      </c>
      <c r="B107" s="13">
        <v>45833</v>
      </c>
      <c r="C107" t="s">
        <v>1587</v>
      </c>
      <c r="D107" t="s">
        <v>1935</v>
      </c>
      <c r="E107">
        <v>10000</v>
      </c>
    </row>
    <row r="108" spans="1:6">
      <c r="A108">
        <v>107</v>
      </c>
      <c r="B108" s="13">
        <v>45835</v>
      </c>
      <c r="C108" t="s">
        <v>2606</v>
      </c>
      <c r="D108" t="s">
        <v>1935</v>
      </c>
      <c r="E108">
        <v>22000</v>
      </c>
    </row>
    <row r="109" spans="1:6">
      <c r="A109">
        <v>108</v>
      </c>
      <c r="B109" s="13">
        <v>45839</v>
      </c>
      <c r="C109" t="s">
        <v>1990</v>
      </c>
      <c r="D109" t="s">
        <v>1725</v>
      </c>
      <c r="E109">
        <v>2200</v>
      </c>
      <c r="F109" t="s">
        <v>2639</v>
      </c>
    </row>
    <row r="110" spans="1:6">
      <c r="A110">
        <v>109</v>
      </c>
      <c r="B110" s="13">
        <v>45840</v>
      </c>
      <c r="C110" t="s">
        <v>1990</v>
      </c>
      <c r="D110" t="s">
        <v>1725</v>
      </c>
      <c r="E110">
        <v>6600</v>
      </c>
      <c r="F110" t="s">
        <v>2648</v>
      </c>
    </row>
    <row r="111" spans="1:6">
      <c r="A111">
        <v>110</v>
      </c>
      <c r="B111" s="13">
        <v>45840</v>
      </c>
      <c r="C111" t="s">
        <v>1990</v>
      </c>
      <c r="D111" t="s">
        <v>1725</v>
      </c>
      <c r="E111">
        <v>2200</v>
      </c>
      <c r="F111" t="s">
        <v>1040</v>
      </c>
    </row>
    <row r="112" spans="1:6">
      <c r="A112">
        <v>111</v>
      </c>
      <c r="B112" s="13">
        <v>45840</v>
      </c>
      <c r="C112" t="s">
        <v>1990</v>
      </c>
      <c r="D112" t="s">
        <v>1725</v>
      </c>
      <c r="E112">
        <v>7150</v>
      </c>
      <c r="F112" t="s">
        <v>2649</v>
      </c>
    </row>
    <row r="113" spans="1:6">
      <c r="A113">
        <v>112</v>
      </c>
      <c r="B113" s="13">
        <v>45840</v>
      </c>
      <c r="C113" t="s">
        <v>1990</v>
      </c>
      <c r="D113" t="s">
        <v>1725</v>
      </c>
      <c r="E113">
        <v>2200</v>
      </c>
      <c r="F113" t="s">
        <v>1336</v>
      </c>
    </row>
    <row r="114" spans="1:6">
      <c r="A114">
        <v>113</v>
      </c>
      <c r="B114" s="13">
        <v>45842</v>
      </c>
      <c r="C114" t="s">
        <v>2048</v>
      </c>
      <c r="D114" t="s">
        <v>1935</v>
      </c>
      <c r="E114">
        <v>24000</v>
      </c>
    </row>
    <row r="115" spans="1:6">
      <c r="A115">
        <v>114</v>
      </c>
      <c r="B115" s="13">
        <v>45845</v>
      </c>
      <c r="C115" t="s">
        <v>1573</v>
      </c>
      <c r="D115" t="s">
        <v>1939</v>
      </c>
      <c r="E115">
        <v>47800</v>
      </c>
    </row>
    <row r="116" spans="1:6">
      <c r="A116">
        <v>115</v>
      </c>
      <c r="B116" s="13">
        <v>45846</v>
      </c>
      <c r="C116" t="s">
        <v>1990</v>
      </c>
      <c r="D116" t="s">
        <v>1725</v>
      </c>
      <c r="E116">
        <v>6000</v>
      </c>
      <c r="F116" t="s">
        <v>1542</v>
      </c>
    </row>
    <row r="117" spans="1:6">
      <c r="A117">
        <v>116</v>
      </c>
      <c r="B117" s="13">
        <v>45846</v>
      </c>
      <c r="C117" t="s">
        <v>1990</v>
      </c>
      <c r="D117" t="s">
        <v>1725</v>
      </c>
      <c r="E117">
        <v>6500</v>
      </c>
      <c r="F117" t="s">
        <v>1761</v>
      </c>
    </row>
    <row r="118" spans="1:6">
      <c r="A118">
        <v>117</v>
      </c>
      <c r="B118" s="13">
        <v>45846</v>
      </c>
      <c r="C118" t="s">
        <v>1990</v>
      </c>
      <c r="D118" t="s">
        <v>1725</v>
      </c>
      <c r="E118">
        <v>6000</v>
      </c>
      <c r="F118" t="s">
        <v>2365</v>
      </c>
    </row>
    <row r="119" spans="1:6">
      <c r="A119">
        <v>118</v>
      </c>
      <c r="B119" s="13">
        <v>45846</v>
      </c>
      <c r="C119" t="s">
        <v>1990</v>
      </c>
      <c r="D119" t="s">
        <v>1725</v>
      </c>
      <c r="E119">
        <v>2000</v>
      </c>
      <c r="F119" t="s">
        <v>2709</v>
      </c>
    </row>
    <row r="120" spans="1:6">
      <c r="A120">
        <v>119</v>
      </c>
      <c r="B120" s="13">
        <v>45847</v>
      </c>
      <c r="C120" t="s">
        <v>1990</v>
      </c>
      <c r="D120" t="s">
        <v>1725</v>
      </c>
      <c r="E120">
        <v>2000</v>
      </c>
      <c r="F120" t="s">
        <v>1689</v>
      </c>
    </row>
    <row r="121" spans="1:6">
      <c r="A121">
        <v>120</v>
      </c>
      <c r="B121" s="13">
        <v>45847</v>
      </c>
      <c r="C121" t="s">
        <v>1990</v>
      </c>
      <c r="D121" t="s">
        <v>1725</v>
      </c>
      <c r="E121">
        <v>6000</v>
      </c>
      <c r="F121" t="s">
        <v>2727</v>
      </c>
    </row>
    <row r="122" spans="1:6">
      <c r="A122">
        <v>121</v>
      </c>
      <c r="B122" s="13">
        <v>45847</v>
      </c>
      <c r="C122" t="s">
        <v>1477</v>
      </c>
      <c r="D122" t="s">
        <v>1725</v>
      </c>
      <c r="E122">
        <v>8000</v>
      </c>
      <c r="F122" t="s">
        <v>1689</v>
      </c>
    </row>
    <row r="123" spans="1:6">
      <c r="A123">
        <v>122</v>
      </c>
      <c r="B123" s="13">
        <v>45849</v>
      </c>
      <c r="C123" t="s">
        <v>1990</v>
      </c>
      <c r="D123" t="s">
        <v>1725</v>
      </c>
      <c r="E123">
        <v>6000</v>
      </c>
      <c r="F123" t="s">
        <v>1542</v>
      </c>
    </row>
    <row r="124" spans="1:6">
      <c r="A124">
        <v>123</v>
      </c>
      <c r="B124" s="13">
        <v>45852</v>
      </c>
      <c r="C124" t="s">
        <v>1477</v>
      </c>
      <c r="D124" t="s">
        <v>1725</v>
      </c>
      <c r="E124">
        <v>12000</v>
      </c>
      <c r="F124" t="s">
        <v>2775</v>
      </c>
    </row>
    <row r="125" spans="1:6">
      <c r="A125">
        <v>124</v>
      </c>
      <c r="B125" s="13">
        <v>45852</v>
      </c>
      <c r="C125" t="s">
        <v>1637</v>
      </c>
      <c r="D125" t="s">
        <v>1935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7" t="s">
        <v>48</v>
      </c>
      <c r="C4" s="338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1910</v>
      </c>
      <c r="B6" s="168" t="s">
        <v>48</v>
      </c>
      <c r="C6" s="169" t="s">
        <v>1291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2239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2236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2237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1100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1141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1164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1100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1108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9" t="s">
        <v>85</v>
      </c>
      <c r="C28" s="340"/>
      <c r="D28" s="340"/>
      <c r="E28" s="341"/>
      <c r="F28" s="340"/>
      <c r="G28" s="340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5" t="s">
        <v>1515</v>
      </c>
      <c r="F6" s="345"/>
      <c r="G6" s="345"/>
      <c r="H6" s="345"/>
      <c r="I6" s="345"/>
      <c r="J6" s="345"/>
      <c r="K6" s="345"/>
    </row>
    <row r="7" spans="5:11"/>
    <row r="8" spans="5:11"/>
    <row r="9" spans="5:11">
      <c r="G9" s="342"/>
      <c r="H9" s="342"/>
      <c r="I9" s="342"/>
      <c r="J9" s="342"/>
    </row>
    <row r="10" spans="5:11" ht="33" customHeight="1">
      <c r="F10" s="116"/>
      <c r="G10" s="343"/>
      <c r="H10" s="344"/>
      <c r="I10" s="344"/>
      <c r="J10" s="344"/>
    </row>
    <row r="11" spans="5:11"/>
    <row r="12" spans="5:11" ht="32.25" customHeight="1">
      <c r="F12" s="117"/>
      <c r="G12" s="343" t="s">
        <v>1516</v>
      </c>
      <c r="H12" s="344"/>
      <c r="I12" s="344"/>
      <c r="J12" s="344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M5" sqref="M5:U5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6"/>
      <c r="B1" s="347"/>
      <c r="C1" s="347"/>
      <c r="D1" s="347"/>
      <c r="E1" s="347"/>
      <c r="F1" s="347"/>
      <c r="G1" s="34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8" t="s">
        <v>1165</v>
      </c>
      <c r="R1" s="348"/>
      <c r="S1" s="349" t="s">
        <v>5936</v>
      </c>
      <c r="T1" s="349"/>
      <c r="U1" s="350"/>
    </row>
    <row r="2" spans="1:21">
      <c r="A2" s="351" t="s">
        <v>64</v>
      </c>
      <c r="B2" s="352"/>
      <c r="C2" s="353" t="s">
        <v>5933</v>
      </c>
      <c r="D2" s="354"/>
      <c r="E2" s="354"/>
      <c r="F2" s="354"/>
      <c r="G2" s="355"/>
      <c r="H2" s="353" t="s">
        <v>75</v>
      </c>
      <c r="I2" s="354"/>
      <c r="J2" s="354"/>
      <c r="K2" s="354"/>
      <c r="L2" s="354"/>
      <c r="M2" s="354"/>
      <c r="N2" s="354"/>
      <c r="O2" s="355"/>
      <c r="P2" s="356" t="s">
        <v>62</v>
      </c>
      <c r="Q2" s="357"/>
      <c r="R2" s="357"/>
      <c r="S2" s="352"/>
      <c r="T2" s="358">
        <v>46196</v>
      </c>
      <c r="U2" s="359"/>
    </row>
    <row r="3" spans="1:21" ht="24.95" customHeight="1">
      <c r="A3" s="370" t="s">
        <v>1138</v>
      </c>
      <c r="B3" s="37" t="s">
        <v>58</v>
      </c>
      <c r="C3" s="373" t="s">
        <v>1284</v>
      </c>
      <c r="D3" s="374"/>
      <c r="E3" s="374"/>
      <c r="F3" s="374"/>
      <c r="G3" s="374"/>
      <c r="H3" s="374"/>
      <c r="I3" s="374"/>
      <c r="J3" s="375"/>
      <c r="K3" s="376" t="s">
        <v>1139</v>
      </c>
      <c r="L3" s="37" t="s">
        <v>58</v>
      </c>
      <c r="M3" s="379" t="s">
        <v>961</v>
      </c>
      <c r="N3" s="380"/>
      <c r="O3" s="380"/>
      <c r="P3" s="380"/>
      <c r="Q3" s="380"/>
      <c r="R3" s="380"/>
      <c r="S3" s="380"/>
      <c r="T3" s="380"/>
      <c r="U3" s="381"/>
    </row>
    <row r="4" spans="1:21" ht="24.95" customHeight="1">
      <c r="A4" s="371"/>
      <c r="B4" s="37" t="s">
        <v>60</v>
      </c>
      <c r="C4" s="382"/>
      <c r="D4" s="383"/>
      <c r="E4" s="383"/>
      <c r="F4" s="383"/>
      <c r="G4" s="383"/>
      <c r="H4" s="383"/>
      <c r="I4" s="383"/>
      <c r="J4" s="384"/>
      <c r="K4" s="377"/>
      <c r="L4" s="37" t="s">
        <v>60</v>
      </c>
      <c r="M4" s="360" t="s">
        <v>959</v>
      </c>
      <c r="N4" s="361"/>
      <c r="O4" s="361"/>
      <c r="P4" s="361"/>
      <c r="Q4" s="361"/>
      <c r="R4" s="362"/>
      <c r="S4" s="38" t="s">
        <v>61</v>
      </c>
      <c r="T4" s="360" t="s">
        <v>71</v>
      </c>
      <c r="U4" s="364"/>
    </row>
    <row r="5" spans="1:21" ht="24.95" customHeight="1">
      <c r="A5" s="371"/>
      <c r="B5" s="38" t="s">
        <v>10</v>
      </c>
      <c r="C5" s="360" t="s">
        <v>5937</v>
      </c>
      <c r="D5" s="361"/>
      <c r="E5" s="361"/>
      <c r="F5" s="361"/>
      <c r="G5" s="361"/>
      <c r="H5" s="361"/>
      <c r="I5" s="361"/>
      <c r="J5" s="362"/>
      <c r="K5" s="377"/>
      <c r="L5" s="38" t="s">
        <v>10</v>
      </c>
      <c r="M5" s="360" t="s">
        <v>72</v>
      </c>
      <c r="N5" s="361"/>
      <c r="O5" s="361"/>
      <c r="P5" s="361"/>
      <c r="Q5" s="361"/>
      <c r="R5" s="361"/>
      <c r="S5" s="361"/>
      <c r="T5" s="361"/>
      <c r="U5" s="364"/>
    </row>
    <row r="6" spans="1:21" ht="24.95" customHeight="1">
      <c r="A6" s="372"/>
      <c r="B6" s="38" t="s">
        <v>73</v>
      </c>
      <c r="C6" s="360" t="s">
        <v>5938</v>
      </c>
      <c r="D6" s="361"/>
      <c r="E6" s="361"/>
      <c r="F6" s="361"/>
      <c r="G6" s="361"/>
      <c r="H6" s="361"/>
      <c r="I6" s="361"/>
      <c r="J6" s="362"/>
      <c r="K6" s="378"/>
      <c r="L6" s="38" t="s">
        <v>73</v>
      </c>
      <c r="M6" s="360" t="s">
        <v>65</v>
      </c>
      <c r="N6" s="361"/>
      <c r="O6" s="361"/>
      <c r="P6" s="361"/>
      <c r="Q6" s="361"/>
      <c r="R6" s="362"/>
      <c r="S6" s="38" t="s">
        <v>22</v>
      </c>
      <c r="T6" s="363"/>
      <c r="U6" s="364"/>
    </row>
    <row r="7" spans="1:21" ht="15.75" customHeight="1">
      <c r="A7" s="365" t="s">
        <v>69</v>
      </c>
      <c r="B7" s="366"/>
      <c r="C7" s="366"/>
      <c r="D7" s="366"/>
      <c r="E7" s="367"/>
      <c r="F7" s="368" t="s">
        <v>43</v>
      </c>
      <c r="G7" s="366"/>
      <c r="H7" s="366"/>
      <c r="I7" s="367"/>
      <c r="J7" s="368" t="s">
        <v>41</v>
      </c>
      <c r="K7" s="366"/>
      <c r="L7" s="366"/>
      <c r="M7" s="366"/>
      <c r="N7" s="367"/>
      <c r="O7" s="366" t="s">
        <v>49</v>
      </c>
      <c r="P7" s="367"/>
      <c r="Q7" s="368" t="s">
        <v>68</v>
      </c>
      <c r="R7" s="366"/>
      <c r="S7" s="367"/>
      <c r="T7" s="368" t="s">
        <v>67</v>
      </c>
      <c r="U7" s="369"/>
    </row>
    <row r="8" spans="1:21" ht="15.6" customHeight="1">
      <c r="A8" s="394" t="s">
        <v>1384</v>
      </c>
      <c r="B8" s="395"/>
      <c r="C8" s="395"/>
      <c r="D8" s="395"/>
      <c r="E8" s="396"/>
      <c r="F8" s="397" t="s">
        <v>1174</v>
      </c>
      <c r="G8" s="398"/>
      <c r="H8" s="398"/>
      <c r="I8" s="399"/>
      <c r="J8" s="405">
        <v>1300000</v>
      </c>
      <c r="K8" s="405"/>
      <c r="L8" s="405"/>
      <c r="M8" s="405"/>
      <c r="N8" s="405"/>
      <c r="O8" s="406">
        <v>1</v>
      </c>
      <c r="P8" s="406"/>
      <c r="Q8" s="400"/>
      <c r="R8" s="401"/>
      <c r="S8" s="402"/>
      <c r="T8" s="403">
        <v>1300000</v>
      </c>
      <c r="U8" s="404"/>
    </row>
    <row r="9" spans="1:21" ht="15.6" customHeight="1">
      <c r="A9" s="385"/>
      <c r="B9" s="386"/>
      <c r="C9" s="386"/>
      <c r="D9" s="386"/>
      <c r="E9" s="387"/>
      <c r="F9" s="388"/>
      <c r="G9" s="386"/>
      <c r="H9" s="386"/>
      <c r="I9" s="387"/>
      <c r="J9" s="407"/>
      <c r="K9" s="407"/>
      <c r="L9" s="407"/>
      <c r="M9" s="407"/>
      <c r="N9" s="407"/>
      <c r="O9" s="408"/>
      <c r="P9" s="408"/>
      <c r="Q9" s="389"/>
      <c r="R9" s="390"/>
      <c r="S9" s="391"/>
      <c r="T9" s="392"/>
      <c r="U9" s="393"/>
    </row>
    <row r="10" spans="1:21" ht="15.6" customHeight="1">
      <c r="A10" s="385"/>
      <c r="B10" s="386"/>
      <c r="C10" s="386"/>
      <c r="D10" s="386"/>
      <c r="E10" s="387"/>
      <c r="F10" s="388"/>
      <c r="G10" s="386"/>
      <c r="H10" s="386"/>
      <c r="I10" s="387"/>
      <c r="J10" s="407"/>
      <c r="K10" s="407"/>
      <c r="L10" s="407"/>
      <c r="M10" s="407"/>
      <c r="N10" s="407"/>
      <c r="O10" s="408"/>
      <c r="P10" s="408"/>
      <c r="Q10" s="389"/>
      <c r="R10" s="390"/>
      <c r="S10" s="391"/>
      <c r="T10" s="392"/>
      <c r="U10" s="393"/>
    </row>
    <row r="11" spans="1:21" ht="15.6" customHeight="1">
      <c r="A11" s="385"/>
      <c r="B11" s="386"/>
      <c r="C11" s="386"/>
      <c r="D11" s="386"/>
      <c r="E11" s="387"/>
      <c r="F11" s="388"/>
      <c r="G11" s="386"/>
      <c r="H11" s="386"/>
      <c r="I11" s="387"/>
      <c r="J11" s="407"/>
      <c r="K11" s="407"/>
      <c r="L11" s="407"/>
      <c r="M11" s="407"/>
      <c r="N11" s="407"/>
      <c r="O11" s="408"/>
      <c r="P11" s="408"/>
      <c r="Q11" s="389"/>
      <c r="R11" s="390"/>
      <c r="S11" s="391"/>
      <c r="T11" s="392"/>
      <c r="U11" s="393"/>
    </row>
    <row r="12" spans="1:21" ht="15.6" customHeight="1">
      <c r="A12" s="385"/>
      <c r="B12" s="386"/>
      <c r="C12" s="386"/>
      <c r="D12" s="386"/>
      <c r="E12" s="387"/>
      <c r="F12" s="388"/>
      <c r="G12" s="386"/>
      <c r="H12" s="386"/>
      <c r="I12" s="387"/>
      <c r="J12" s="407"/>
      <c r="K12" s="407"/>
      <c r="L12" s="407"/>
      <c r="M12" s="407"/>
      <c r="N12" s="407"/>
      <c r="O12" s="408"/>
      <c r="P12" s="408"/>
      <c r="Q12" s="389"/>
      <c r="R12" s="390"/>
      <c r="S12" s="391"/>
      <c r="T12" s="392"/>
      <c r="U12" s="393"/>
    </row>
    <row r="13" spans="1:21" ht="15.6" customHeight="1">
      <c r="A13" s="385"/>
      <c r="B13" s="386"/>
      <c r="C13" s="386"/>
      <c r="D13" s="386"/>
      <c r="E13" s="387"/>
      <c r="F13" s="388"/>
      <c r="G13" s="386"/>
      <c r="H13" s="386"/>
      <c r="I13" s="387"/>
      <c r="J13" s="407"/>
      <c r="K13" s="407"/>
      <c r="L13" s="407"/>
      <c r="M13" s="407"/>
      <c r="N13" s="407"/>
      <c r="O13" s="408"/>
      <c r="P13" s="408"/>
      <c r="Q13" s="389"/>
      <c r="R13" s="390"/>
      <c r="S13" s="391"/>
      <c r="T13" s="392"/>
      <c r="U13" s="393"/>
    </row>
    <row r="14" spans="1:21" ht="15.6" customHeight="1">
      <c r="A14" s="385"/>
      <c r="B14" s="386"/>
      <c r="C14" s="386"/>
      <c r="D14" s="386"/>
      <c r="E14" s="387"/>
      <c r="F14" s="388"/>
      <c r="G14" s="386"/>
      <c r="H14" s="386"/>
      <c r="I14" s="387"/>
      <c r="J14" s="407"/>
      <c r="K14" s="407"/>
      <c r="L14" s="407"/>
      <c r="M14" s="407"/>
      <c r="N14" s="407"/>
      <c r="O14" s="408"/>
      <c r="P14" s="408"/>
      <c r="Q14" s="389"/>
      <c r="R14" s="390"/>
      <c r="S14" s="391"/>
      <c r="T14" s="392"/>
      <c r="U14" s="393"/>
    </row>
    <row r="15" spans="1:21" ht="15.6" customHeight="1" thickBot="1">
      <c r="A15" s="409"/>
      <c r="B15" s="410"/>
      <c r="C15" s="410"/>
      <c r="D15" s="410"/>
      <c r="E15" s="411"/>
      <c r="F15" s="412"/>
      <c r="G15" s="410"/>
      <c r="H15" s="410"/>
      <c r="I15" s="411"/>
      <c r="J15" s="418"/>
      <c r="K15" s="418"/>
      <c r="L15" s="418"/>
      <c r="M15" s="418"/>
      <c r="N15" s="418"/>
      <c r="O15" s="419"/>
      <c r="P15" s="419"/>
      <c r="Q15" s="413"/>
      <c r="R15" s="414"/>
      <c r="S15" s="415"/>
      <c r="T15" s="416"/>
      <c r="U15" s="417"/>
    </row>
    <row r="16" spans="1:21" ht="15" customHeight="1" thickTop="1">
      <c r="A16" s="420" t="s">
        <v>2241</v>
      </c>
      <c r="B16" s="421"/>
      <c r="C16" s="421"/>
      <c r="D16" s="421"/>
      <c r="E16" s="422"/>
      <c r="F16" s="429"/>
      <c r="G16" s="430"/>
      <c r="H16" s="430"/>
      <c r="I16" s="430"/>
      <c r="J16" s="430"/>
      <c r="K16" s="430"/>
      <c r="L16" s="430"/>
      <c r="M16" s="430"/>
      <c r="N16" s="430"/>
      <c r="O16" s="430"/>
      <c r="P16" s="430"/>
      <c r="Q16" s="430"/>
      <c r="R16" s="430"/>
      <c r="S16" s="430"/>
      <c r="T16" s="430"/>
      <c r="U16" s="431"/>
    </row>
    <row r="17" spans="1:21" ht="15" customHeight="1">
      <c r="A17" s="423"/>
      <c r="B17" s="424"/>
      <c r="C17" s="424"/>
      <c r="D17" s="424"/>
      <c r="E17" s="425"/>
      <c r="F17" s="432"/>
      <c r="G17" s="433"/>
      <c r="H17" s="433"/>
      <c r="I17" s="433"/>
      <c r="J17" s="433"/>
      <c r="K17" s="433"/>
      <c r="L17" s="433"/>
      <c r="M17" s="433"/>
      <c r="N17" s="433"/>
      <c r="O17" s="433"/>
      <c r="P17" s="433"/>
      <c r="Q17" s="433"/>
      <c r="R17" s="433"/>
      <c r="S17" s="433"/>
      <c r="T17" s="433"/>
      <c r="U17" s="434"/>
    </row>
    <row r="18" spans="1:21" ht="15" customHeight="1">
      <c r="A18" s="423"/>
      <c r="B18" s="424"/>
      <c r="C18" s="424"/>
      <c r="D18" s="424"/>
      <c r="E18" s="425"/>
      <c r="F18" s="432"/>
      <c r="G18" s="433"/>
      <c r="H18" s="433"/>
      <c r="I18" s="433"/>
      <c r="J18" s="433"/>
      <c r="K18" s="433"/>
      <c r="L18" s="433"/>
      <c r="M18" s="433"/>
      <c r="N18" s="433"/>
      <c r="O18" s="433"/>
      <c r="P18" s="433"/>
      <c r="Q18" s="433"/>
      <c r="R18" s="433"/>
      <c r="S18" s="433"/>
      <c r="T18" s="433"/>
      <c r="U18" s="434"/>
    </row>
    <row r="19" spans="1:21" ht="15" customHeight="1">
      <c r="A19" s="426"/>
      <c r="B19" s="427"/>
      <c r="C19" s="427"/>
      <c r="D19" s="427"/>
      <c r="E19" s="428"/>
      <c r="F19" s="435"/>
      <c r="G19" s="436"/>
      <c r="H19" s="436"/>
      <c r="I19" s="436"/>
      <c r="J19" s="436"/>
      <c r="K19" s="436"/>
      <c r="L19" s="436"/>
      <c r="M19" s="436"/>
      <c r="N19" s="436"/>
      <c r="O19" s="436"/>
      <c r="P19" s="436"/>
      <c r="Q19" s="436"/>
      <c r="R19" s="436"/>
      <c r="S19" s="436"/>
      <c r="T19" s="436"/>
      <c r="U19" s="437"/>
    </row>
    <row r="20" spans="1:21" ht="20.100000000000001" customHeight="1">
      <c r="A20" s="365" t="s">
        <v>78</v>
      </c>
      <c r="B20" s="366"/>
      <c r="C20" s="366"/>
      <c r="D20" s="366"/>
      <c r="E20" s="366"/>
      <c r="F20" s="444">
        <v>-9.9999999627470998E-2</v>
      </c>
      <c r="G20" s="444"/>
      <c r="H20" s="444"/>
      <c r="I20" s="445"/>
      <c r="J20" s="440">
        <f>SUM(J8:N19)</f>
        <v>1300000</v>
      </c>
      <c r="K20" s="441"/>
      <c r="L20" s="441"/>
      <c r="M20" s="441"/>
      <c r="N20" s="442"/>
      <c r="O20" s="478">
        <f>SUM(O8:P19)</f>
        <v>1</v>
      </c>
      <c r="P20" s="478"/>
      <c r="Q20" s="443">
        <f>SUM(Q8:S19)</f>
        <v>0</v>
      </c>
      <c r="R20" s="444"/>
      <c r="S20" s="445"/>
      <c r="T20" s="444">
        <f>SUM(T8:U15)</f>
        <v>1300000</v>
      </c>
      <c r="U20" s="446"/>
    </row>
    <row r="21" spans="1:21" ht="20.100000000000001" customHeight="1" thickBot="1">
      <c r="A21" s="468" t="s">
        <v>88</v>
      </c>
      <c r="B21" s="469"/>
      <c r="C21" s="469"/>
      <c r="D21" s="469"/>
      <c r="E21" s="469"/>
      <c r="F21" s="470">
        <f>F20+T20</f>
        <v>1299999.9000000004</v>
      </c>
      <c r="G21" s="470"/>
      <c r="H21" s="470"/>
      <c r="I21" s="471"/>
      <c r="J21" s="472" t="s">
        <v>962</v>
      </c>
      <c r="K21" s="469"/>
      <c r="L21" s="438" t="str">
        <f>T4</f>
        <v>장효주</v>
      </c>
      <c r="M21" s="438"/>
      <c r="N21" s="438"/>
      <c r="O21" s="472" t="s">
        <v>63</v>
      </c>
      <c r="P21" s="469"/>
      <c r="Q21" s="438" t="str">
        <f>C3</f>
        <v>웨스트모터스(대구)</v>
      </c>
      <c r="R21" s="438"/>
      <c r="S21" s="438"/>
      <c r="T21" s="438"/>
      <c r="U21" s="439"/>
    </row>
    <row r="22" spans="1:21" ht="20.100000000000001" customHeight="1">
      <c r="A22" s="479" t="s">
        <v>5940</v>
      </c>
      <c r="B22" s="479"/>
      <c r="C22" s="479"/>
      <c r="D22" s="479"/>
      <c r="E22" s="479"/>
      <c r="F22" s="479"/>
      <c r="G22" s="479"/>
      <c r="H22" s="479"/>
      <c r="I22" s="479"/>
      <c r="J22" s="479"/>
      <c r="K22" s="479"/>
      <c r="L22" s="479"/>
      <c r="M22" s="479"/>
      <c r="N22" s="479"/>
      <c r="O22" s="479"/>
      <c r="P22" s="479"/>
      <c r="Q22" s="479"/>
      <c r="R22" s="479"/>
      <c r="S22" s="479"/>
      <c r="T22" s="479"/>
      <c r="U22" s="479"/>
    </row>
    <row r="23" spans="1:21" ht="20.100000000000001" customHeight="1" thickBot="1">
      <c r="A23" s="480"/>
      <c r="B23" s="480"/>
      <c r="C23" s="480"/>
      <c r="D23" s="480"/>
      <c r="E23" s="480"/>
      <c r="F23" s="480"/>
      <c r="G23" s="480"/>
      <c r="H23" s="480"/>
      <c r="I23" s="480"/>
      <c r="J23" s="480"/>
      <c r="K23" s="480"/>
      <c r="L23" s="480"/>
      <c r="M23" s="480"/>
      <c r="N23" s="480"/>
      <c r="O23" s="480"/>
      <c r="P23" s="480"/>
      <c r="Q23" s="480"/>
      <c r="R23" s="480"/>
      <c r="S23" s="480"/>
      <c r="T23" s="480"/>
      <c r="U23" s="480"/>
    </row>
    <row r="24" spans="1:21" ht="24" customHeight="1" thickBot="1">
      <c r="A24" s="346"/>
      <c r="B24" s="347"/>
      <c r="C24" s="347"/>
      <c r="D24" s="347"/>
      <c r="E24" s="347"/>
      <c r="F24" s="347"/>
      <c r="G24" s="347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48" t="s">
        <v>1165</v>
      </c>
      <c r="R24" s="348"/>
      <c r="S24" s="481" t="str">
        <f>S1</f>
        <v>WDDHF5EB3AA150145</v>
      </c>
      <c r="T24" s="481"/>
      <c r="U24" s="482"/>
    </row>
    <row r="25" spans="1:21">
      <c r="A25" s="351" t="s">
        <v>64</v>
      </c>
      <c r="B25" s="352"/>
      <c r="C25" s="353" t="str">
        <f>C2</f>
        <v>농협 3520106511413</v>
      </c>
      <c r="D25" s="354"/>
      <c r="E25" s="354"/>
      <c r="F25" s="354"/>
      <c r="G25" s="355"/>
      <c r="H25" s="353" t="s">
        <v>74</v>
      </c>
      <c r="I25" s="354"/>
      <c r="J25" s="354"/>
      <c r="K25" s="354"/>
      <c r="L25" s="354"/>
      <c r="M25" s="354"/>
      <c r="N25" s="354"/>
      <c r="O25" s="355"/>
      <c r="P25" s="356" t="s">
        <v>62</v>
      </c>
      <c r="Q25" s="357"/>
      <c r="R25" s="357"/>
      <c r="S25" s="352"/>
      <c r="T25" s="358">
        <f>T2</f>
        <v>46196</v>
      </c>
      <c r="U25" s="359"/>
    </row>
    <row r="26" spans="1:21" ht="24.95" customHeight="1">
      <c r="A26" s="370" t="s">
        <v>1138</v>
      </c>
      <c r="B26" s="37" t="s">
        <v>58</v>
      </c>
      <c r="C26" s="373" t="str">
        <f>C3</f>
        <v>웨스트모터스(대구)</v>
      </c>
      <c r="D26" s="374"/>
      <c r="E26" s="374"/>
      <c r="F26" s="374"/>
      <c r="G26" s="374"/>
      <c r="H26" s="374"/>
      <c r="I26" s="374"/>
      <c r="J26" s="375"/>
      <c r="K26" s="376" t="s">
        <v>1139</v>
      </c>
      <c r="L26" s="37" t="s">
        <v>58</v>
      </c>
      <c r="M26" s="379" t="s">
        <v>961</v>
      </c>
      <c r="N26" s="380"/>
      <c r="O26" s="380"/>
      <c r="P26" s="380"/>
      <c r="Q26" s="380"/>
      <c r="R26" s="380"/>
      <c r="S26" s="380"/>
      <c r="T26" s="380"/>
      <c r="U26" s="381"/>
    </row>
    <row r="27" spans="1:21" ht="24.95" customHeight="1">
      <c r="A27" s="371"/>
      <c r="B27" s="37" t="s">
        <v>60</v>
      </c>
      <c r="C27" s="447">
        <f>C4</f>
        <v>0</v>
      </c>
      <c r="D27" s="448"/>
      <c r="E27" s="448"/>
      <c r="F27" s="448"/>
      <c r="G27" s="448"/>
      <c r="H27" s="448"/>
      <c r="I27" s="448"/>
      <c r="J27" s="449"/>
      <c r="K27" s="377"/>
      <c r="L27" s="37" t="s">
        <v>60</v>
      </c>
      <c r="M27" s="360" t="s">
        <v>959</v>
      </c>
      <c r="N27" s="361"/>
      <c r="O27" s="361"/>
      <c r="P27" s="361"/>
      <c r="Q27" s="361"/>
      <c r="R27" s="362"/>
      <c r="S27" s="38" t="s">
        <v>61</v>
      </c>
      <c r="T27" s="360" t="s">
        <v>71</v>
      </c>
      <c r="U27" s="364"/>
    </row>
    <row r="28" spans="1:21" ht="24.95" customHeight="1">
      <c r="A28" s="371"/>
      <c r="B28" s="38" t="s">
        <v>10</v>
      </c>
      <c r="C28" s="360" t="str">
        <f>C5</f>
        <v>대구광역시 서구 와룡로 355</v>
      </c>
      <c r="D28" s="361"/>
      <c r="E28" s="361"/>
      <c r="F28" s="361"/>
      <c r="G28" s="361"/>
      <c r="H28" s="361"/>
      <c r="I28" s="361"/>
      <c r="J28" s="362"/>
      <c r="K28" s="377"/>
      <c r="L28" s="38" t="s">
        <v>10</v>
      </c>
      <c r="M28" s="360" t="s">
        <v>72</v>
      </c>
      <c r="N28" s="361"/>
      <c r="O28" s="361"/>
      <c r="P28" s="361"/>
      <c r="Q28" s="361"/>
      <c r="R28" s="361"/>
      <c r="S28" s="361"/>
      <c r="T28" s="361"/>
      <c r="U28" s="364"/>
    </row>
    <row r="29" spans="1:21" ht="24.95" customHeight="1">
      <c r="A29" s="372"/>
      <c r="B29" s="38" t="s">
        <v>73</v>
      </c>
      <c r="C29" s="360" t="str">
        <f>C6</f>
        <v>010-3567-6656</v>
      </c>
      <c r="D29" s="361"/>
      <c r="E29" s="361"/>
      <c r="F29" s="361"/>
      <c r="G29" s="361"/>
      <c r="H29" s="361"/>
      <c r="I29" s="361"/>
      <c r="J29" s="362"/>
      <c r="K29" s="378"/>
      <c r="L29" s="38" t="s">
        <v>73</v>
      </c>
      <c r="M29" s="360" t="s">
        <v>65</v>
      </c>
      <c r="N29" s="361"/>
      <c r="O29" s="361"/>
      <c r="P29" s="361"/>
      <c r="Q29" s="361"/>
      <c r="R29" s="362"/>
      <c r="S29" s="38" t="s">
        <v>22</v>
      </c>
      <c r="T29" s="360">
        <f>T6</f>
        <v>0</v>
      </c>
      <c r="U29" s="364"/>
    </row>
    <row r="30" spans="1:21" ht="15.6" customHeight="1">
      <c r="A30" s="365" t="s">
        <v>69</v>
      </c>
      <c r="B30" s="366"/>
      <c r="C30" s="366"/>
      <c r="D30" s="366"/>
      <c r="E30" s="367"/>
      <c r="F30" s="368" t="s">
        <v>43</v>
      </c>
      <c r="G30" s="366"/>
      <c r="H30" s="366"/>
      <c r="I30" s="367"/>
      <c r="J30" s="368" t="s">
        <v>41</v>
      </c>
      <c r="K30" s="366"/>
      <c r="L30" s="366"/>
      <c r="M30" s="366"/>
      <c r="N30" s="367"/>
      <c r="O30" s="366" t="s">
        <v>49</v>
      </c>
      <c r="P30" s="367"/>
      <c r="Q30" s="368" t="s">
        <v>68</v>
      </c>
      <c r="R30" s="366"/>
      <c r="S30" s="367"/>
      <c r="T30" s="368" t="s">
        <v>67</v>
      </c>
      <c r="U30" s="369"/>
    </row>
    <row r="31" spans="1:21" ht="15.6" customHeight="1">
      <c r="A31" s="455" t="str">
        <f>A8</f>
        <v>VGSNAG2</v>
      </c>
      <c r="B31" s="456"/>
      <c r="C31" s="456"/>
      <c r="D31" s="456"/>
      <c r="E31" s="456"/>
      <c r="F31" s="456" t="str">
        <f>F8</f>
        <v>A0009013200</v>
      </c>
      <c r="G31" s="456"/>
      <c r="H31" s="456"/>
      <c r="I31" s="456"/>
      <c r="J31" s="460">
        <f>J8</f>
        <v>1300000</v>
      </c>
      <c r="K31" s="460"/>
      <c r="L31" s="460"/>
      <c r="M31" s="460"/>
      <c r="N31" s="460"/>
      <c r="O31" s="460">
        <f>O8</f>
        <v>1</v>
      </c>
      <c r="P31" s="460"/>
      <c r="Q31" s="457">
        <f>Q8</f>
        <v>0</v>
      </c>
      <c r="R31" s="457"/>
      <c r="S31" s="457"/>
      <c r="T31" s="458">
        <f>T8</f>
        <v>1300000</v>
      </c>
      <c r="U31" s="459"/>
    </row>
    <row r="32" spans="1:21" ht="15.6" customHeight="1">
      <c r="A32" s="450">
        <f t="shared" ref="A32:A38" si="0">A9</f>
        <v>0</v>
      </c>
      <c r="B32" s="451"/>
      <c r="C32" s="451"/>
      <c r="D32" s="451"/>
      <c r="E32" s="451"/>
      <c r="F32" s="451">
        <f t="shared" ref="F32:F38" si="1">F9</f>
        <v>0</v>
      </c>
      <c r="G32" s="451"/>
      <c r="H32" s="451"/>
      <c r="I32" s="451"/>
      <c r="J32" s="461">
        <f t="shared" ref="J32:J38" si="2">J9</f>
        <v>0</v>
      </c>
      <c r="K32" s="461"/>
      <c r="L32" s="461"/>
      <c r="M32" s="461"/>
      <c r="N32" s="461"/>
      <c r="O32" s="461">
        <f t="shared" ref="O32:O38" si="3">O9</f>
        <v>0</v>
      </c>
      <c r="P32" s="461"/>
      <c r="Q32" s="452">
        <f t="shared" ref="Q32:Q38" si="4">Q9</f>
        <v>0</v>
      </c>
      <c r="R32" s="452"/>
      <c r="S32" s="452"/>
      <c r="T32" s="453">
        <f t="shared" ref="T32:T38" si="5">T9</f>
        <v>0</v>
      </c>
      <c r="U32" s="454"/>
    </row>
    <row r="33" spans="1:21" ht="15.6" customHeight="1">
      <c r="A33" s="450">
        <f t="shared" si="0"/>
        <v>0</v>
      </c>
      <c r="B33" s="451"/>
      <c r="C33" s="451"/>
      <c r="D33" s="451"/>
      <c r="E33" s="451"/>
      <c r="F33" s="451">
        <f t="shared" si="1"/>
        <v>0</v>
      </c>
      <c r="G33" s="451"/>
      <c r="H33" s="451"/>
      <c r="I33" s="451"/>
      <c r="J33" s="461">
        <f t="shared" si="2"/>
        <v>0</v>
      </c>
      <c r="K33" s="461"/>
      <c r="L33" s="461"/>
      <c r="M33" s="461"/>
      <c r="N33" s="461"/>
      <c r="O33" s="461">
        <f t="shared" si="3"/>
        <v>0</v>
      </c>
      <c r="P33" s="461"/>
      <c r="Q33" s="452">
        <f t="shared" si="4"/>
        <v>0</v>
      </c>
      <c r="R33" s="452"/>
      <c r="S33" s="452"/>
      <c r="T33" s="453">
        <f t="shared" si="5"/>
        <v>0</v>
      </c>
      <c r="U33" s="454"/>
    </row>
    <row r="34" spans="1:21" ht="15.6" customHeight="1">
      <c r="A34" s="450">
        <f t="shared" si="0"/>
        <v>0</v>
      </c>
      <c r="B34" s="451"/>
      <c r="C34" s="451"/>
      <c r="D34" s="451"/>
      <c r="E34" s="451"/>
      <c r="F34" s="451">
        <f t="shared" si="1"/>
        <v>0</v>
      </c>
      <c r="G34" s="451"/>
      <c r="H34" s="451"/>
      <c r="I34" s="451"/>
      <c r="J34" s="461">
        <f t="shared" si="2"/>
        <v>0</v>
      </c>
      <c r="K34" s="461"/>
      <c r="L34" s="461"/>
      <c r="M34" s="461"/>
      <c r="N34" s="461"/>
      <c r="O34" s="461">
        <f t="shared" si="3"/>
        <v>0</v>
      </c>
      <c r="P34" s="461"/>
      <c r="Q34" s="452">
        <f t="shared" si="4"/>
        <v>0</v>
      </c>
      <c r="R34" s="452"/>
      <c r="S34" s="452"/>
      <c r="T34" s="453">
        <f t="shared" si="5"/>
        <v>0</v>
      </c>
      <c r="U34" s="454"/>
    </row>
    <row r="35" spans="1:21" ht="15.6" customHeight="1">
      <c r="A35" s="450">
        <f t="shared" si="0"/>
        <v>0</v>
      </c>
      <c r="B35" s="451"/>
      <c r="C35" s="451"/>
      <c r="D35" s="451"/>
      <c r="E35" s="451"/>
      <c r="F35" s="451">
        <f t="shared" si="1"/>
        <v>0</v>
      </c>
      <c r="G35" s="451"/>
      <c r="H35" s="451"/>
      <c r="I35" s="451"/>
      <c r="J35" s="461">
        <f t="shared" si="2"/>
        <v>0</v>
      </c>
      <c r="K35" s="461"/>
      <c r="L35" s="461"/>
      <c r="M35" s="461"/>
      <c r="N35" s="461"/>
      <c r="O35" s="461">
        <f t="shared" si="3"/>
        <v>0</v>
      </c>
      <c r="P35" s="461"/>
      <c r="Q35" s="452">
        <f t="shared" si="4"/>
        <v>0</v>
      </c>
      <c r="R35" s="452"/>
      <c r="S35" s="452"/>
      <c r="T35" s="453">
        <f t="shared" si="5"/>
        <v>0</v>
      </c>
      <c r="U35" s="454"/>
    </row>
    <row r="36" spans="1:21" ht="15.6" customHeight="1">
      <c r="A36" s="450">
        <f t="shared" si="0"/>
        <v>0</v>
      </c>
      <c r="B36" s="451"/>
      <c r="C36" s="451"/>
      <c r="D36" s="451"/>
      <c r="E36" s="451"/>
      <c r="F36" s="451">
        <f t="shared" si="1"/>
        <v>0</v>
      </c>
      <c r="G36" s="451"/>
      <c r="H36" s="451"/>
      <c r="I36" s="451"/>
      <c r="J36" s="461">
        <f t="shared" si="2"/>
        <v>0</v>
      </c>
      <c r="K36" s="461"/>
      <c r="L36" s="461"/>
      <c r="M36" s="461"/>
      <c r="N36" s="461"/>
      <c r="O36" s="461">
        <f t="shared" si="3"/>
        <v>0</v>
      </c>
      <c r="P36" s="461"/>
      <c r="Q36" s="452">
        <f t="shared" si="4"/>
        <v>0</v>
      </c>
      <c r="R36" s="452"/>
      <c r="S36" s="452"/>
      <c r="T36" s="453">
        <f t="shared" si="5"/>
        <v>0</v>
      </c>
      <c r="U36" s="454"/>
    </row>
    <row r="37" spans="1:21" ht="15.6" customHeight="1">
      <c r="A37" s="450">
        <f t="shared" si="0"/>
        <v>0</v>
      </c>
      <c r="B37" s="451"/>
      <c r="C37" s="451"/>
      <c r="D37" s="451"/>
      <c r="E37" s="451"/>
      <c r="F37" s="451">
        <f t="shared" si="1"/>
        <v>0</v>
      </c>
      <c r="G37" s="451"/>
      <c r="H37" s="451"/>
      <c r="I37" s="451"/>
      <c r="J37" s="461">
        <f t="shared" si="2"/>
        <v>0</v>
      </c>
      <c r="K37" s="461"/>
      <c r="L37" s="461"/>
      <c r="M37" s="461"/>
      <c r="N37" s="461"/>
      <c r="O37" s="461">
        <f t="shared" si="3"/>
        <v>0</v>
      </c>
      <c r="P37" s="461"/>
      <c r="Q37" s="452">
        <f t="shared" si="4"/>
        <v>0</v>
      </c>
      <c r="R37" s="452"/>
      <c r="S37" s="452"/>
      <c r="T37" s="453">
        <f t="shared" si="5"/>
        <v>0</v>
      </c>
      <c r="U37" s="454"/>
    </row>
    <row r="38" spans="1:21" ht="15.6" customHeight="1" thickBot="1">
      <c r="A38" s="462">
        <f t="shared" si="0"/>
        <v>0</v>
      </c>
      <c r="B38" s="463"/>
      <c r="C38" s="463"/>
      <c r="D38" s="463"/>
      <c r="E38" s="463"/>
      <c r="F38" s="463">
        <f t="shared" si="1"/>
        <v>0</v>
      </c>
      <c r="G38" s="463"/>
      <c r="H38" s="463"/>
      <c r="I38" s="463"/>
      <c r="J38" s="467">
        <f t="shared" si="2"/>
        <v>0</v>
      </c>
      <c r="K38" s="467"/>
      <c r="L38" s="467"/>
      <c r="M38" s="467"/>
      <c r="N38" s="467"/>
      <c r="O38" s="467">
        <f t="shared" si="3"/>
        <v>0</v>
      </c>
      <c r="P38" s="467"/>
      <c r="Q38" s="464">
        <f t="shared" si="4"/>
        <v>0</v>
      </c>
      <c r="R38" s="464"/>
      <c r="S38" s="464"/>
      <c r="T38" s="465">
        <f t="shared" si="5"/>
        <v>0</v>
      </c>
      <c r="U38" s="466"/>
    </row>
    <row r="39" spans="1:21" ht="15" customHeight="1" thickTop="1">
      <c r="A39" s="420" t="s">
        <v>2241</v>
      </c>
      <c r="B39" s="421"/>
      <c r="C39" s="421"/>
      <c r="D39" s="421"/>
      <c r="E39" s="422"/>
      <c r="F39" s="429">
        <f>F16</f>
        <v>0</v>
      </c>
      <c r="G39" s="430"/>
      <c r="H39" s="430"/>
      <c r="I39" s="430"/>
      <c r="J39" s="430"/>
      <c r="K39" s="430"/>
      <c r="L39" s="430"/>
      <c r="M39" s="430"/>
      <c r="N39" s="430"/>
      <c r="O39" s="430"/>
      <c r="P39" s="430"/>
      <c r="Q39" s="430"/>
      <c r="R39" s="430"/>
      <c r="S39" s="430"/>
      <c r="T39" s="430"/>
      <c r="U39" s="431"/>
    </row>
    <row r="40" spans="1:21" ht="15" customHeight="1">
      <c r="A40" s="423"/>
      <c r="B40" s="424"/>
      <c r="C40" s="424"/>
      <c r="D40" s="424"/>
      <c r="E40" s="425"/>
      <c r="F40" s="432"/>
      <c r="G40" s="433"/>
      <c r="H40" s="433"/>
      <c r="I40" s="433"/>
      <c r="J40" s="433"/>
      <c r="K40" s="433"/>
      <c r="L40" s="433"/>
      <c r="M40" s="433"/>
      <c r="N40" s="433"/>
      <c r="O40" s="433"/>
      <c r="P40" s="433"/>
      <c r="Q40" s="433"/>
      <c r="R40" s="433"/>
      <c r="S40" s="433"/>
      <c r="T40" s="433"/>
      <c r="U40" s="434"/>
    </row>
    <row r="41" spans="1:21" ht="15" customHeight="1">
      <c r="A41" s="423"/>
      <c r="B41" s="424"/>
      <c r="C41" s="424"/>
      <c r="D41" s="424"/>
      <c r="E41" s="425"/>
      <c r="F41" s="432"/>
      <c r="G41" s="433"/>
      <c r="H41" s="433"/>
      <c r="I41" s="433"/>
      <c r="J41" s="433"/>
      <c r="K41" s="433"/>
      <c r="L41" s="433"/>
      <c r="M41" s="433"/>
      <c r="N41" s="433"/>
      <c r="O41" s="433"/>
      <c r="P41" s="433"/>
      <c r="Q41" s="433"/>
      <c r="R41" s="433"/>
      <c r="S41" s="433"/>
      <c r="T41" s="433"/>
      <c r="U41" s="434"/>
    </row>
    <row r="42" spans="1:21" ht="15" customHeight="1">
      <c r="A42" s="426"/>
      <c r="B42" s="427"/>
      <c r="C42" s="427"/>
      <c r="D42" s="427"/>
      <c r="E42" s="428"/>
      <c r="F42" s="435"/>
      <c r="G42" s="436"/>
      <c r="H42" s="436"/>
      <c r="I42" s="436"/>
      <c r="J42" s="436"/>
      <c r="K42" s="436"/>
      <c r="L42" s="436"/>
      <c r="M42" s="436"/>
      <c r="N42" s="436"/>
      <c r="O42" s="436"/>
      <c r="P42" s="436"/>
      <c r="Q42" s="436"/>
      <c r="R42" s="436"/>
      <c r="S42" s="436"/>
      <c r="T42" s="436"/>
      <c r="U42" s="437"/>
    </row>
    <row r="43" spans="1:21" ht="20.100000000000001" customHeight="1">
      <c r="A43" s="365" t="s">
        <v>78</v>
      </c>
      <c r="B43" s="366"/>
      <c r="C43" s="366"/>
      <c r="D43" s="366"/>
      <c r="E43" s="366"/>
      <c r="F43" s="444">
        <f>F20</f>
        <v>-9.9999999627470998E-2</v>
      </c>
      <c r="G43" s="444"/>
      <c r="H43" s="444"/>
      <c r="I43" s="445"/>
      <c r="J43" s="440">
        <f>J20</f>
        <v>1300000</v>
      </c>
      <c r="K43" s="441"/>
      <c r="L43" s="441"/>
      <c r="M43" s="441"/>
      <c r="N43" s="442"/>
      <c r="O43" s="478">
        <f>O20</f>
        <v>1</v>
      </c>
      <c r="P43" s="478"/>
      <c r="Q43" s="443">
        <f>Q20</f>
        <v>0</v>
      </c>
      <c r="R43" s="444"/>
      <c r="S43" s="444"/>
      <c r="T43" s="444">
        <f>T20</f>
        <v>1300000</v>
      </c>
      <c r="U43" s="446"/>
    </row>
    <row r="44" spans="1:21" ht="20.100000000000001" customHeight="1" thickBot="1">
      <c r="A44" s="468" t="s">
        <v>88</v>
      </c>
      <c r="B44" s="469"/>
      <c r="C44" s="469"/>
      <c r="D44" s="469"/>
      <c r="E44" s="469"/>
      <c r="F44" s="470">
        <f>F21</f>
        <v>1299999.9000000004</v>
      </c>
      <c r="G44" s="470"/>
      <c r="H44" s="470"/>
      <c r="I44" s="471"/>
      <c r="J44" s="472" t="s">
        <v>962</v>
      </c>
      <c r="K44" s="469"/>
      <c r="L44" s="473" t="str">
        <f>T27</f>
        <v>장효주</v>
      </c>
      <c r="M44" s="473"/>
      <c r="N44" s="473"/>
      <c r="O44" s="472" t="s">
        <v>63</v>
      </c>
      <c r="P44" s="474"/>
      <c r="Q44" s="475" t="str">
        <f>Q21</f>
        <v>웨스트모터스(대구)</v>
      </c>
      <c r="R44" s="476"/>
      <c r="S44" s="476"/>
      <c r="T44" s="476"/>
      <c r="U44" s="477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4114</v>
      </c>
      <c r="C1" s="300" t="s">
        <v>2246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3789</v>
      </c>
      <c r="M1" s="306" t="s">
        <v>3796</v>
      </c>
      <c r="N1" s="306" t="s">
        <v>3802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386"/>
  <sheetViews>
    <sheetView tabSelected="1" workbookViewId="0">
      <pane xSplit="1" ySplit="1" topLeftCell="B4177" activePane="bottomRight" state="frozen"/>
      <selection activeCell="N26" sqref="N26"/>
      <selection pane="topRight" activeCell="N26" sqref="N26"/>
      <selection pane="bottomLeft" activeCell="N26" sqref="N26"/>
      <selection pane="bottomRight" activeCell="F4185" sqref="F4185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61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18.87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4114</v>
      </c>
      <c r="C1" s="252" t="s">
        <v>14</v>
      </c>
      <c r="D1" s="283" t="s">
        <v>8</v>
      </c>
      <c r="E1" s="251" t="s">
        <v>5987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1100</v>
      </c>
      <c r="L1" s="254" t="s">
        <v>79</v>
      </c>
      <c r="M1" s="253" t="s">
        <v>57</v>
      </c>
      <c r="N1" s="253" t="s">
        <v>1616</v>
      </c>
      <c r="O1" s="253" t="s">
        <v>3796</v>
      </c>
      <c r="P1" s="253" t="s">
        <v>1141</v>
      </c>
      <c r="Q1" s="253" t="s">
        <v>4</v>
      </c>
      <c r="R1" s="97">
        <v>4329</v>
      </c>
    </row>
    <row r="2" spans="1:18">
      <c r="A2" s="263">
        <v>1</v>
      </c>
      <c r="B2" s="263">
        <v>45723</v>
      </c>
      <c r="C2" s="256">
        <v>45723</v>
      </c>
      <c r="D2" s="282" t="s">
        <v>1260</v>
      </c>
      <c r="E2" s="261" t="str">
        <f>_xlfn.XLOOKUP(D2,거래처!B:B,거래처!D:D," ")</f>
        <v>177-01-03420</v>
      </c>
      <c r="F2" s="284">
        <v>2821402</v>
      </c>
      <c r="G2" s="282" t="s">
        <v>4123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1395</v>
      </c>
      <c r="E3" s="261" t="str">
        <f>_xlfn.XLOOKUP(D3,거래처!B:B,거래처!D:D," ")</f>
        <v>143-01-00546</v>
      </c>
      <c r="F3" s="284" t="s">
        <v>1319</v>
      </c>
      <c r="G3" s="282" t="s">
        <v>1171</v>
      </c>
      <c r="H3" s="255" t="s">
        <v>1319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1395</v>
      </c>
      <c r="E4" s="261" t="str">
        <f>_xlfn.XLOOKUP(D4,거래처!B:B,거래처!D:D," ")</f>
        <v>143-01-00546</v>
      </c>
      <c r="G4" s="282" t="s">
        <v>1120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1349</v>
      </c>
      <c r="E5" s="261" t="str">
        <f>_xlfn.XLOOKUP(D5,거래처!B:B,거래처!D:D," ")</f>
        <v>418-10-00781</v>
      </c>
      <c r="G5" s="282" t="s">
        <v>4124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1357</v>
      </c>
      <c r="E6" s="261" t="str">
        <f>_xlfn.XLOOKUP(D6,거래처!B:B,거래처!D:D," ")</f>
        <v>177-01-03420</v>
      </c>
      <c r="G6" s="282" t="s">
        <v>1113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1357</v>
      </c>
      <c r="E7" s="261" t="str">
        <f>_xlfn.XLOOKUP(D7,거래처!B:B,거래처!D:D," ")</f>
        <v>177-01-03420</v>
      </c>
      <c r="G7" s="282" t="s">
        <v>1114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1357</v>
      </c>
      <c r="E8" s="261" t="str">
        <f>_xlfn.XLOOKUP(D8,거래처!B:B,거래처!D:D," ")</f>
        <v>177-01-03420</v>
      </c>
      <c r="G8" s="282" t="s">
        <v>1119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1122</v>
      </c>
      <c r="E9" s="261">
        <f>_xlfn.XLOOKUP(D9,거래처!B:B,거래처!D:D," ")</f>
        <v>0</v>
      </c>
      <c r="G9" s="282" t="s">
        <v>1115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1400</v>
      </c>
      <c r="E10" s="261" t="str">
        <f>_xlfn.XLOOKUP(D10,거래처!B:B,거래처!D:D," ")</f>
        <v>195-18-00360</v>
      </c>
      <c r="F10" s="284" t="s">
        <v>1319</v>
      </c>
      <c r="G10" s="282" t="s">
        <v>1171</v>
      </c>
      <c r="H10" s="255" t="s">
        <v>1319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1402</v>
      </c>
      <c r="E11" s="261" t="str">
        <f>_xlfn.XLOOKUP(D11,거래처!B:B,거래처!D:D," ")</f>
        <v>504-20-50427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1357</v>
      </c>
      <c r="E12" s="261" t="str">
        <f>_xlfn.XLOOKUP(D12,거래처!B:B,거래처!D:D," ")</f>
        <v>177-01-03420</v>
      </c>
      <c r="G12" s="282" t="s">
        <v>1116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1402</v>
      </c>
      <c r="E13" s="261" t="str">
        <f>_xlfn.XLOOKUP(D13,거래처!B:B,거래처!D:D," ")</f>
        <v>504-20-50427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1402</v>
      </c>
      <c r="E14" s="261" t="str">
        <f>_xlfn.XLOOKUP(D14,거래처!B:B,거래처!D:D," ")</f>
        <v>504-20-50427</v>
      </c>
      <c r="F14" s="284" t="s">
        <v>1102</v>
      </c>
      <c r="G14" s="282" t="s">
        <v>1102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1122</v>
      </c>
      <c r="E15" s="261">
        <f>_xlfn.XLOOKUP(D15,거래처!B:B,거래처!D:D," ")</f>
        <v>0</v>
      </c>
      <c r="G15" s="282" t="s">
        <v>3853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1122</v>
      </c>
      <c r="E16" s="261">
        <f>_xlfn.XLOOKUP(D16,거래처!B:B,거래처!D:D," ")</f>
        <v>0</v>
      </c>
      <c r="F16" s="284">
        <v>2821402</v>
      </c>
      <c r="G16" s="282" t="s">
        <v>1112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1123</v>
      </c>
      <c r="E17" s="261">
        <f>_xlfn.XLOOKUP(D17,거래처!B:B,거래처!D:D," ")</f>
        <v>0</v>
      </c>
      <c r="G17" s="282" t="s">
        <v>4900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1407</v>
      </c>
      <c r="E18" s="261" t="str">
        <f>_xlfn.XLOOKUP(D18,거래처!B:B,거래처!D:D," ")</f>
        <v>502-11-86077</v>
      </c>
      <c r="G18" s="282" t="s">
        <v>1124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1260</v>
      </c>
      <c r="E19" s="261" t="str">
        <f>_xlfn.XLOOKUP(D19,거래처!B:B,거래처!D:D," ")</f>
        <v>177-01-03420</v>
      </c>
      <c r="G19" s="282" t="s">
        <v>4951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1410</v>
      </c>
      <c r="E20" s="261" t="str">
        <f>_xlfn.XLOOKUP(D20,거래처!B:B,거래처!D:D," ")</f>
        <v>273-03-01573</v>
      </c>
      <c r="G20" s="282" t="s">
        <v>1125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1412</v>
      </c>
      <c r="E21" s="261" t="str">
        <f>_xlfn.XLOOKUP(D21,거래처!B:B,거래처!D:D," ")</f>
        <v>324-46-00336</v>
      </c>
      <c r="F21" s="286"/>
      <c r="G21" s="285" t="s">
        <v>1115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1414</v>
      </c>
      <c r="E22" s="261" t="str">
        <f>_xlfn.XLOOKUP(D22,거래처!B:B,거래처!D:D," ")</f>
        <v>514-25-29722</v>
      </c>
      <c r="G22" s="282" t="s">
        <v>1127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1416</v>
      </c>
      <c r="E23" s="261" t="str">
        <f>_xlfn.XLOOKUP(D23,거래처!B:B,거래처!D:D," ")</f>
        <v>503-21-16291</v>
      </c>
      <c r="G23" s="282" t="s">
        <v>1107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1357</v>
      </c>
      <c r="E24" s="261" t="str">
        <f>_xlfn.XLOOKUP(D24,거래처!B:B,거래처!D:D," ")</f>
        <v>177-01-03420</v>
      </c>
      <c r="F24" s="284" t="s">
        <v>1319</v>
      </c>
      <c r="G24" s="282" t="s">
        <v>1171</v>
      </c>
      <c r="H24" s="255" t="s">
        <v>1319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1357</v>
      </c>
      <c r="E25" s="261" t="str">
        <f>_xlfn.XLOOKUP(D25,거래처!B:B,거래처!D:D," ")</f>
        <v>177-01-03420</v>
      </c>
      <c r="G25" s="282" t="s">
        <v>1113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1402</v>
      </c>
      <c r="E26" s="261" t="str">
        <f>_xlfn.XLOOKUP(D26,거래처!B:B,거래처!D:D," ")</f>
        <v>504-20-50427</v>
      </c>
      <c r="G26" s="282" t="s">
        <v>1109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1040</v>
      </c>
      <c r="E27" s="261" t="str">
        <f>_xlfn.XLOOKUP(D27,거래처!B:B,거래처!D:D," ")</f>
        <v>621-19-34070</v>
      </c>
      <c r="G27" s="282" t="s">
        <v>1108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1065</v>
      </c>
      <c r="E28" s="261" t="str">
        <f>_xlfn.XLOOKUP(D28,거래처!B:B,거래처!D:D," ")</f>
        <v>615-16-13685</v>
      </c>
      <c r="G28" s="282" t="s">
        <v>1107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1357</v>
      </c>
      <c r="E29" s="261" t="str">
        <f>_xlfn.XLOOKUP(D29,거래처!B:B,거래처!D:D," ")</f>
        <v>177-01-03420</v>
      </c>
      <c r="G29" s="282" t="s">
        <v>1115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1357</v>
      </c>
      <c r="E30" s="261" t="str">
        <f>_xlfn.XLOOKUP(D30,거래처!B:B,거래처!D:D," ")</f>
        <v>177-01-03420</v>
      </c>
      <c r="F30" s="284" t="s">
        <v>1179</v>
      </c>
      <c r="G30" s="282" t="s">
        <v>1106</v>
      </c>
      <c r="H30" s="261" t="s">
        <v>1422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1129</v>
      </c>
      <c r="E31" s="261" t="str">
        <f>_xlfn.XLOOKUP(D31,거래처!B:B,거래처!D:D," ")</f>
        <v xml:space="preserve"> </v>
      </c>
      <c r="F31" s="284" t="s">
        <v>1319</v>
      </c>
      <c r="G31" s="282" t="s">
        <v>1171</v>
      </c>
      <c r="H31" s="261" t="s">
        <v>1319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1425</v>
      </c>
      <c r="E32" s="261" t="str">
        <f>_xlfn.XLOOKUP(D32,거래처!B:B,거래처!D:D," ")</f>
        <v>220-02-21340</v>
      </c>
      <c r="G32" s="282" t="s">
        <v>1134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1425</v>
      </c>
      <c r="E33" s="261" t="str">
        <f>_xlfn.XLOOKUP(D33,거래처!B:B,거래처!D:D," ")</f>
        <v>220-02-21340</v>
      </c>
      <c r="G33" s="282" t="s">
        <v>1134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1425</v>
      </c>
      <c r="E34" s="261" t="str">
        <f>_xlfn.XLOOKUP(D34,거래처!B:B,거래처!D:D," ")</f>
        <v>220-02-21340</v>
      </c>
      <c r="G34" s="282" t="s">
        <v>1135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1425</v>
      </c>
      <c r="E35" s="261" t="str">
        <f>_xlfn.XLOOKUP(D35,거래처!B:B,거래처!D:D," ")</f>
        <v>220-02-21340</v>
      </c>
      <c r="G35" s="282" t="s">
        <v>1136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1427</v>
      </c>
      <c r="E36" s="261" t="str">
        <f>_xlfn.XLOOKUP(D36,거래처!B:B,거래처!D:D," ")</f>
        <v>877-63-00588</v>
      </c>
      <c r="F36" s="284" t="s">
        <v>1217</v>
      </c>
      <c r="G36" s="282" t="s">
        <v>1218</v>
      </c>
      <c r="H36" s="261" t="s">
        <v>1217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1427</v>
      </c>
      <c r="E37" s="261" t="str">
        <f>_xlfn.XLOOKUP(D37,거래처!B:B,거래처!D:D," ")</f>
        <v>877-63-00588</v>
      </c>
      <c r="G37" s="282" t="s">
        <v>1428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996</v>
      </c>
      <c r="E38" s="261" t="str">
        <f>_xlfn.XLOOKUP(D38,거래처!B:B,거래처!D:D," ")</f>
        <v>504-13-11275</v>
      </c>
      <c r="F38" s="284" t="s">
        <v>1223</v>
      </c>
      <c r="G38" s="282" t="s">
        <v>1224</v>
      </c>
      <c r="H38" s="261" t="s">
        <v>1223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1431</v>
      </c>
      <c r="E39" s="261" t="str">
        <f>_xlfn.XLOOKUP(D39,거래처!B:B,거래처!D:D," ")</f>
        <v>487-18-00463</v>
      </c>
      <c r="F39" s="284" t="s">
        <v>1319</v>
      </c>
      <c r="G39" s="282" t="s">
        <v>1171</v>
      </c>
      <c r="H39" s="261" t="s">
        <v>1319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1357</v>
      </c>
      <c r="E40" s="261" t="str">
        <f>_xlfn.XLOOKUP(D40,거래처!B:B,거래처!D:D," ")</f>
        <v>177-01-03420</v>
      </c>
      <c r="G40" s="282" t="s">
        <v>1433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1357</v>
      </c>
      <c r="E41" s="261" t="str">
        <f>_xlfn.XLOOKUP(D41,거래처!B:B,거래처!D:D," ")</f>
        <v>177-01-03420</v>
      </c>
      <c r="G41" s="282" t="s">
        <v>1434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1144</v>
      </c>
      <c r="E42" s="261" t="str">
        <f>_xlfn.XLOOKUP(D42,거래처!B:B,거래처!D:D," ")</f>
        <v>324-37-00464</v>
      </c>
      <c r="G42" s="282" t="s">
        <v>1115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1437</v>
      </c>
      <c r="E43" s="261" t="str">
        <f>_xlfn.XLOOKUP(D43,거래처!B:B,거래처!D:D," ")</f>
        <v>408-33-91630</v>
      </c>
      <c r="G43" s="282" t="s">
        <v>1438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1015</v>
      </c>
      <c r="E44" s="261" t="str">
        <f>_xlfn.XLOOKUP(D44,거래처!B:B,거래처!D:D," ")</f>
        <v>505-03-80437</v>
      </c>
      <c r="G44" s="282" t="s">
        <v>1440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1122</v>
      </c>
      <c r="E45" s="261">
        <f>_xlfn.XLOOKUP(D45,거래처!B:B,거래처!D:D," ")</f>
        <v>0</v>
      </c>
      <c r="G45" s="282" t="s">
        <v>1440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1443</v>
      </c>
      <c r="E46" s="261" t="str">
        <f>_xlfn.XLOOKUP(D46,거래처!B:B,거래처!D:D," ")</f>
        <v>363-59-00215</v>
      </c>
      <c r="G46" s="282" t="s">
        <v>1444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1034</v>
      </c>
      <c r="E47" s="261" t="str">
        <f>_xlfn.XLOOKUP(D47,거래처!B:B,거래처!D:D," ")</f>
        <v>418-04-41461</v>
      </c>
      <c r="G47" s="282" t="s">
        <v>1448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1427</v>
      </c>
      <c r="E48" s="261" t="str">
        <f>_xlfn.XLOOKUP(D48,거래처!B:B,거래처!D:D," ")</f>
        <v>877-63-00588</v>
      </c>
      <c r="G48" s="282" t="s">
        <v>1450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1452</v>
      </c>
      <c r="E49" s="261" t="str">
        <f>_xlfn.XLOOKUP(D49,거래처!B:B,거래처!D:D," ")</f>
        <v>502-24-19452</v>
      </c>
      <c r="F49" s="284" t="s">
        <v>1319</v>
      </c>
      <c r="G49" s="282" t="s">
        <v>1453</v>
      </c>
      <c r="H49" s="261" t="s">
        <v>1319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1452</v>
      </c>
      <c r="E50" s="261" t="str">
        <f>_xlfn.XLOOKUP(D50,거래처!B:B,거래처!D:D," ")</f>
        <v>502-24-19452</v>
      </c>
      <c r="G50" s="282" t="s">
        <v>1454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1456</v>
      </c>
      <c r="E51" s="261" t="str">
        <f>_xlfn.XLOOKUP(D51,거래처!B:B,거래처!D:D," ")</f>
        <v>343-37-00223</v>
      </c>
      <c r="F51" s="284" t="s">
        <v>1319</v>
      </c>
      <c r="G51" s="282" t="s">
        <v>1171</v>
      </c>
      <c r="H51" s="261" t="s">
        <v>1319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1357</v>
      </c>
      <c r="E52" s="261" t="str">
        <f>_xlfn.XLOOKUP(D52,거래처!B:B,거래처!D:D," ")</f>
        <v>177-01-03420</v>
      </c>
      <c r="F52" s="284" t="s">
        <v>1182</v>
      </c>
      <c r="G52" s="282" t="s">
        <v>1183</v>
      </c>
      <c r="H52" s="261" t="s">
        <v>1182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1357</v>
      </c>
      <c r="E53" s="261" t="str">
        <f>_xlfn.XLOOKUP(D53,거래처!B:B,거래처!D:D," ")</f>
        <v>177-01-03420</v>
      </c>
      <c r="G53" s="282" t="s">
        <v>1459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1040</v>
      </c>
      <c r="E54" s="261" t="str">
        <f>_xlfn.XLOOKUP(D54,거래처!B:B,거래처!D:D," ")</f>
        <v>621-19-34070</v>
      </c>
      <c r="G54" s="282" t="s">
        <v>1461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1336</v>
      </c>
      <c r="E55" s="261" t="str">
        <f>_xlfn.XLOOKUP(D55,거래처!B:B,거래처!D:D," ")</f>
        <v>642-15-02067</v>
      </c>
      <c r="G55" s="282" t="s">
        <v>1463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1336</v>
      </c>
      <c r="E56" s="261" t="str">
        <f>_xlfn.XLOOKUP(D56,거래처!B:B,거래처!D:D," ")</f>
        <v>642-15-02067</v>
      </c>
      <c r="G56" s="282" t="s">
        <v>1464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1402</v>
      </c>
      <c r="E57" s="261" t="str">
        <f>_xlfn.XLOOKUP(D57,거래처!B:B,거래처!D:D," ")</f>
        <v>504-20-50427</v>
      </c>
      <c r="G57" s="282" t="s">
        <v>1466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1402</v>
      </c>
      <c r="E58" s="261" t="str">
        <f>_xlfn.XLOOKUP(D58,거래처!B:B,거래처!D:D," ")</f>
        <v>504-20-50427</v>
      </c>
      <c r="G58" s="282" t="s">
        <v>1467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1402</v>
      </c>
      <c r="E59" s="261" t="str">
        <f>_xlfn.XLOOKUP(D59,거래처!B:B,거래처!D:D," ")</f>
        <v>504-20-50427</v>
      </c>
      <c r="G59" s="282" t="s">
        <v>1468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1198</v>
      </c>
      <c r="E60" s="261" t="str">
        <f>_xlfn.XLOOKUP(D60,거래처!B:B,거래처!D:D," ")</f>
        <v>502-23-76820</v>
      </c>
      <c r="F60" s="284" t="s">
        <v>1172</v>
      </c>
      <c r="G60" s="282" t="s">
        <v>1173</v>
      </c>
      <c r="H60" s="261" t="s">
        <v>1172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1427</v>
      </c>
      <c r="E61" s="261" t="str">
        <f>_xlfn.XLOOKUP(D61,거래처!B:B,거래처!D:D," ")</f>
        <v>877-63-00588</v>
      </c>
      <c r="F61" s="284" t="s">
        <v>1319</v>
      </c>
      <c r="G61" s="282" t="s">
        <v>1171</v>
      </c>
      <c r="H61" s="261" t="s">
        <v>1319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1193</v>
      </c>
      <c r="E62" s="261" t="str">
        <f>_xlfn.XLOOKUP(D62,거래처!B:B,거래처!D:D," ")</f>
        <v>101-24-93579</v>
      </c>
      <c r="G62" s="282" t="s">
        <v>1461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1473</v>
      </c>
      <c r="E63" s="261" t="str">
        <f>_xlfn.XLOOKUP(D63,거래처!B:B,거래처!D:D," ")</f>
        <v>515-06-05848</v>
      </c>
      <c r="G63" s="282" t="s">
        <v>1115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1475</v>
      </c>
      <c r="E64" s="261" t="str">
        <f>_xlfn.XLOOKUP(D64,거래처!B:B,거래처!D:D," ")</f>
        <v xml:space="preserve"> </v>
      </c>
      <c r="G64" s="282" t="s">
        <v>1476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1475</v>
      </c>
      <c r="E65" s="261" t="str">
        <f>_xlfn.XLOOKUP(D65,거래처!B:B,거래처!D:D," ")</f>
        <v xml:space="preserve"> </v>
      </c>
      <c r="G65" s="282" t="s">
        <v>1477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1479</v>
      </c>
      <c r="E66" s="261">
        <f>_xlfn.XLOOKUP(D66,거래처!B:B,거래처!D:D," ")</f>
        <v>0</v>
      </c>
      <c r="G66" s="282" t="s">
        <v>1481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1402</v>
      </c>
      <c r="E67" s="261" t="str">
        <f>_xlfn.XLOOKUP(D67,거래처!B:B,거래처!D:D," ")</f>
        <v>504-20-50427</v>
      </c>
      <c r="F67" s="284" t="s">
        <v>1175</v>
      </c>
      <c r="G67" s="282" t="s">
        <v>3854</v>
      </c>
      <c r="H67" s="261" t="s">
        <v>1175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1402</v>
      </c>
      <c r="E68" s="261" t="str">
        <f>_xlfn.XLOOKUP(D68,거래처!B:B,거래처!D:D," ")</f>
        <v>504-20-50427</v>
      </c>
      <c r="G68" s="282" t="s">
        <v>1366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1264</v>
      </c>
      <c r="E69" s="261" t="str">
        <f>_xlfn.XLOOKUP(D69,거래처!B:B,거래처!D:D," ")</f>
        <v>881-07-00034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1198</v>
      </c>
      <c r="E70" s="261" t="str">
        <f>_xlfn.XLOOKUP(D70,거래처!B:B,거래처!D:D," ")</f>
        <v>502-23-76820</v>
      </c>
      <c r="F70" s="284" t="s">
        <v>1319</v>
      </c>
      <c r="G70" s="282" t="s">
        <v>1171</v>
      </c>
      <c r="H70" s="261" t="s">
        <v>1319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1331</v>
      </c>
      <c r="E71" s="261" t="str">
        <f>_xlfn.XLOOKUP(D71,거래처!B:B,거래처!D:D," ")</f>
        <v>510-03-85884</v>
      </c>
      <c r="G71" s="282" t="s">
        <v>1128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1144</v>
      </c>
      <c r="E72" s="261" t="str">
        <f>_xlfn.XLOOKUP(D72,거래처!B:B,거래처!D:D," ")</f>
        <v>324-37-00464</v>
      </c>
      <c r="F72" s="284" t="s">
        <v>1319</v>
      </c>
      <c r="G72" s="282" t="s">
        <v>1171</v>
      </c>
      <c r="H72" s="261" t="s">
        <v>1319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996</v>
      </c>
      <c r="E73" s="261" t="str">
        <f>_xlfn.XLOOKUP(D73,거래처!B:B,거래처!D:D," ")</f>
        <v>504-13-11275</v>
      </c>
      <c r="G73" s="282" t="s">
        <v>1124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1489</v>
      </c>
      <c r="E74" s="261" t="str">
        <f>_xlfn.XLOOKUP(D74,거래처!B:B,거래처!D:D," ")</f>
        <v>505-16-57561</v>
      </c>
      <c r="F74" s="284" t="s">
        <v>1169</v>
      </c>
      <c r="G74" s="282" t="s">
        <v>1170</v>
      </c>
      <c r="H74" s="261" t="s">
        <v>1169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1407</v>
      </c>
      <c r="E75" s="261" t="str">
        <f>_xlfn.XLOOKUP(D75,거래처!B:B,거래처!D:D," ")</f>
        <v>502-11-86077</v>
      </c>
      <c r="G75" s="282" t="s">
        <v>1492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1122</v>
      </c>
      <c r="E76" s="261">
        <f>_xlfn.XLOOKUP(D76,거래처!B:B,거래처!D:D," ")</f>
        <v>0</v>
      </c>
      <c r="F76" s="284" t="s">
        <v>1319</v>
      </c>
      <c r="G76" s="282" t="s">
        <v>1171</v>
      </c>
      <c r="H76" s="261" t="s">
        <v>1319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1007</v>
      </c>
      <c r="E77" s="261" t="str">
        <f>_xlfn.XLOOKUP(D77,거래처!B:B,거래처!D:D," ")</f>
        <v>488-12-01084</v>
      </c>
      <c r="G77" s="282" t="s">
        <v>1495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1402</v>
      </c>
      <c r="E78" s="261" t="str">
        <f>_xlfn.XLOOKUP(D78,거래처!B:B,거래처!D:D," ")</f>
        <v>504-20-50427</v>
      </c>
      <c r="G78" s="282" t="s">
        <v>1109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1402</v>
      </c>
      <c r="E79" s="261" t="str">
        <f>_xlfn.XLOOKUP(D79,거래처!B:B,거래처!D:D," ")</f>
        <v>504-20-50427</v>
      </c>
      <c r="G79" s="282" t="s">
        <v>1109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1498</v>
      </c>
      <c r="E80" s="261">
        <f>_xlfn.XLOOKUP(D80,거래처!B:B,거래처!D:D," ")</f>
        <v>0</v>
      </c>
      <c r="G80" s="282" t="s">
        <v>1499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1501</v>
      </c>
      <c r="E81" s="261" t="str">
        <f>_xlfn.XLOOKUP(D81,거래처!B:B,거래처!D:D," ")</f>
        <v>137-10-37507</v>
      </c>
      <c r="F81" s="284" t="s">
        <v>1182</v>
      </c>
      <c r="G81" s="282" t="s">
        <v>1183</v>
      </c>
      <c r="H81" s="261" t="s">
        <v>1182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1007</v>
      </c>
      <c r="E82" s="261" t="str">
        <f>_xlfn.XLOOKUP(D82,거래처!B:B,거래처!D:D," ")</f>
        <v>488-12-01084</v>
      </c>
      <c r="F82" s="284" t="s">
        <v>1319</v>
      </c>
      <c r="G82" s="282" t="s">
        <v>1171</v>
      </c>
      <c r="H82" s="261" t="s">
        <v>1319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1007</v>
      </c>
      <c r="E83" s="261" t="str">
        <f>_xlfn.XLOOKUP(D83,거래처!B:B,거래처!D:D," ")</f>
        <v>488-12-01084</v>
      </c>
      <c r="G83" s="282" t="s">
        <v>1454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1349</v>
      </c>
      <c r="E84" s="261" t="str">
        <f>_xlfn.XLOOKUP(D84,거래처!B:B,거래처!D:D," ")</f>
        <v>418-10-00781</v>
      </c>
      <c r="F84" s="284" t="s">
        <v>1319</v>
      </c>
      <c r="G84" s="282" t="s">
        <v>1171</v>
      </c>
      <c r="H84" s="261" t="s">
        <v>1319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1353</v>
      </c>
      <c r="E85" s="261" t="str">
        <f>_xlfn.XLOOKUP(D85,거래처!B:B,거래처!D:D," ")</f>
        <v>606-32-91668</v>
      </c>
      <c r="G85" s="282" t="s">
        <v>1115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996</v>
      </c>
      <c r="E86" s="261" t="str">
        <f>_xlfn.XLOOKUP(D86,거래처!B:B,거래처!D:D," ")</f>
        <v>504-13-11275</v>
      </c>
      <c r="G86" s="282" t="s">
        <v>1506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1508</v>
      </c>
      <c r="E87" s="261" t="str">
        <f>_xlfn.XLOOKUP(D87,거래처!B:B,거래처!D:D," ")</f>
        <v xml:space="preserve"> </v>
      </c>
      <c r="F87" s="284" t="s">
        <v>1319</v>
      </c>
      <c r="G87" s="282" t="s">
        <v>1171</v>
      </c>
      <c r="H87" s="261" t="s">
        <v>1319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1508</v>
      </c>
      <c r="E88" s="261" t="str">
        <f>_xlfn.XLOOKUP(D88,거래처!B:B,거래처!D:D," ")</f>
        <v xml:space="preserve"> </v>
      </c>
      <c r="G88" s="282" t="s">
        <v>1454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1511</v>
      </c>
      <c r="E89" s="261" t="str">
        <f>_xlfn.XLOOKUP(D89,거래처!B:B,거래처!D:D," ")</f>
        <v>196-87-02353</v>
      </c>
      <c r="G89" s="282" t="s">
        <v>1512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1511</v>
      </c>
      <c r="E90" s="261" t="str">
        <f>_xlfn.XLOOKUP(D90,거래처!B:B,거래처!D:D," ")</f>
        <v>196-87-02353</v>
      </c>
      <c r="F90" s="284" t="s">
        <v>1319</v>
      </c>
      <c r="G90" s="282" t="s">
        <v>1171</v>
      </c>
      <c r="H90" s="261" t="s">
        <v>1319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E91" s="261" t="str">
        <f>_xlfn.XLOOKUP(D91,거래처!B:B,거래처!D:D," ")</f>
        <v>863-26-00658</v>
      </c>
      <c r="F91" s="284" t="s">
        <v>1189</v>
      </c>
      <c r="G91" s="282" t="s">
        <v>1518</v>
      </c>
      <c r="H91" s="261" t="s">
        <v>1189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1498</v>
      </c>
      <c r="E92" s="261">
        <f>_xlfn.XLOOKUP(D92,거래처!B:B,거래처!D:D," ")</f>
        <v>0</v>
      </c>
      <c r="F92" s="284" t="s">
        <v>1319</v>
      </c>
      <c r="G92" s="282" t="s">
        <v>1171</v>
      </c>
      <c r="H92" s="261" t="s">
        <v>1319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1498</v>
      </c>
      <c r="E93" s="261">
        <f>_xlfn.XLOOKUP(D93,거래처!B:B,거래처!D:D," ")</f>
        <v>0</v>
      </c>
      <c r="G93" s="282" t="s">
        <v>1113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E94" s="261" t="str">
        <f>_xlfn.XLOOKUP(D94,거래처!B:B,거래처!D:D," ")</f>
        <v>479-17-01687</v>
      </c>
      <c r="F94" s="284" t="s">
        <v>1169</v>
      </c>
      <c r="G94" s="282" t="s">
        <v>1170</v>
      </c>
      <c r="H94" s="261" t="s">
        <v>1169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E95" s="261" t="str">
        <f>_xlfn.XLOOKUP(D95,거래처!B:B,거래처!D:D," ")</f>
        <v>479-17-01687</v>
      </c>
      <c r="G95" s="282" t="s">
        <v>1531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1533</v>
      </c>
      <c r="E96" s="261" t="str">
        <f>_xlfn.XLOOKUP(D96,거래처!B:B,거래처!D:D," ")</f>
        <v>416-09-29452</v>
      </c>
      <c r="G96" s="282" t="s">
        <v>1534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1533</v>
      </c>
      <c r="E97" s="261" t="str">
        <f>_xlfn.XLOOKUP(D97,거래처!B:B,거래처!D:D," ")</f>
        <v>416-09-29452</v>
      </c>
      <c r="G97" s="282" t="s">
        <v>1477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1536</v>
      </c>
      <c r="E98" s="261" t="str">
        <f>_xlfn.XLOOKUP(D98,거래처!B:B,거래처!D:D," ")</f>
        <v>503-07-45581</v>
      </c>
      <c r="G98" s="282" t="s">
        <v>1537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1536</v>
      </c>
      <c r="E99" s="261" t="str">
        <f>_xlfn.XLOOKUP(D99,거래처!B:B,거래처!D:D," ")</f>
        <v>503-07-45581</v>
      </c>
      <c r="G99" s="282" t="s">
        <v>1596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1536</v>
      </c>
      <c r="E100" s="261" t="str">
        <f>_xlfn.XLOOKUP(D100,거래처!B:B,거래처!D:D," ")</f>
        <v>503-07-45581</v>
      </c>
      <c r="F100" s="284" t="s">
        <v>1223</v>
      </c>
      <c r="G100" s="282" t="s">
        <v>1224</v>
      </c>
      <c r="H100" s="261" t="s">
        <v>1223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1004</v>
      </c>
      <c r="E101" s="261" t="str">
        <f>_xlfn.XLOOKUP(D101,거래처!B:B,거래처!D:D," ")</f>
        <v>302-01-83388</v>
      </c>
      <c r="F101" s="284" t="s">
        <v>1319</v>
      </c>
      <c r="G101" s="282" t="s">
        <v>1171</v>
      </c>
      <c r="H101" s="261" t="s">
        <v>1319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1542</v>
      </c>
      <c r="E102" s="261" t="str">
        <f>_xlfn.XLOOKUP(D102,거래처!B:B,거래처!D:D," ")</f>
        <v>122-01-63748</v>
      </c>
      <c r="G102" s="282" t="s">
        <v>1543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1542</v>
      </c>
      <c r="E103" s="261" t="str">
        <f>_xlfn.XLOOKUP(D103,거래처!B:B,거래처!D:D," ")</f>
        <v>122-01-63748</v>
      </c>
      <c r="F103" s="284">
        <v>415054509</v>
      </c>
      <c r="G103" s="282" t="s">
        <v>2438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1542</v>
      </c>
      <c r="E104" s="261" t="str">
        <f>_xlfn.XLOOKUP(D104,거래처!B:B,거래처!D:D," ")</f>
        <v>122-01-63748</v>
      </c>
      <c r="G104" s="282" t="s">
        <v>1544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1542</v>
      </c>
      <c r="E105" s="261" t="str">
        <f>_xlfn.XLOOKUP(D105,거래처!B:B,거래처!D:D," ")</f>
        <v>122-01-63748</v>
      </c>
      <c r="G105" s="282" t="s">
        <v>1545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1542</v>
      </c>
      <c r="E106" s="261" t="str">
        <f>_xlfn.XLOOKUP(D106,거래처!B:B,거래처!D:D," ")</f>
        <v>122-01-63748</v>
      </c>
      <c r="F106" s="284" t="s">
        <v>1520</v>
      </c>
      <c r="G106" s="282" t="s">
        <v>1173</v>
      </c>
      <c r="H106" s="261" t="s">
        <v>1520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1425</v>
      </c>
      <c r="E107" s="261" t="str">
        <f>_xlfn.XLOOKUP(D107,거래처!B:B,거래처!D:D," ")</f>
        <v>220-02-21340</v>
      </c>
      <c r="G107" s="282" t="s">
        <v>1548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E108" s="261" t="str">
        <f>_xlfn.XLOOKUP(D108,거래처!B:B,거래처!D:D," ")</f>
        <v>138-01-48780</v>
      </c>
      <c r="F108" s="284" t="s">
        <v>1319</v>
      </c>
      <c r="G108" s="282" t="s">
        <v>1171</v>
      </c>
      <c r="H108" s="261" t="s">
        <v>1319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E109" s="261" t="str">
        <f>_xlfn.XLOOKUP(D109,거래처!B:B,거래처!D:D," ")</f>
        <v>138-01-48780</v>
      </c>
      <c r="G109" s="282" t="s">
        <v>1454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E110" s="261" t="str">
        <f>_xlfn.XLOOKUP(D110,거래처!B:B,거래처!D:D," ")</f>
        <v>138-01-48780</v>
      </c>
      <c r="G110" s="282" t="s">
        <v>1087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E111" s="261" t="str">
        <f>_xlfn.XLOOKUP(D111,거래처!B:B,거래처!D:D," ")</f>
        <v>138-01-48780</v>
      </c>
      <c r="G111" s="282" t="s">
        <v>1137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1552</v>
      </c>
      <c r="E112" s="261" t="str">
        <f>_xlfn.XLOOKUP(D112,거래처!B:B,거래처!D:D," ")</f>
        <v>410-26-92600</v>
      </c>
      <c r="F112" s="284" t="s">
        <v>1319</v>
      </c>
      <c r="G112" s="282" t="s">
        <v>1171</v>
      </c>
      <c r="H112" s="261" t="s">
        <v>1319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1554</v>
      </c>
      <c r="E113" s="261" t="str">
        <f>_xlfn.XLOOKUP(D113,거래처!B:B,거래처!D:D," ")</f>
        <v>312-13-58007</v>
      </c>
      <c r="G113" s="282" t="s">
        <v>1128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1410</v>
      </c>
      <c r="E114" s="261" t="str">
        <f>_xlfn.XLOOKUP(D114,거래처!B:B,거래처!D:D," ")</f>
        <v>273-03-01573</v>
      </c>
      <c r="G114" s="282" t="s">
        <v>3853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1410</v>
      </c>
      <c r="E115" s="261" t="str">
        <f>_xlfn.XLOOKUP(D115,거래처!B:B,거래처!D:D," ")</f>
        <v>273-03-01573</v>
      </c>
      <c r="F115" s="284" t="s">
        <v>1217</v>
      </c>
      <c r="G115" s="282" t="s">
        <v>1218</v>
      </c>
      <c r="H115" s="261" t="s">
        <v>1217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1410</v>
      </c>
      <c r="E116" s="261" t="str">
        <f>_xlfn.XLOOKUP(D116,거래처!B:B,거래처!D:D," ")</f>
        <v>273-03-01573</v>
      </c>
      <c r="F116" s="284">
        <v>2821402</v>
      </c>
      <c r="G116" s="282" t="s">
        <v>1112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1410</v>
      </c>
      <c r="E117" s="261" t="str">
        <f>_xlfn.XLOOKUP(D117,거래처!B:B,거래처!D:D," ")</f>
        <v>273-03-01573</v>
      </c>
      <c r="G117" s="282" t="s">
        <v>1556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1558</v>
      </c>
      <c r="E118" s="261" t="str">
        <f>_xlfn.XLOOKUP(D118,거래처!B:B,거래처!D:D," ")</f>
        <v xml:space="preserve"> </v>
      </c>
      <c r="G118" s="282" t="s">
        <v>1559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E119" s="261" t="str">
        <f>_xlfn.XLOOKUP(D119,거래처!B:B,거래처!D:D," ")</f>
        <v xml:space="preserve"> </v>
      </c>
      <c r="G119" s="282" t="s">
        <v>1559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E120" s="261" t="str">
        <f>_xlfn.XLOOKUP(D120,거래처!B:B,거래처!D:D," ")</f>
        <v xml:space="preserve"> </v>
      </c>
      <c r="G120" s="282" t="s">
        <v>1562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1533</v>
      </c>
      <c r="E121" s="261" t="str">
        <f>_xlfn.XLOOKUP(D121,거래처!B:B,거래처!D:D," ")</f>
        <v>416-09-29452</v>
      </c>
      <c r="F121" s="284">
        <v>415072909</v>
      </c>
      <c r="G121" s="282" t="s">
        <v>2438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1533</v>
      </c>
      <c r="E122" s="261" t="str">
        <f>_xlfn.XLOOKUP(D122,거래처!B:B,거래처!D:D," ")</f>
        <v>416-09-29452</v>
      </c>
      <c r="F122" s="284" t="s">
        <v>1576</v>
      </c>
      <c r="G122" s="282" t="s">
        <v>1577</v>
      </c>
      <c r="H122" s="261" t="s">
        <v>1576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1533</v>
      </c>
      <c r="E123" s="261" t="str">
        <f>_xlfn.XLOOKUP(D123,거래처!B:B,거래처!D:D," ")</f>
        <v>416-09-29452</v>
      </c>
      <c r="F123" s="284">
        <v>415072909</v>
      </c>
      <c r="G123" s="282" t="s">
        <v>2438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1533</v>
      </c>
      <c r="E124" s="261" t="str">
        <f>_xlfn.XLOOKUP(D124,거래처!B:B,거래처!D:D," ")</f>
        <v>416-09-29452</v>
      </c>
      <c r="F124" s="284" t="s">
        <v>1576</v>
      </c>
      <c r="G124" s="282" t="s">
        <v>1577</v>
      </c>
      <c r="H124" s="261" t="s">
        <v>1576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1533</v>
      </c>
      <c r="E125" s="261" t="str">
        <f>_xlfn.XLOOKUP(D125,거래처!B:B,거래처!D:D," ")</f>
        <v>416-09-29452</v>
      </c>
      <c r="G125" s="282" t="s">
        <v>1579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1407</v>
      </c>
      <c r="E126" s="261" t="str">
        <f>_xlfn.XLOOKUP(D126,거래처!B:B,거래처!D:D," ")</f>
        <v>502-11-86077</v>
      </c>
      <c r="G126" s="282" t="s">
        <v>1585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1498</v>
      </c>
      <c r="E127" s="261">
        <f>_xlfn.XLOOKUP(D127,거래처!B:B,거래처!D:D," ")</f>
        <v>0</v>
      </c>
      <c r="F127" s="284" t="s">
        <v>1319</v>
      </c>
      <c r="G127" s="282" t="s">
        <v>1171</v>
      </c>
      <c r="H127" s="261" t="s">
        <v>1319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1498</v>
      </c>
      <c r="E128" s="261">
        <f>_xlfn.XLOOKUP(D128,거래처!B:B,거래처!D:D," ")</f>
        <v>0</v>
      </c>
      <c r="G128" s="282" t="s">
        <v>1454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1498</v>
      </c>
      <c r="E129" s="261">
        <f>_xlfn.XLOOKUP(D129,거래처!B:B,거래처!D:D," ")</f>
        <v>0</v>
      </c>
      <c r="G129" s="282" t="s">
        <v>1588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1357</v>
      </c>
      <c r="E130" s="261" t="str">
        <f>_xlfn.XLOOKUP(D130,거래처!B:B,거래처!D:D," ")</f>
        <v>177-01-03420</v>
      </c>
      <c r="F130" s="284" t="s">
        <v>1168</v>
      </c>
      <c r="G130" s="282" t="s">
        <v>1591</v>
      </c>
      <c r="H130" s="261" t="s">
        <v>1168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1007</v>
      </c>
      <c r="E131" s="261" t="str">
        <f>_xlfn.XLOOKUP(D131,거래처!B:B,거래처!D:D," ")</f>
        <v>488-12-01084</v>
      </c>
      <c r="F131" s="284" t="s">
        <v>1169</v>
      </c>
      <c r="G131" s="282" t="s">
        <v>1592</v>
      </c>
      <c r="H131" s="261" t="s">
        <v>1169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1007</v>
      </c>
      <c r="E132" s="261" t="str">
        <f>_xlfn.XLOOKUP(D132,거래처!B:B,거래처!D:D," ")</f>
        <v>488-12-01084</v>
      </c>
      <c r="G132" s="282" t="s">
        <v>1531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1604</v>
      </c>
      <c r="E133" s="261">
        <f>_xlfn.XLOOKUP(D133,거래처!B:B,거래처!D:D," ")</f>
        <v>0</v>
      </c>
      <c r="G133" s="282" t="s">
        <v>1607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1609</v>
      </c>
      <c r="E134" s="261" t="str">
        <f>_xlfn.XLOOKUP(D134,거래처!B:B,거래처!D:D," ")</f>
        <v xml:space="preserve"> </v>
      </c>
      <c r="G134" s="282" t="s">
        <v>1610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1498</v>
      </c>
      <c r="E135" s="261">
        <f>_xlfn.XLOOKUP(D135,거래처!B:B,거래처!D:D," ")</f>
        <v>0</v>
      </c>
      <c r="G135" s="282" t="s">
        <v>1612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1407</v>
      </c>
      <c r="E136" s="261" t="str">
        <f>_xlfn.XLOOKUP(D136,거래처!B:B,거래처!D:D," ")</f>
        <v>502-11-86077</v>
      </c>
      <c r="G136" s="282" t="s">
        <v>1614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1617</v>
      </c>
      <c r="E137" s="261" t="str">
        <f>_xlfn.XLOOKUP(D137,거래처!B:B,거래처!D:D," ")</f>
        <v>104-86-61638</v>
      </c>
      <c r="G137" s="282" t="s">
        <v>1618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1620</v>
      </c>
      <c r="E138" s="261" t="str">
        <f>_xlfn.XLOOKUP(D138,거래처!B:B,거래처!D:D," ")</f>
        <v>575-05-01551</v>
      </c>
      <c r="G138" s="282" t="s">
        <v>1115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1402</v>
      </c>
      <c r="E139" s="261" t="str">
        <f>_xlfn.XLOOKUP(D139,거래처!B:B,거래처!D:D," ")</f>
        <v>504-20-50427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1402</v>
      </c>
      <c r="E140" s="261" t="str">
        <f>_xlfn.XLOOKUP(D140,거래처!B:B,거래처!D:D," ")</f>
        <v>504-20-50427</v>
      </c>
      <c r="G140" s="282" t="s">
        <v>1627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1402</v>
      </c>
      <c r="E141" s="261" t="str">
        <f>_xlfn.XLOOKUP(D141,거래처!B:B,거래처!D:D," ")</f>
        <v>504-20-50427</v>
      </c>
      <c r="G141" s="282" t="s">
        <v>1628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1402</v>
      </c>
      <c r="E142" s="261" t="str">
        <f>_xlfn.XLOOKUP(D142,거래처!B:B,거래처!D:D," ")</f>
        <v>504-20-50427</v>
      </c>
      <c r="G142" s="282" t="s">
        <v>1631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1402</v>
      </c>
      <c r="E143" s="261" t="str">
        <f>_xlfn.XLOOKUP(D143,거래처!B:B,거래처!D:D," ")</f>
        <v>504-20-50427</v>
      </c>
      <c r="G143" s="282" t="s">
        <v>1632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1402</v>
      </c>
      <c r="E144" s="261" t="str">
        <f>_xlfn.XLOOKUP(D144,거래처!B:B,거래처!D:D," ")</f>
        <v>504-20-50427</v>
      </c>
      <c r="G144" s="282" t="s">
        <v>1633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1291</v>
      </c>
      <c r="E145" s="261">
        <f>_xlfn.XLOOKUP(D145,거래처!B:B,거래처!D:D," ")</f>
        <v>0</v>
      </c>
      <c r="G145" s="282" t="s">
        <v>1767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1427</v>
      </c>
      <c r="E146" s="261" t="str">
        <f>_xlfn.XLOOKUP(D146,거래처!B:B,거래처!D:D," ")</f>
        <v>877-63-00588</v>
      </c>
      <c r="G146" s="282" t="s">
        <v>1638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1664</v>
      </c>
      <c r="E147" s="261" t="str">
        <f>_xlfn.XLOOKUP(D147,거래처!B:B,거래처!D:D," ")</f>
        <v>848-34-00917</v>
      </c>
      <c r="F147" s="284">
        <v>2800802</v>
      </c>
      <c r="G147" s="282" t="s">
        <v>1659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1664</v>
      </c>
      <c r="E148" s="261" t="str">
        <f>_xlfn.XLOOKUP(D148,거래처!B:B,거래처!D:D," ")</f>
        <v>848-34-00917</v>
      </c>
      <c r="F148" s="284" t="s">
        <v>1657</v>
      </c>
      <c r="G148" s="282" t="s">
        <v>1658</v>
      </c>
      <c r="H148" s="261" t="s">
        <v>1657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1664</v>
      </c>
      <c r="E149" s="261" t="str">
        <f>_xlfn.XLOOKUP(D149,거래처!B:B,거래처!D:D," ")</f>
        <v>848-34-00917</v>
      </c>
      <c r="F149" s="284">
        <v>7252703114</v>
      </c>
      <c r="G149" s="282" t="s">
        <v>1646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1664</v>
      </c>
      <c r="E150" s="261" t="str">
        <f>_xlfn.XLOOKUP(D150,거래처!B:B,거래처!D:D," ")</f>
        <v>848-34-00917</v>
      </c>
      <c r="F150" s="284" t="s">
        <v>1647</v>
      </c>
      <c r="G150" s="282" t="s">
        <v>1648</v>
      </c>
      <c r="H150" s="261" t="s">
        <v>1647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1664</v>
      </c>
      <c r="E151" s="261" t="str">
        <f>_xlfn.XLOOKUP(D151,거래처!B:B,거래처!D:D," ")</f>
        <v>848-34-00917</v>
      </c>
      <c r="F151" s="284" t="s">
        <v>1223</v>
      </c>
      <c r="G151" s="282" t="s">
        <v>1224</v>
      </c>
      <c r="H151" s="261" t="s">
        <v>1223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1498</v>
      </c>
      <c r="E152" s="261">
        <f>_xlfn.XLOOKUP(D152,거래처!B:B,거래처!D:D," ")</f>
        <v>0</v>
      </c>
      <c r="G152" s="282" t="s">
        <v>1686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1536</v>
      </c>
      <c r="E153" s="261" t="str">
        <f>_xlfn.XLOOKUP(D153,거래처!B:B,거래처!D:D," ")</f>
        <v>503-07-45581</v>
      </c>
      <c r="G153" s="282" t="s">
        <v>1688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1357</v>
      </c>
      <c r="E154" s="261" t="str">
        <f>_xlfn.XLOOKUP(D154,거래처!B:B,거래처!D:D," ")</f>
        <v>177-01-03420</v>
      </c>
      <c r="F154" s="284" t="s">
        <v>1319</v>
      </c>
      <c r="G154" s="282" t="s">
        <v>1171</v>
      </c>
      <c r="H154" s="261" t="s">
        <v>1319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1357</v>
      </c>
      <c r="E155" s="261" t="str">
        <f>_xlfn.XLOOKUP(D155,거래처!B:B,거래처!D:D," ")</f>
        <v>177-01-03420</v>
      </c>
      <c r="G155" s="282" t="s">
        <v>1454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1689</v>
      </c>
      <c r="E156" s="261" t="str">
        <f>_xlfn.XLOOKUP(D156,거래처!B:B,거래처!D:D," ")</f>
        <v>410-27-15314</v>
      </c>
      <c r="G156" s="282" t="s">
        <v>1690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1122</v>
      </c>
      <c r="E157" s="261">
        <f>_xlfn.XLOOKUP(D157,거래처!B:B,거래처!D:D," ")</f>
        <v>0</v>
      </c>
      <c r="F157" s="284" t="s">
        <v>1175</v>
      </c>
      <c r="G157" s="282" t="s">
        <v>3854</v>
      </c>
      <c r="H157" s="261" t="s">
        <v>1175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1122</v>
      </c>
      <c r="E158" s="261">
        <f>_xlfn.XLOOKUP(D158,거래처!B:B,거래처!D:D," ")</f>
        <v>0</v>
      </c>
      <c r="F158" s="284">
        <v>50229</v>
      </c>
      <c r="G158" s="282" t="s">
        <v>1590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1664</v>
      </c>
      <c r="E159" s="261" t="str">
        <f>_xlfn.XLOOKUP(D159,거래처!B:B,거래처!D:D," ")</f>
        <v>848-34-00917</v>
      </c>
      <c r="F159" s="284">
        <v>415090409</v>
      </c>
      <c r="G159" s="282" t="s">
        <v>2438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1040</v>
      </c>
      <c r="E160" s="261" t="str">
        <f>_xlfn.XLOOKUP(D160,거래처!B:B,거래처!D:D," ")</f>
        <v>621-19-34070</v>
      </c>
      <c r="F160" s="284" t="s">
        <v>1520</v>
      </c>
      <c r="G160" s="282" t="s">
        <v>1173</v>
      </c>
      <c r="H160" s="261" t="s">
        <v>1520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1731</v>
      </c>
      <c r="E161" s="261" t="str">
        <f>_xlfn.XLOOKUP(D161,거래처!B:B,거래처!D:D," ")</f>
        <v>609-23-97505</v>
      </c>
      <c r="G161" s="282" t="s">
        <v>1735</v>
      </c>
      <c r="H161" s="261" t="s">
        <v>1110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1731</v>
      </c>
      <c r="E162" s="261" t="str">
        <f>_xlfn.XLOOKUP(D162,거래처!B:B,거래처!D:D," ")</f>
        <v>609-23-97505</v>
      </c>
      <c r="F162" s="284" t="s">
        <v>1175</v>
      </c>
      <c r="G162" s="282" t="s">
        <v>3854</v>
      </c>
      <c r="H162" s="261" t="s">
        <v>1175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1731</v>
      </c>
      <c r="E163" s="261" t="str">
        <f>_xlfn.XLOOKUP(D163,거래처!B:B,거래처!D:D," ")</f>
        <v>609-23-97505</v>
      </c>
      <c r="F163" s="284" t="s">
        <v>1736</v>
      </c>
      <c r="G163" s="282" t="s">
        <v>1737</v>
      </c>
      <c r="H163" s="261" t="s">
        <v>1736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1664</v>
      </c>
      <c r="E164" s="261" t="str">
        <f>_xlfn.XLOOKUP(D164,거래처!B:B,거래처!D:D," ")</f>
        <v>848-34-00917</v>
      </c>
      <c r="F164" s="284" t="s">
        <v>1217</v>
      </c>
      <c r="G164" s="282" t="s">
        <v>1218</v>
      </c>
      <c r="H164" s="261" t="s">
        <v>1217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1664</v>
      </c>
      <c r="E165" s="261" t="str">
        <f>_xlfn.XLOOKUP(D165,거래처!B:B,거래처!D:D," ")</f>
        <v>848-34-00917</v>
      </c>
      <c r="F165" s="284">
        <v>415090409</v>
      </c>
      <c r="G165" s="282" t="s">
        <v>2438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1357</v>
      </c>
      <c r="E166" s="261" t="str">
        <f>_xlfn.XLOOKUP(D166,거래처!B:B,거래처!D:D," ")</f>
        <v>177-01-03420</v>
      </c>
      <c r="F166" s="284" t="s">
        <v>1694</v>
      </c>
      <c r="G166" s="282" t="s">
        <v>1171</v>
      </c>
      <c r="H166" s="261" t="s">
        <v>1694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1437</v>
      </c>
      <c r="E167" s="261" t="str">
        <f>_xlfn.XLOOKUP(D167,거래처!B:B,거래처!D:D," ")</f>
        <v>408-33-91630</v>
      </c>
      <c r="G167" s="282" t="s">
        <v>1741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1407</v>
      </c>
      <c r="E168" s="261" t="str">
        <f>_xlfn.XLOOKUP(D168,거래처!B:B,거래처!D:D," ")</f>
        <v>502-11-86077</v>
      </c>
      <c r="F168" s="284">
        <v>927156</v>
      </c>
      <c r="G168" s="282" t="s">
        <v>1743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1407</v>
      </c>
      <c r="E169" s="261" t="str">
        <f>_xlfn.XLOOKUP(D169,거래처!B:B,거래처!D:D," ")</f>
        <v>502-11-86077</v>
      </c>
      <c r="F169" s="284" t="s">
        <v>1744</v>
      </c>
      <c r="G169" s="282" t="s">
        <v>1531</v>
      </c>
      <c r="H169" s="261" t="s">
        <v>1744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1746</v>
      </c>
      <c r="E170" s="261" t="str">
        <f>_xlfn.XLOOKUP(D170,거래처!B:B,거래처!D:D," ")</f>
        <v>410-17-34118</v>
      </c>
      <c r="F170" s="284" t="s">
        <v>1168</v>
      </c>
      <c r="G170" s="282" t="s">
        <v>1591</v>
      </c>
      <c r="H170" s="261" t="s">
        <v>1168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1007</v>
      </c>
      <c r="E171" s="261" t="str">
        <f>_xlfn.XLOOKUP(D171,거래처!B:B,거래처!D:D," ")</f>
        <v>488-12-01084</v>
      </c>
      <c r="F171" s="284">
        <v>2800802</v>
      </c>
      <c r="G171" s="282" t="s">
        <v>1659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1750</v>
      </c>
      <c r="E172" s="261" t="str">
        <f>_xlfn.XLOOKUP(D172,거래처!B:B,거래처!D:D," ")</f>
        <v>655-12-01549</v>
      </c>
      <c r="F172" s="284" t="s">
        <v>1708</v>
      </c>
      <c r="G172" s="282" t="s">
        <v>1706</v>
      </c>
      <c r="H172" s="261" t="s">
        <v>1708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1750</v>
      </c>
      <c r="E173" s="261" t="str">
        <f>_xlfn.XLOOKUP(D173,거래처!B:B,거래처!D:D," ")</f>
        <v>655-12-01549</v>
      </c>
      <c r="F173" s="284" t="s">
        <v>1705</v>
      </c>
      <c r="G173" s="282" t="s">
        <v>1706</v>
      </c>
      <c r="H173" s="261" t="s">
        <v>1705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1536</v>
      </c>
      <c r="E174" s="261" t="str">
        <f>_xlfn.XLOOKUP(D174,거래처!B:B,거래처!D:D," ")</f>
        <v>503-07-45581</v>
      </c>
      <c r="F174" s="284" t="s">
        <v>1175</v>
      </c>
      <c r="G174" s="282" t="s">
        <v>3854</v>
      </c>
      <c r="H174" s="261" t="s">
        <v>1175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1753</v>
      </c>
      <c r="E175" s="261" t="str">
        <f>_xlfn.XLOOKUP(D175,거래처!B:B,거래처!D:D," ")</f>
        <v>861-88-00742</v>
      </c>
      <c r="G175" s="282" t="s">
        <v>1685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1664</v>
      </c>
      <c r="E176" s="261" t="str">
        <f>_xlfn.XLOOKUP(D176,거래처!B:B,거래처!D:D," ")</f>
        <v>848-34-00917</v>
      </c>
      <c r="F176" s="284" t="s">
        <v>1217</v>
      </c>
      <c r="G176" s="282" t="s">
        <v>1218</v>
      </c>
      <c r="H176" s="261" t="s">
        <v>1217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1664</v>
      </c>
      <c r="E177" s="261" t="str">
        <f>_xlfn.XLOOKUP(D177,거래처!B:B,거래처!D:D," ")</f>
        <v>848-34-00917</v>
      </c>
      <c r="F177" s="284" t="s">
        <v>1762</v>
      </c>
      <c r="G177" s="282" t="s">
        <v>1763</v>
      </c>
      <c r="H177" s="261" t="s">
        <v>1762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1664</v>
      </c>
      <c r="E178" s="261" t="str">
        <f>_xlfn.XLOOKUP(D178,거래처!B:B,거래처!D:D," ")</f>
        <v>848-34-00917</v>
      </c>
      <c r="F178" s="284" t="s">
        <v>1736</v>
      </c>
      <c r="G178" s="282" t="s">
        <v>1737</v>
      </c>
      <c r="H178" s="261" t="s">
        <v>1736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1498</v>
      </c>
      <c r="E179" s="261">
        <f>_xlfn.XLOOKUP(D179,거래처!B:B,거래처!D:D," ")</f>
        <v>0</v>
      </c>
      <c r="G179" s="282" t="s">
        <v>1686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1416</v>
      </c>
      <c r="E180" s="261" t="str">
        <f>_xlfn.XLOOKUP(D180,거래처!B:B,거래처!D:D," ")</f>
        <v>503-21-16291</v>
      </c>
      <c r="G180" s="282" t="s">
        <v>1686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1746</v>
      </c>
      <c r="E181" s="261" t="str">
        <f>_xlfn.XLOOKUP(D181,거래처!B:B,거래처!D:D," ")</f>
        <v>410-17-34118</v>
      </c>
      <c r="F181" s="284" t="s">
        <v>1175</v>
      </c>
      <c r="G181" s="282" t="s">
        <v>3854</v>
      </c>
      <c r="H181" s="261" t="s">
        <v>1175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1427</v>
      </c>
      <c r="E182" s="261" t="str">
        <f>_xlfn.XLOOKUP(D182,거래처!B:B,거래처!D:D," ")</f>
        <v>877-63-00588</v>
      </c>
      <c r="G182" s="282" t="s">
        <v>1778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1777</v>
      </c>
      <c r="E183" s="261">
        <f>_xlfn.XLOOKUP(D183,거래처!B:B,거래처!D:D," ")</f>
        <v>0</v>
      </c>
      <c r="G183" s="282" t="s">
        <v>1780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1007</v>
      </c>
      <c r="E184" s="261" t="str">
        <f>_xlfn.XLOOKUP(D184,거래처!B:B,거래처!D:D," ")</f>
        <v>488-12-01084</v>
      </c>
      <c r="F184" s="284" t="s">
        <v>1694</v>
      </c>
      <c r="G184" s="282" t="s">
        <v>1171</v>
      </c>
      <c r="H184" s="261" t="s">
        <v>1694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1007</v>
      </c>
      <c r="E185" s="261" t="str">
        <f>_xlfn.XLOOKUP(D185,거래처!B:B,거래처!D:D," ")</f>
        <v>488-12-01084</v>
      </c>
      <c r="G185" s="282" t="s">
        <v>1454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1533</v>
      </c>
      <c r="E186" s="261" t="str">
        <f>_xlfn.XLOOKUP(D186,거래처!B:B,거래처!D:D," ")</f>
        <v>416-09-29452</v>
      </c>
      <c r="F186" s="284" t="s">
        <v>1694</v>
      </c>
      <c r="G186" s="282" t="s">
        <v>1171</v>
      </c>
      <c r="H186" s="261" t="s">
        <v>1694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1007</v>
      </c>
      <c r="E187" s="261" t="str">
        <f>_xlfn.XLOOKUP(D187,거래처!B:B,거래처!D:D," ")</f>
        <v>488-12-01084</v>
      </c>
      <c r="F187" s="284" t="s">
        <v>1647</v>
      </c>
      <c r="G187" s="282" t="s">
        <v>1648</v>
      </c>
      <c r="H187" s="261" t="s">
        <v>1647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1007</v>
      </c>
      <c r="E188" s="261" t="str">
        <f>_xlfn.XLOOKUP(D188,거래처!B:B,거래처!D:D," ")</f>
        <v>488-12-01084</v>
      </c>
      <c r="F188" s="284">
        <v>2800802</v>
      </c>
      <c r="G188" s="282" t="s">
        <v>1659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1007</v>
      </c>
      <c r="E189" s="261" t="str">
        <f>_xlfn.XLOOKUP(D189,거래처!B:B,거래처!D:D," ")</f>
        <v>488-12-01084</v>
      </c>
      <c r="F189" s="284" t="s">
        <v>1736</v>
      </c>
      <c r="G189" s="282" t="s">
        <v>1737</v>
      </c>
      <c r="H189" s="261" t="s">
        <v>1736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1007</v>
      </c>
      <c r="E190" s="261" t="str">
        <f>_xlfn.XLOOKUP(D190,거래처!B:B,거래처!D:D," ")</f>
        <v>488-12-01084</v>
      </c>
      <c r="F190" s="284" t="s">
        <v>1762</v>
      </c>
      <c r="G190" s="282" t="s">
        <v>1763</v>
      </c>
      <c r="H190" s="261" t="s">
        <v>1762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1786</v>
      </c>
      <c r="E191" s="261" t="str">
        <f>_xlfn.XLOOKUP(D191,거래처!B:B,거래처!D:D," ")</f>
        <v>514-13-78458</v>
      </c>
      <c r="F191" s="284" t="s">
        <v>1788</v>
      </c>
      <c r="G191" s="282" t="s">
        <v>1789</v>
      </c>
      <c r="H191" s="261" t="s">
        <v>1788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1122</v>
      </c>
      <c r="E192" s="261">
        <f>_xlfn.XLOOKUP(D192,거래처!B:B,거래처!D:D," ")</f>
        <v>0</v>
      </c>
      <c r="F192" s="284">
        <v>2800801</v>
      </c>
      <c r="G192" s="282" t="s">
        <v>1794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1040</v>
      </c>
      <c r="E193" s="261" t="str">
        <f>_xlfn.XLOOKUP(D193,거래처!B:B,거래처!D:D," ")</f>
        <v>621-19-34070</v>
      </c>
      <c r="F193" s="284" t="s">
        <v>1172</v>
      </c>
      <c r="G193" s="282" t="s">
        <v>1173</v>
      </c>
      <c r="H193" s="261" t="s">
        <v>1172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1007</v>
      </c>
      <c r="E194" s="261" t="str">
        <f>_xlfn.XLOOKUP(D194,거래처!B:B,거래처!D:D," ")</f>
        <v>488-12-01084</v>
      </c>
      <c r="F194" s="284">
        <v>415062109</v>
      </c>
      <c r="G194" s="282" t="s">
        <v>2438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1007</v>
      </c>
      <c r="E195" s="261" t="str">
        <f>_xlfn.XLOOKUP(D195,거래처!B:B,거래처!D:D," ")</f>
        <v>488-12-01084</v>
      </c>
      <c r="F195" s="284">
        <v>50229</v>
      </c>
      <c r="G195" s="282" t="s">
        <v>1590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1750</v>
      </c>
      <c r="E196" s="261" t="str">
        <f>_xlfn.XLOOKUP(D196,거래처!B:B,거래처!D:D," ")</f>
        <v>655-12-01549</v>
      </c>
      <c r="F196" s="284" t="s">
        <v>3532</v>
      </c>
      <c r="G196" s="282" t="s">
        <v>1798</v>
      </c>
      <c r="H196" s="261" t="s">
        <v>3532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1800</v>
      </c>
      <c r="E197" s="261" t="str">
        <f>_xlfn.XLOOKUP(D197,거래처!B:B,거래처!D:D," ")</f>
        <v>617-28-84743</v>
      </c>
      <c r="G197" s="282" t="s">
        <v>1801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1806</v>
      </c>
      <c r="E198" s="261" t="str">
        <f>_xlfn.XLOOKUP(D198,거래처!B:B,거래처!D:D," ")</f>
        <v>309-06-23713</v>
      </c>
      <c r="G198" s="282" t="s">
        <v>1128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1806</v>
      </c>
      <c r="E199" s="261" t="str">
        <f>_xlfn.XLOOKUP(D199,거래처!B:B,거래처!D:D," ")</f>
        <v>309-06-23713</v>
      </c>
      <c r="G199" s="282" t="s">
        <v>1808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1809</v>
      </c>
      <c r="E200" s="261" t="str">
        <f>_xlfn.XLOOKUP(D200,거래처!B:B,거래처!D:D," ")</f>
        <v>585-08-00244</v>
      </c>
      <c r="G200" s="282" t="s">
        <v>1128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1809</v>
      </c>
      <c r="E201" s="261" t="str">
        <f>_xlfn.XLOOKUP(D201,거래처!B:B,거래처!D:D," ")</f>
        <v>585-08-00244</v>
      </c>
      <c r="G201" s="282" t="s">
        <v>1811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1815</v>
      </c>
      <c r="E202" s="261" t="str">
        <f>_xlfn.XLOOKUP(D202,거래처!B:B,거래처!D:D," ")</f>
        <v>305-33-82109</v>
      </c>
      <c r="G202" s="282" t="s">
        <v>1685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1664</v>
      </c>
      <c r="E203" s="261" t="str">
        <f>_xlfn.XLOOKUP(D203,거래처!B:B,거래처!D:D," ")</f>
        <v>848-34-00917</v>
      </c>
      <c r="F203" s="284" t="s">
        <v>1812</v>
      </c>
      <c r="G203" s="282" t="s">
        <v>1813</v>
      </c>
      <c r="H203" s="261" t="s">
        <v>1812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1617</v>
      </c>
      <c r="E204" s="261" t="str">
        <f>_xlfn.XLOOKUP(D204,거래처!B:B,거래처!D:D," ")</f>
        <v>104-86-61638</v>
      </c>
      <c r="F204" s="284" t="s">
        <v>1169</v>
      </c>
      <c r="G204" s="282" t="s">
        <v>1592</v>
      </c>
      <c r="H204" s="261" t="s">
        <v>1169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1750</v>
      </c>
      <c r="E205" s="261" t="str">
        <f>_xlfn.XLOOKUP(D205,거래처!B:B,거래처!D:D," ")</f>
        <v>655-12-01549</v>
      </c>
      <c r="F205" s="284" t="s">
        <v>1708</v>
      </c>
      <c r="G205" s="282" t="s">
        <v>1706</v>
      </c>
      <c r="H205" s="261" t="s">
        <v>1708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1750</v>
      </c>
      <c r="E206" s="261" t="str">
        <f>_xlfn.XLOOKUP(D206,거래처!B:B,거래처!D:D," ")</f>
        <v>655-12-01549</v>
      </c>
      <c r="F206" s="284" t="s">
        <v>1705</v>
      </c>
      <c r="G206" s="282" t="s">
        <v>1706</v>
      </c>
      <c r="H206" s="261" t="s">
        <v>1705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1829</v>
      </c>
      <c r="E207" s="261" t="str">
        <f>_xlfn.XLOOKUP(D207,거래처!B:B,거래처!D:D," ")</f>
        <v>177-21-01610</v>
      </c>
      <c r="G207" s="282" t="s">
        <v>1832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1833</v>
      </c>
      <c r="E208" s="261" t="str">
        <f>_xlfn.XLOOKUP(D208,거래처!B:B,거래처!D:D," ")</f>
        <v>894-39-00502</v>
      </c>
      <c r="F208" s="284" t="s">
        <v>1694</v>
      </c>
      <c r="G208" s="282" t="s">
        <v>1171</v>
      </c>
      <c r="H208" s="261" t="s">
        <v>1694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E209" s="261" t="str">
        <f>_xlfn.XLOOKUP(D209,거래처!B:B,거래처!D:D," ")</f>
        <v>863-26-00658</v>
      </c>
      <c r="F209" s="284" t="s">
        <v>1694</v>
      </c>
      <c r="G209" s="282" t="s">
        <v>1171</v>
      </c>
      <c r="H209" s="261" t="s">
        <v>1694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E210" s="261" t="str">
        <f>_xlfn.XLOOKUP(D210,거래처!B:B,거래처!D:D," ")</f>
        <v>863-26-00658</v>
      </c>
      <c r="F210" s="284" t="s">
        <v>1694</v>
      </c>
      <c r="G210" s="282" t="s">
        <v>1171</v>
      </c>
      <c r="H210" s="261" t="s">
        <v>1694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1554</v>
      </c>
      <c r="E211" s="261" t="str">
        <f>_xlfn.XLOOKUP(D211,거래처!B:B,거래처!D:D," ")</f>
        <v>312-13-58007</v>
      </c>
      <c r="F211" s="284" t="s">
        <v>1175</v>
      </c>
      <c r="G211" s="282" t="s">
        <v>3854</v>
      </c>
      <c r="H211" s="261" t="s">
        <v>1175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1536</v>
      </c>
      <c r="E212" s="261" t="str">
        <f>_xlfn.XLOOKUP(D212,거래처!B:B,거래처!D:D," ")</f>
        <v>503-07-45581</v>
      </c>
      <c r="F212" s="284" t="s">
        <v>1839</v>
      </c>
      <c r="G212" s="282" t="s">
        <v>1840</v>
      </c>
      <c r="H212" s="261" t="s">
        <v>1839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1357</v>
      </c>
      <c r="E213" s="261" t="str">
        <f>_xlfn.XLOOKUP(D213,거래처!B:B,거래처!D:D," ")</f>
        <v>177-01-03420</v>
      </c>
      <c r="G213" s="282" t="s">
        <v>1851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1498</v>
      </c>
      <c r="E214" s="261">
        <f>_xlfn.XLOOKUP(D214,거래처!B:B,거래처!D:D," ")</f>
        <v>0</v>
      </c>
      <c r="G214" s="282" t="s">
        <v>1854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1400</v>
      </c>
      <c r="E215" s="261" t="str">
        <f>_xlfn.XLOOKUP(D215,거래처!B:B,거래처!D:D," ")</f>
        <v>195-18-00360</v>
      </c>
      <c r="G215" s="282" t="s">
        <v>1116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1617</v>
      </c>
      <c r="E216" s="261" t="str">
        <f>_xlfn.XLOOKUP(D216,거래처!B:B,거래처!D:D," ")</f>
        <v>104-86-61638</v>
      </c>
      <c r="F216" s="284" t="s">
        <v>1694</v>
      </c>
      <c r="G216" s="282" t="s">
        <v>1171</v>
      </c>
      <c r="H216" s="261" t="s">
        <v>1694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1617</v>
      </c>
      <c r="E217" s="261" t="str">
        <f>_xlfn.XLOOKUP(D217,거래처!B:B,거래처!D:D," ")</f>
        <v>104-86-61638</v>
      </c>
      <c r="G217" s="282" t="s">
        <v>1454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1664</v>
      </c>
      <c r="E218" s="261" t="str">
        <f>_xlfn.XLOOKUP(D218,거래처!B:B,거래처!D:D," ")</f>
        <v>848-34-00917</v>
      </c>
      <c r="G218" s="282" t="s">
        <v>1861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1664</v>
      </c>
      <c r="E219" s="261" t="str">
        <f>_xlfn.XLOOKUP(D219,거래처!B:B,거래처!D:D," ")</f>
        <v>848-34-00917</v>
      </c>
      <c r="F219" s="284" t="s">
        <v>1223</v>
      </c>
      <c r="G219" s="282" t="s">
        <v>1224</v>
      </c>
      <c r="H219" s="261" t="s">
        <v>1223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1554</v>
      </c>
      <c r="E220" s="261" t="str">
        <f>_xlfn.XLOOKUP(D220,거래처!B:B,거래처!D:D," ")</f>
        <v>312-13-58007</v>
      </c>
      <c r="F220" s="284" t="s">
        <v>1858</v>
      </c>
      <c r="G220" s="282" t="s">
        <v>1537</v>
      </c>
      <c r="H220" s="261" t="s">
        <v>1858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1866</v>
      </c>
      <c r="E221" s="261" t="str">
        <f>_xlfn.XLOOKUP(D221,거래처!B:B,거래처!D:D," ")</f>
        <v>513-16-70662</v>
      </c>
      <c r="F221" s="284" t="s">
        <v>1736</v>
      </c>
      <c r="G221" s="282" t="s">
        <v>1737</v>
      </c>
      <c r="H221" s="261" t="s">
        <v>1736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1866</v>
      </c>
      <c r="E222" s="261" t="str">
        <f>_xlfn.XLOOKUP(D222,거래처!B:B,거래처!D:D," ")</f>
        <v>513-16-70662</v>
      </c>
      <c r="F222" s="284" t="s">
        <v>1175</v>
      </c>
      <c r="G222" s="282" t="s">
        <v>3854</v>
      </c>
      <c r="H222" s="261" t="s">
        <v>1175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1866</v>
      </c>
      <c r="E223" s="261" t="str">
        <f>_xlfn.XLOOKUP(D223,거래처!B:B,거래처!D:D," ")</f>
        <v>513-16-70662</v>
      </c>
      <c r="F223" s="284" t="s">
        <v>1839</v>
      </c>
      <c r="G223" s="282" t="s">
        <v>1840</v>
      </c>
      <c r="H223" s="261" t="s">
        <v>1839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1877</v>
      </c>
      <c r="E224" s="261">
        <f>_xlfn.XLOOKUP(D224,거래처!B:B,거래처!D:D," ")</f>
        <v>0</v>
      </c>
      <c r="F224" s="284" t="s">
        <v>1868</v>
      </c>
      <c r="G224" s="282" t="s">
        <v>1869</v>
      </c>
      <c r="H224" s="261" t="s">
        <v>1868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1877</v>
      </c>
      <c r="E225" s="261">
        <f>_xlfn.XLOOKUP(D225,거래처!B:B,거래처!D:D," ")</f>
        <v>0</v>
      </c>
      <c r="F225" s="284" t="s">
        <v>1871</v>
      </c>
      <c r="G225" s="282" t="s">
        <v>1870</v>
      </c>
      <c r="H225" s="261" t="s">
        <v>1871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1357</v>
      </c>
      <c r="E226" s="261" t="str">
        <f>_xlfn.XLOOKUP(D226,거래처!B:B,거래처!D:D," ")</f>
        <v>177-01-03420</v>
      </c>
      <c r="G226" s="282" t="s">
        <v>1686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1357</v>
      </c>
      <c r="E227" s="261" t="str">
        <f>_xlfn.XLOOKUP(D227,거래처!B:B,거래처!D:D," ")</f>
        <v>177-01-03420</v>
      </c>
      <c r="F227" s="284">
        <v>24152333903</v>
      </c>
      <c r="G227" s="282" t="s">
        <v>1506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1536</v>
      </c>
      <c r="E228" s="261" t="str">
        <f>_xlfn.XLOOKUP(D228,거래처!B:B,거래처!D:D," ")</f>
        <v>503-07-45581</v>
      </c>
      <c r="F228" s="284" t="s">
        <v>1175</v>
      </c>
      <c r="G228" s="282" t="s">
        <v>3854</v>
      </c>
      <c r="H228" s="261" t="s">
        <v>1175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1533</v>
      </c>
      <c r="E229" s="261" t="str">
        <f>_xlfn.XLOOKUP(D229,거래처!B:B,거래처!D:D," ")</f>
        <v>416-09-29452</v>
      </c>
      <c r="F229" s="284">
        <v>415072909</v>
      </c>
      <c r="G229" s="282" t="s">
        <v>2438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1533</v>
      </c>
      <c r="E230" s="261" t="str">
        <f>_xlfn.XLOOKUP(D230,거래처!B:B,거래처!D:D," ")</f>
        <v>416-09-29452</v>
      </c>
      <c r="F230" s="284" t="s">
        <v>1169</v>
      </c>
      <c r="G230" s="282" t="s">
        <v>1592</v>
      </c>
      <c r="H230" s="261" t="s">
        <v>1169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1533</v>
      </c>
      <c r="E231" s="261" t="str">
        <f>_xlfn.XLOOKUP(D231,거래처!B:B,거래처!D:D," ")</f>
        <v>416-09-29452</v>
      </c>
      <c r="F231" s="284" t="s">
        <v>1744</v>
      </c>
      <c r="G231" s="282" t="s">
        <v>1531</v>
      </c>
      <c r="H231" s="261" t="s">
        <v>1744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1664</v>
      </c>
      <c r="E232" s="261" t="str">
        <f>_xlfn.XLOOKUP(D232,거래처!B:B,거래처!D:D," ")</f>
        <v>848-34-00917</v>
      </c>
      <c r="G232" s="282" t="s">
        <v>1888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1407</v>
      </c>
      <c r="E233" s="261" t="str">
        <f>_xlfn.XLOOKUP(D233,거래처!B:B,거래처!D:D," ")</f>
        <v>502-11-86077</v>
      </c>
      <c r="F233" s="284" t="s">
        <v>1891</v>
      </c>
      <c r="G233" s="282" t="s">
        <v>1892</v>
      </c>
      <c r="H233" s="261" t="s">
        <v>1891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1407</v>
      </c>
      <c r="E234" s="261" t="str">
        <f>_xlfn.XLOOKUP(D234,거래처!B:B,거래처!D:D," ")</f>
        <v>502-11-86077</v>
      </c>
      <c r="F234" s="284" t="s">
        <v>1744</v>
      </c>
      <c r="G234" s="282" t="s">
        <v>1531</v>
      </c>
      <c r="H234" s="261" t="s">
        <v>1744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1554</v>
      </c>
      <c r="E235" s="261" t="str">
        <f>_xlfn.XLOOKUP(D235,거래처!B:B,거래처!D:D," ")</f>
        <v>312-13-58007</v>
      </c>
      <c r="G235" s="282" t="s">
        <v>2493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1896</v>
      </c>
      <c r="E236" s="261" t="str">
        <f>_xlfn.XLOOKUP(D236,거래처!B:B,거래처!D:D," ")</f>
        <v>398-08-02366</v>
      </c>
      <c r="F236" s="284" t="s">
        <v>3532</v>
      </c>
      <c r="G236" s="282" t="s">
        <v>1798</v>
      </c>
      <c r="H236" s="261" t="s">
        <v>3532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1896</v>
      </c>
      <c r="E237" s="261" t="str">
        <f>_xlfn.XLOOKUP(D237,거래처!B:B,거래처!D:D," ")</f>
        <v>398-08-02366</v>
      </c>
      <c r="G237" s="282" t="s">
        <v>1900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1896</v>
      </c>
      <c r="E238" s="261" t="str">
        <f>_xlfn.XLOOKUP(D238,거래처!B:B,거래처!D:D," ")</f>
        <v>398-08-02366</v>
      </c>
      <c r="G238" s="282" t="s">
        <v>1901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1896</v>
      </c>
      <c r="E239" s="261" t="str">
        <f>_xlfn.XLOOKUP(D239,거래처!B:B,거래처!D:D," ")</f>
        <v>398-08-02366</v>
      </c>
      <c r="F239" s="284" t="s">
        <v>1175</v>
      </c>
      <c r="G239" s="282" t="s">
        <v>3854</v>
      </c>
      <c r="H239" s="261" t="s">
        <v>1175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1896</v>
      </c>
      <c r="E240" s="261" t="str">
        <f>_xlfn.XLOOKUP(D240,거래처!B:B,거래처!D:D," ")</f>
        <v>398-08-02366</v>
      </c>
      <c r="F240" s="284">
        <v>50229</v>
      </c>
      <c r="G240" s="282" t="s">
        <v>1590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1896</v>
      </c>
      <c r="E241" s="261" t="str">
        <f>_xlfn.XLOOKUP(D241,거래처!B:B,거래처!D:D," ")</f>
        <v>398-08-02366</v>
      </c>
      <c r="F241" s="284" t="s">
        <v>1736</v>
      </c>
      <c r="G241" s="282" t="s">
        <v>1737</v>
      </c>
      <c r="H241" s="261" t="s">
        <v>1736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1511</v>
      </c>
      <c r="E242" s="261" t="str">
        <f>_xlfn.XLOOKUP(D242,거래처!B:B,거래처!D:D," ")</f>
        <v>196-87-02353</v>
      </c>
      <c r="F242" s="284" t="s">
        <v>1647</v>
      </c>
      <c r="G242" s="282" t="s">
        <v>1648</v>
      </c>
      <c r="H242" s="261" t="s">
        <v>1647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1402</v>
      </c>
      <c r="E243" s="261" t="str">
        <f>_xlfn.XLOOKUP(D243,거래처!B:B,거래처!D:D," ")</f>
        <v>504-20-50427</v>
      </c>
      <c r="F243" s="284">
        <v>2800802</v>
      </c>
      <c r="G243" s="282" t="s">
        <v>1659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1402</v>
      </c>
      <c r="E244" s="261" t="str">
        <f>_xlfn.XLOOKUP(D244,거래처!B:B,거래처!D:D," ")</f>
        <v>504-20-50427</v>
      </c>
      <c r="G244" s="282" t="s">
        <v>1908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1402</v>
      </c>
      <c r="E245" s="261" t="str">
        <f>_xlfn.XLOOKUP(D245,거래처!B:B,거래처!D:D," ")</f>
        <v>504-20-50427</v>
      </c>
      <c r="G245" s="282" t="s">
        <v>1909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1349</v>
      </c>
      <c r="E246" s="261" t="str">
        <f>_xlfn.XLOOKUP(D246,거래처!B:B,거래처!D:D," ")</f>
        <v>418-10-00781</v>
      </c>
      <c r="G246" s="282" t="s">
        <v>1492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1912</v>
      </c>
      <c r="E247" s="261" t="str">
        <f>_xlfn.XLOOKUP(D247,거래처!B:B,거래처!D:D," ")</f>
        <v>621-19-98244</v>
      </c>
      <c r="F247" s="284" t="s">
        <v>1166</v>
      </c>
      <c r="G247" s="282" t="s">
        <v>1913</v>
      </c>
      <c r="H247" s="261" t="s">
        <v>1166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1915</v>
      </c>
      <c r="E248" s="261" t="str">
        <f>_xlfn.XLOOKUP(D248,거래처!B:B,거래처!D:D," ")</f>
        <v>831-07-01474</v>
      </c>
      <c r="F248" s="284" t="s">
        <v>1762</v>
      </c>
      <c r="G248" s="282" t="s">
        <v>1763</v>
      </c>
      <c r="H248" s="261" t="s">
        <v>1762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1915</v>
      </c>
      <c r="E249" s="261" t="str">
        <f>_xlfn.XLOOKUP(D249,거래처!B:B,거래처!D:D," ")</f>
        <v>831-07-01474</v>
      </c>
      <c r="F249" s="284" t="s">
        <v>1217</v>
      </c>
      <c r="G249" s="282" t="s">
        <v>1218</v>
      </c>
      <c r="H249" s="261" t="s">
        <v>1217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1915</v>
      </c>
      <c r="E250" s="261" t="str">
        <f>_xlfn.XLOOKUP(D250,거래처!B:B,거래처!D:D," ")</f>
        <v>831-07-01474</v>
      </c>
      <c r="F250" s="284" t="s">
        <v>1175</v>
      </c>
      <c r="G250" s="282" t="s">
        <v>3854</v>
      </c>
      <c r="H250" s="261" t="s">
        <v>1175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1866</v>
      </c>
      <c r="E251" s="261" t="str">
        <f>_xlfn.XLOOKUP(D251,거래처!B:B,거래처!D:D," ")</f>
        <v>513-16-70662</v>
      </c>
      <c r="G251" s="282" t="s">
        <v>1102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1407</v>
      </c>
      <c r="E252" s="261" t="str">
        <f>_xlfn.XLOOKUP(D252,거래처!B:B,거래처!D:D," ")</f>
        <v>502-11-86077</v>
      </c>
      <c r="G252" s="282" t="s">
        <v>1102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1731</v>
      </c>
      <c r="E253" s="261" t="str">
        <f>_xlfn.XLOOKUP(D253,거래처!B:B,거래처!D:D," ")</f>
        <v>609-23-97505</v>
      </c>
      <c r="F253" s="284" t="s">
        <v>1175</v>
      </c>
      <c r="G253" s="282" t="s">
        <v>3854</v>
      </c>
      <c r="H253" s="261" t="s">
        <v>1175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1402</v>
      </c>
      <c r="E254" s="261" t="str">
        <f>_xlfn.XLOOKUP(D254,거래처!B:B,거래처!D:D," ")</f>
        <v>504-20-50427</v>
      </c>
      <c r="G254" s="282" t="s">
        <v>1920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1750</v>
      </c>
      <c r="E255" s="261" t="str">
        <f>_xlfn.XLOOKUP(D255,거래처!B:B,거래처!D:D," ")</f>
        <v>655-12-01549</v>
      </c>
      <c r="G255" s="282" t="s">
        <v>1454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1261</v>
      </c>
      <c r="E256" s="261" t="str">
        <f>_xlfn.XLOOKUP(D256,거래처!B:B,거래처!D:D," ")</f>
        <v>418-10-00781</v>
      </c>
      <c r="G256" s="282" t="s">
        <v>1102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1304</v>
      </c>
      <c r="E257" s="261" t="str">
        <f>_xlfn.XLOOKUP(D257,거래처!B:B,거래처!D:D," ")</f>
        <v>831-07-01474</v>
      </c>
      <c r="G257" s="282" t="s">
        <v>1616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1479</v>
      </c>
      <c r="E258" s="261">
        <f>_xlfn.XLOOKUP(D258,거래처!B:B,거래처!D:D," ")</f>
        <v>0</v>
      </c>
      <c r="G258" s="282" t="s">
        <v>1481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1479</v>
      </c>
      <c r="E259" s="261">
        <f>_xlfn.XLOOKUP(D259,거래처!B:B,거래처!D:D," ")</f>
        <v>0</v>
      </c>
      <c r="G259" s="282" t="s">
        <v>1102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1402</v>
      </c>
      <c r="E260" s="261" t="str">
        <f>_xlfn.XLOOKUP(D260,거래처!B:B,거래처!D:D," ")</f>
        <v>504-20-50427</v>
      </c>
      <c r="G260" s="282" t="s">
        <v>1492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1122</v>
      </c>
      <c r="E261" s="261">
        <f>_xlfn.XLOOKUP(D261,거래처!B:B,거래처!D:D," ")</f>
        <v>0</v>
      </c>
      <c r="F261" s="284">
        <v>2800802</v>
      </c>
      <c r="G261" s="282" t="s">
        <v>1659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1040</v>
      </c>
      <c r="E262" s="261" t="str">
        <f>_xlfn.XLOOKUP(D262,거래처!B:B,거래처!D:D," ")</f>
        <v>621-19-34070</v>
      </c>
      <c r="F262" s="284" t="s">
        <v>1927</v>
      </c>
      <c r="G262" s="282" t="s">
        <v>1173</v>
      </c>
      <c r="H262" s="261" t="s">
        <v>1927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1040</v>
      </c>
      <c r="E263" s="261" t="str">
        <f>_xlfn.XLOOKUP(D263,거래처!B:B,거래처!D:D," ")</f>
        <v>621-19-34070</v>
      </c>
      <c r="G263" s="282" t="s">
        <v>1102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1489</v>
      </c>
      <c r="E264" s="261" t="str">
        <f>_xlfn.XLOOKUP(D264,거래처!B:B,거래처!D:D," ")</f>
        <v>505-16-57561</v>
      </c>
      <c r="G264" s="282" t="s">
        <v>1685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1402</v>
      </c>
      <c r="E265" s="261" t="str">
        <f>_xlfn.XLOOKUP(D265,거래처!B:B,거래처!D:D," ")</f>
        <v>504-20-50427</v>
      </c>
      <c r="G265" s="282" t="s">
        <v>1933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1950</v>
      </c>
      <c r="E266" s="261">
        <f>_xlfn.XLOOKUP(D266,거래처!B:B,거래처!D:D," ")</f>
        <v>0</v>
      </c>
      <c r="F266" s="284" t="s">
        <v>1736</v>
      </c>
      <c r="G266" s="282" t="s">
        <v>1737</v>
      </c>
      <c r="H266" s="261" t="s">
        <v>1736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1950</v>
      </c>
      <c r="E267" s="261">
        <f>_xlfn.XLOOKUP(D267,거래처!B:B,거래처!D:D," ")</f>
        <v>0</v>
      </c>
      <c r="F267" s="284" t="s">
        <v>1762</v>
      </c>
      <c r="G267" s="282" t="s">
        <v>1763</v>
      </c>
      <c r="H267" s="261" t="s">
        <v>1762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1950</v>
      </c>
      <c r="E268" s="261">
        <f>_xlfn.XLOOKUP(D268,거래처!B:B,거래처!D:D," ")</f>
        <v>0</v>
      </c>
      <c r="F268" s="284" t="s">
        <v>1947</v>
      </c>
      <c r="G268" s="282" t="s">
        <v>1948</v>
      </c>
      <c r="H268" s="261" t="s">
        <v>1947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1950</v>
      </c>
      <c r="E269" s="261">
        <f>_xlfn.XLOOKUP(D269,거래처!B:B,거래처!D:D," ")</f>
        <v>0</v>
      </c>
      <c r="F269" s="284" t="s">
        <v>1175</v>
      </c>
      <c r="G269" s="282" t="s">
        <v>3854</v>
      </c>
      <c r="H269" s="261" t="s">
        <v>1175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1950</v>
      </c>
      <c r="E270" s="261">
        <f>_xlfn.XLOOKUP(D270,거래처!B:B,거래처!D:D," ")</f>
        <v>0</v>
      </c>
      <c r="G270" s="282" t="s">
        <v>1949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1950</v>
      </c>
      <c r="E271" s="261">
        <f>_xlfn.XLOOKUP(D271,거래처!B:B,거래처!D:D," ")</f>
        <v>0</v>
      </c>
      <c r="F271" s="284">
        <v>50229</v>
      </c>
      <c r="G271" s="282" t="s">
        <v>1590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1950</v>
      </c>
      <c r="E272" s="261">
        <f>_xlfn.XLOOKUP(D272,거래처!B:B,거래처!D:D," ")</f>
        <v>0</v>
      </c>
      <c r="F272" s="284" t="s">
        <v>1839</v>
      </c>
      <c r="G272" s="282" t="s">
        <v>1840</v>
      </c>
      <c r="H272" s="261" t="s">
        <v>1839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1750</v>
      </c>
      <c r="E273" s="261" t="str">
        <f>_xlfn.XLOOKUP(D273,거래처!B:B,거래처!D:D," ")</f>
        <v>655-12-01549</v>
      </c>
      <c r="G273" s="282" t="s">
        <v>1102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1664</v>
      </c>
      <c r="E274" s="261" t="str">
        <f>_xlfn.XLOOKUP(D274,거래처!B:B,거래처!D:D," ")</f>
        <v>848-34-00917</v>
      </c>
      <c r="F274" s="284" t="s">
        <v>1694</v>
      </c>
      <c r="G274" s="282" t="s">
        <v>1171</v>
      </c>
      <c r="H274" s="261" t="s">
        <v>1694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1664</v>
      </c>
      <c r="E275" s="261" t="str">
        <f>_xlfn.XLOOKUP(D275,거래처!B:B,거래처!D:D," ")</f>
        <v>848-34-00917</v>
      </c>
      <c r="G275" s="282" t="s">
        <v>1454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1959</v>
      </c>
      <c r="E276" s="261">
        <f>_xlfn.XLOOKUP(D276,거래처!B:B,거래처!D:D," ")</f>
        <v>0</v>
      </c>
      <c r="F276" s="284" t="s">
        <v>1957</v>
      </c>
      <c r="G276" s="282" t="s">
        <v>1958</v>
      </c>
      <c r="H276" s="261" t="s">
        <v>1957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1915</v>
      </c>
      <c r="E277" s="261" t="str">
        <f>_xlfn.XLOOKUP(D277,거래처!B:B,거래처!D:D," ")</f>
        <v>831-07-01474</v>
      </c>
      <c r="F277" s="284" t="s">
        <v>1168</v>
      </c>
      <c r="G277" s="282" t="s">
        <v>1591</v>
      </c>
      <c r="H277" s="261" t="s">
        <v>1168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1689</v>
      </c>
      <c r="E278" s="261" t="str">
        <f>_xlfn.XLOOKUP(D278,거래처!B:B,거래처!D:D," ")</f>
        <v>410-27-15314</v>
      </c>
      <c r="F278" s="284" t="s">
        <v>1182</v>
      </c>
      <c r="G278" s="282" t="s">
        <v>1962</v>
      </c>
      <c r="H278" s="261" t="s">
        <v>1182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1915</v>
      </c>
      <c r="E279" s="261" t="str">
        <f>_xlfn.XLOOKUP(D279,거래처!B:B,거래처!D:D," ")</f>
        <v>831-07-01474</v>
      </c>
      <c r="F279" s="284" t="s">
        <v>1223</v>
      </c>
      <c r="G279" s="282" t="s">
        <v>1224</v>
      </c>
      <c r="H279" s="261" t="s">
        <v>1223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1915</v>
      </c>
      <c r="E280" s="261" t="str">
        <f>_xlfn.XLOOKUP(D280,거래처!B:B,거래처!D:D," ")</f>
        <v>831-07-01474</v>
      </c>
      <c r="F280" s="284" t="s">
        <v>1647</v>
      </c>
      <c r="G280" s="282" t="s">
        <v>1648</v>
      </c>
      <c r="H280" s="261" t="s">
        <v>1647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1915</v>
      </c>
      <c r="E281" s="261" t="str">
        <f>_xlfn.XLOOKUP(D281,거래처!B:B,거래처!D:D," ")</f>
        <v>831-07-01474</v>
      </c>
      <c r="G281" s="282" t="s">
        <v>1964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1915</v>
      </c>
      <c r="E282" s="261" t="str">
        <f>_xlfn.XLOOKUP(D282,거래처!B:B,거래처!D:D," ")</f>
        <v>831-07-01474</v>
      </c>
      <c r="F282" s="284" t="s">
        <v>1736</v>
      </c>
      <c r="G282" s="282" t="s">
        <v>1737</v>
      </c>
      <c r="H282" s="261" t="s">
        <v>1736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996</v>
      </c>
      <c r="E283" s="261" t="str">
        <f>_xlfn.XLOOKUP(D283,거래처!B:B,거래처!D:D," ")</f>
        <v>504-13-11275</v>
      </c>
      <c r="F283" s="284">
        <v>24152333903</v>
      </c>
      <c r="G283" s="282" t="s">
        <v>1506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1402</v>
      </c>
      <c r="E284" s="261" t="str">
        <f>_xlfn.XLOOKUP(D284,거래처!B:B,거래처!D:D," ")</f>
        <v>504-20-50427</v>
      </c>
      <c r="G284" s="282" t="s">
        <v>1967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1969</v>
      </c>
      <c r="E285" s="261" t="str">
        <f>_xlfn.XLOOKUP(D285,거래처!B:B,거래처!D:D," ")</f>
        <v>504-17-47320</v>
      </c>
      <c r="G285" s="282" t="s">
        <v>1971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1973</v>
      </c>
      <c r="E286" s="261" t="str">
        <f>_xlfn.XLOOKUP(D286,거래처!B:B,거래처!D:D," ")</f>
        <v>452-03-01462</v>
      </c>
      <c r="F286" s="284" t="s">
        <v>1169</v>
      </c>
      <c r="G286" s="282" t="s">
        <v>1592</v>
      </c>
      <c r="H286" s="261" t="s">
        <v>1169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1973</v>
      </c>
      <c r="E287" s="261" t="str">
        <f>_xlfn.XLOOKUP(D287,거래처!B:B,거래처!D:D," ")</f>
        <v>452-03-01462</v>
      </c>
      <c r="F287" s="284" t="s">
        <v>1744</v>
      </c>
      <c r="G287" s="282" t="s">
        <v>1531</v>
      </c>
      <c r="H287" s="261" t="s">
        <v>1744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1973</v>
      </c>
      <c r="E288" s="261" t="str">
        <f>_xlfn.XLOOKUP(D288,거래처!B:B,거래처!D:D," ")</f>
        <v>452-03-01462</v>
      </c>
      <c r="F288" s="284" t="s">
        <v>1662</v>
      </c>
      <c r="G288" s="282" t="s">
        <v>1663</v>
      </c>
      <c r="H288" s="261" t="s">
        <v>1662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1034</v>
      </c>
      <c r="E289" s="261" t="str">
        <f>_xlfn.XLOOKUP(D289,거래처!B:B,거래처!D:D," ")</f>
        <v>418-04-41461</v>
      </c>
      <c r="G289" s="282" t="s">
        <v>1977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1533</v>
      </c>
      <c r="E290" s="261" t="str">
        <f>_xlfn.XLOOKUP(D290,거래처!B:B,거래처!D:D," ")</f>
        <v>416-09-29452</v>
      </c>
      <c r="G290" s="282" t="s">
        <v>1685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1980</v>
      </c>
      <c r="E291" s="261" t="str">
        <f>_xlfn.XLOOKUP(D291,거래처!B:B,거래처!D:D," ")</f>
        <v>123-25-45074</v>
      </c>
      <c r="G291" s="282" t="s">
        <v>1982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1511</v>
      </c>
      <c r="E292" s="261" t="str">
        <f>_xlfn.XLOOKUP(D292,거래처!B:B,거래처!D:D," ")</f>
        <v>196-87-02353</v>
      </c>
      <c r="F292" s="284" t="s">
        <v>1179</v>
      </c>
      <c r="G292" s="282" t="s">
        <v>1180</v>
      </c>
      <c r="H292" s="261" t="s">
        <v>1179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1024</v>
      </c>
      <c r="E293" s="261" t="str">
        <f>_xlfn.XLOOKUP(D293,거래처!B:B,거래처!D:D," ")</f>
        <v>196-87-02353</v>
      </c>
      <c r="G293" s="282" t="s">
        <v>1616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1986</v>
      </c>
      <c r="E294" s="261">
        <f>_xlfn.XLOOKUP(D294,거래처!B:B,거래처!D:D," ")</f>
        <v>0</v>
      </c>
      <c r="G294" s="282" t="s">
        <v>1616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1533</v>
      </c>
      <c r="E295" s="261" t="str">
        <f>_xlfn.XLOOKUP(D295,거래처!B:B,거래처!D:D," ")</f>
        <v>416-09-29452</v>
      </c>
      <c r="G295" s="282" t="s">
        <v>1102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1973</v>
      </c>
      <c r="E296" s="261" t="str">
        <f>_xlfn.XLOOKUP(D296,거래처!B:B,거래처!D:D," ")</f>
        <v>452-03-01462</v>
      </c>
      <c r="G296" s="282" t="s">
        <v>1102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1122</v>
      </c>
      <c r="E297" s="261">
        <f>_xlfn.XLOOKUP(D297,거래처!B:B,거래처!D:D," ")</f>
        <v>0</v>
      </c>
      <c r="G297" s="282" t="s">
        <v>1102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1915</v>
      </c>
      <c r="E298" s="261" t="str">
        <f>_xlfn.XLOOKUP(D298,거래처!B:B,거래처!D:D," ")</f>
        <v>831-07-01474</v>
      </c>
      <c r="F298" s="284" t="s">
        <v>1175</v>
      </c>
      <c r="G298" s="282" t="s">
        <v>3854</v>
      </c>
      <c r="H298" s="261" t="s">
        <v>1175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1915</v>
      </c>
      <c r="E299" s="261" t="str">
        <f>_xlfn.XLOOKUP(D299,거래처!B:B,거래처!D:D," ")</f>
        <v>831-07-01474</v>
      </c>
      <c r="G299" s="282" t="s">
        <v>1102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1498</v>
      </c>
      <c r="E300" s="261">
        <f>_xlfn.XLOOKUP(D300,거래처!B:B,거래처!D:D," ")</f>
        <v>0</v>
      </c>
      <c r="G300" s="282" t="s">
        <v>1102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1157</v>
      </c>
      <c r="E301" s="261" t="str">
        <f>_xlfn.XLOOKUP(D301,거래처!B:B,거래처!D:D," ")</f>
        <v>123-25-45074</v>
      </c>
      <c r="G301" s="282" t="s">
        <v>1616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1912</v>
      </c>
      <c r="E302" s="261" t="str">
        <f>_xlfn.XLOOKUP(D302,거래처!B:B,거래처!D:D," ")</f>
        <v>621-19-98244</v>
      </c>
      <c r="G302" s="282" t="s">
        <v>1102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1402</v>
      </c>
      <c r="E303" s="261" t="str">
        <f>_xlfn.XLOOKUP(D303,거래처!B:B,거래처!D:D," ")</f>
        <v>504-20-50427</v>
      </c>
      <c r="G303" s="282" t="s">
        <v>1102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1425</v>
      </c>
      <c r="E304" s="261" t="str">
        <f>_xlfn.XLOOKUP(D304,거래처!B:B,거래처!D:D," ")</f>
        <v>220-02-21340</v>
      </c>
      <c r="G304" s="282" t="s">
        <v>1102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1950</v>
      </c>
      <c r="E305" s="261">
        <f>_xlfn.XLOOKUP(D305,거래처!B:B,거래처!D:D," ")</f>
        <v>0</v>
      </c>
      <c r="G305" s="282" t="s">
        <v>1102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1357</v>
      </c>
      <c r="E306" s="261" t="str">
        <f>_xlfn.XLOOKUP(D306,거래처!B:B,거래처!D:D," ")</f>
        <v>177-01-03420</v>
      </c>
      <c r="G306" s="282" t="s">
        <v>1102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1536</v>
      </c>
      <c r="E307" s="261" t="str">
        <f>_xlfn.XLOOKUP(D307,거래처!B:B,거래처!D:D," ")</f>
        <v>503-07-45581</v>
      </c>
      <c r="F307" s="284" t="s">
        <v>1169</v>
      </c>
      <c r="G307" s="282" t="s">
        <v>1592</v>
      </c>
      <c r="H307" s="261" t="s">
        <v>1169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1536</v>
      </c>
      <c r="E308" s="261" t="str">
        <f>_xlfn.XLOOKUP(D308,거래처!B:B,거래처!D:D," ")</f>
        <v>503-07-45581</v>
      </c>
      <c r="F308" s="284" t="s">
        <v>1744</v>
      </c>
      <c r="G308" s="282" t="s">
        <v>1531</v>
      </c>
      <c r="H308" s="261" t="s">
        <v>1744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1536</v>
      </c>
      <c r="E309" s="261" t="str">
        <f>_xlfn.XLOOKUP(D309,거래처!B:B,거래처!D:D," ")</f>
        <v>503-07-45581</v>
      </c>
      <c r="G309" s="282" t="s">
        <v>1989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1511</v>
      </c>
      <c r="E310" s="261" t="str">
        <f>_xlfn.XLOOKUP(D310,거래처!B:B,거래처!D:D," ")</f>
        <v>196-87-02353</v>
      </c>
      <c r="G310" s="282" t="s">
        <v>1102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1969</v>
      </c>
      <c r="E311" s="261" t="str">
        <f>_xlfn.XLOOKUP(D311,거래처!B:B,거래처!D:D," ")</f>
        <v>504-17-47320</v>
      </c>
      <c r="G311" s="282" t="s">
        <v>1102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1664</v>
      </c>
      <c r="E312" s="261" t="str">
        <f>_xlfn.XLOOKUP(D312,거래처!B:B,거래처!D:D," ")</f>
        <v>848-34-00917</v>
      </c>
      <c r="F312" s="284">
        <v>2800802</v>
      </c>
      <c r="G312" s="282" t="s">
        <v>1659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1536</v>
      </c>
      <c r="E313" s="261" t="str">
        <f>_xlfn.XLOOKUP(D313,거래처!B:B,거래처!D:D," ")</f>
        <v>503-07-45581</v>
      </c>
      <c r="F313" s="284" t="s">
        <v>1223</v>
      </c>
      <c r="G313" s="282" t="s">
        <v>1224</v>
      </c>
      <c r="H313" s="261" t="s">
        <v>1223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1912</v>
      </c>
      <c r="E314" s="261" t="str">
        <f>_xlfn.XLOOKUP(D314,거래처!B:B,거래처!D:D," ")</f>
        <v>621-19-98244</v>
      </c>
      <c r="F314" s="284" t="s">
        <v>1166</v>
      </c>
      <c r="G314" s="282" t="s">
        <v>1913</v>
      </c>
      <c r="H314" s="261" t="s">
        <v>1166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1357</v>
      </c>
      <c r="E315" s="261" t="str">
        <f>_xlfn.XLOOKUP(D315,거래처!B:B,거래처!D:D," ")</f>
        <v>177-01-03420</v>
      </c>
      <c r="F315" s="284">
        <v>415072909</v>
      </c>
      <c r="G315" s="287" t="s">
        <v>2438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1357</v>
      </c>
      <c r="E316" s="261" t="str">
        <f>_xlfn.XLOOKUP(D316,거래처!B:B,거래처!D:D," ")</f>
        <v>177-01-03420</v>
      </c>
      <c r="G316" s="282" t="s">
        <v>1128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1912</v>
      </c>
      <c r="E317" s="261" t="str">
        <f>_xlfn.XLOOKUP(D317,거래처!B:B,거래처!D:D," ")</f>
        <v>621-19-98244</v>
      </c>
      <c r="G317" s="282" t="s">
        <v>1616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1536</v>
      </c>
      <c r="E318" s="261" t="str">
        <f>_xlfn.XLOOKUP(D318,거래처!B:B,거래처!D:D," ")</f>
        <v>503-07-45581</v>
      </c>
      <c r="G318" s="282" t="s">
        <v>2009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1896</v>
      </c>
      <c r="E319" s="261" t="str">
        <f>_xlfn.XLOOKUP(D319,거래처!B:B,거래처!D:D," ")</f>
        <v>398-08-02366</v>
      </c>
      <c r="G319" s="282" t="s">
        <v>2007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2010</v>
      </c>
      <c r="E320" s="261" t="str">
        <f>_xlfn.XLOOKUP(D320,거래처!B:B,거래처!D:D," ")</f>
        <v>779-81-01346</v>
      </c>
      <c r="F320" s="284" t="s">
        <v>1172</v>
      </c>
      <c r="G320" s="282" t="s">
        <v>1173</v>
      </c>
      <c r="H320" s="261" t="s">
        <v>1172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996</v>
      </c>
      <c r="E321" s="261" t="str">
        <f>_xlfn.XLOOKUP(D321,거래처!B:B,거래처!D:D," ")</f>
        <v>504-13-11275</v>
      </c>
      <c r="F321" s="284">
        <v>2800802</v>
      </c>
      <c r="G321" s="282" t="s">
        <v>1659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1498</v>
      </c>
      <c r="E322" s="261">
        <f>_xlfn.XLOOKUP(D322,거래처!B:B,거래처!D:D," ")</f>
        <v>0</v>
      </c>
      <c r="F322" s="284">
        <v>501220522</v>
      </c>
      <c r="G322" s="282" t="s">
        <v>1958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1357</v>
      </c>
      <c r="E323" s="261" t="str">
        <f>_xlfn.XLOOKUP(D323,거래처!B:B,거래처!D:D," ")</f>
        <v>177-01-03420</v>
      </c>
      <c r="F323" s="284" t="s">
        <v>1694</v>
      </c>
      <c r="G323" s="282" t="s">
        <v>1171</v>
      </c>
      <c r="H323" s="261" t="s">
        <v>1694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1427</v>
      </c>
      <c r="E324" s="261" t="str">
        <f>_xlfn.XLOOKUP(D324,거래처!B:B,거래처!D:D," ")</f>
        <v>877-63-00588</v>
      </c>
      <c r="G324" s="282" t="s">
        <v>1454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1357</v>
      </c>
      <c r="E325" s="261" t="str">
        <f>_xlfn.XLOOKUP(D325,거래처!B:B,거래처!D:D," ")</f>
        <v>177-01-03420</v>
      </c>
      <c r="F325" s="284" t="s">
        <v>1694</v>
      </c>
      <c r="G325" s="282" t="s">
        <v>2016</v>
      </c>
      <c r="H325" s="261" t="s">
        <v>1694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1896</v>
      </c>
      <c r="E326" s="261" t="str">
        <f>_xlfn.XLOOKUP(D326,거래처!B:B,거래처!D:D," ")</f>
        <v>398-08-02366</v>
      </c>
      <c r="G326" s="282" t="s">
        <v>1102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1264</v>
      </c>
      <c r="E327" s="261" t="str">
        <f>_xlfn.XLOOKUP(D327,거래처!B:B,거래처!D:D," ")</f>
        <v>881-07-00034</v>
      </c>
      <c r="F327" s="284" t="s">
        <v>1168</v>
      </c>
      <c r="G327" s="282" t="s">
        <v>1591</v>
      </c>
      <c r="H327" s="261" t="s">
        <v>1168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1264</v>
      </c>
      <c r="E328" s="261" t="str">
        <f>_xlfn.XLOOKUP(D328,거래처!B:B,거래처!D:D," ")</f>
        <v>881-07-00034</v>
      </c>
      <c r="F328" s="284" t="s">
        <v>1175</v>
      </c>
      <c r="G328" s="282" t="s">
        <v>3854</v>
      </c>
      <c r="H328" s="261" t="s">
        <v>1175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2021</v>
      </c>
      <c r="E329" s="261" t="str">
        <f>_xlfn.XLOOKUP(D329,거래처!B:B,거래처!D:D," ")</f>
        <v xml:space="preserve"> </v>
      </c>
      <c r="F329" s="284" t="s">
        <v>1169</v>
      </c>
      <c r="G329" s="282" t="s">
        <v>1592</v>
      </c>
      <c r="H329" s="261" t="s">
        <v>1169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2021</v>
      </c>
      <c r="E330" s="261" t="str">
        <f>_xlfn.XLOOKUP(D330,거래처!B:B,거래처!D:D," ")</f>
        <v xml:space="preserve"> </v>
      </c>
      <c r="F330" s="284" t="s">
        <v>1744</v>
      </c>
      <c r="G330" s="282" t="s">
        <v>1531</v>
      </c>
      <c r="H330" s="261" t="s">
        <v>1744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1264</v>
      </c>
      <c r="E331" s="261" t="str">
        <f>_xlfn.XLOOKUP(D331,거래처!B:B,거래처!D:D," ")</f>
        <v>881-07-00034</v>
      </c>
      <c r="G331" s="282" t="s">
        <v>1102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996</v>
      </c>
      <c r="E332" s="261" t="str">
        <f>_xlfn.XLOOKUP(D332,거래처!B:B,거래처!D:D," ")</f>
        <v>504-13-11275</v>
      </c>
      <c r="G332" s="282" t="s">
        <v>1102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1511</v>
      </c>
      <c r="E333" s="261" t="str">
        <f>_xlfn.XLOOKUP(D333,거래처!B:B,거래처!D:D," ")</f>
        <v>196-87-02353</v>
      </c>
      <c r="G333" s="282" t="s">
        <v>1102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2021</v>
      </c>
      <c r="E334" s="261" t="str">
        <f>_xlfn.XLOOKUP(D334,거래처!B:B,거래처!D:D," ")</f>
        <v xml:space="preserve"> </v>
      </c>
      <c r="G334" s="282" t="s">
        <v>1102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1357</v>
      </c>
      <c r="E335" s="261" t="str">
        <f>_xlfn.XLOOKUP(D335,거래처!B:B,거래처!D:D," ")</f>
        <v>177-01-03420</v>
      </c>
      <c r="F335" s="284">
        <v>1068298046</v>
      </c>
      <c r="G335" s="282" t="s">
        <v>2023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1357</v>
      </c>
      <c r="E336" s="261" t="str">
        <f>_xlfn.XLOOKUP(D336,거래처!B:B,거래처!D:D," ")</f>
        <v>177-01-03420</v>
      </c>
      <c r="F336" s="284">
        <v>24152333907</v>
      </c>
      <c r="G336" s="282" t="s">
        <v>1506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2021</v>
      </c>
      <c r="E337" s="261" t="str">
        <f>_xlfn.XLOOKUP(D337,거래처!B:B,거래처!D:D," ")</f>
        <v xml:space="preserve"> </v>
      </c>
      <c r="F337" s="284" t="s">
        <v>1169</v>
      </c>
      <c r="G337" s="282" t="s">
        <v>1592</v>
      </c>
      <c r="H337" s="261" t="s">
        <v>1169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2021</v>
      </c>
      <c r="E338" s="261" t="str">
        <f>_xlfn.XLOOKUP(D338,거래처!B:B,거래처!D:D," ")</f>
        <v xml:space="preserve"> </v>
      </c>
      <c r="F338" s="284" t="s">
        <v>1744</v>
      </c>
      <c r="G338" s="282" t="s">
        <v>1531</v>
      </c>
      <c r="H338" s="261" t="s">
        <v>1744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2027</v>
      </c>
      <c r="E339" s="261" t="str">
        <f>_xlfn.XLOOKUP(D339,거래처!B:B,거래처!D:D," ")</f>
        <v>615-12-95791</v>
      </c>
      <c r="F339" s="284" t="s">
        <v>1169</v>
      </c>
      <c r="G339" s="282" t="s">
        <v>1592</v>
      </c>
      <c r="H339" s="261" t="s">
        <v>1169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2027</v>
      </c>
      <c r="E340" s="261" t="str">
        <f>_xlfn.XLOOKUP(D340,거래처!B:B,거래처!D:D," ")</f>
        <v>615-12-95791</v>
      </c>
      <c r="F340" s="284" t="s">
        <v>1744</v>
      </c>
      <c r="G340" s="282" t="s">
        <v>1531</v>
      </c>
      <c r="H340" s="261" t="s">
        <v>1744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2027</v>
      </c>
      <c r="E341" s="261" t="str">
        <f>_xlfn.XLOOKUP(D341,거래처!B:B,거래처!D:D," ")</f>
        <v>615-12-95791</v>
      </c>
      <c r="F341" s="284" t="s">
        <v>1662</v>
      </c>
      <c r="G341" s="282" t="s">
        <v>1663</v>
      </c>
      <c r="H341" s="261" t="s">
        <v>1662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2027</v>
      </c>
      <c r="E342" s="261" t="str">
        <f>_xlfn.XLOOKUP(D342,거래처!B:B,거래처!D:D," ")</f>
        <v>615-12-95791</v>
      </c>
      <c r="G342" s="282" t="s">
        <v>1102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2021</v>
      </c>
      <c r="E343" s="261" t="str">
        <f>_xlfn.XLOOKUP(D343,거래처!B:B,거래처!D:D," ")</f>
        <v xml:space="preserve"> </v>
      </c>
      <c r="G343" s="282" t="s">
        <v>1102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1286</v>
      </c>
      <c r="E344" s="261" t="str">
        <f>_xlfn.XLOOKUP(D344,거래처!B:B,거래처!D:D," ")</f>
        <v>306-28-58326</v>
      </c>
      <c r="G344" s="282" t="s">
        <v>2140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1664</v>
      </c>
      <c r="E345" s="261" t="str">
        <f>_xlfn.XLOOKUP(D345,거래처!B:B,거래처!D:D," ")</f>
        <v>848-34-00917</v>
      </c>
      <c r="F345" s="284" t="s">
        <v>1179</v>
      </c>
      <c r="G345" s="282" t="s">
        <v>1106</v>
      </c>
      <c r="H345" s="261" t="s">
        <v>1422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2010</v>
      </c>
      <c r="E346" s="261" t="str">
        <f>_xlfn.XLOOKUP(D346,거래처!B:B,거래처!D:D," ")</f>
        <v>779-81-01346</v>
      </c>
      <c r="G346" s="282" t="s">
        <v>1102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1427</v>
      </c>
      <c r="E347" s="261" t="str">
        <f>_xlfn.XLOOKUP(D347,거래처!B:B,거래처!D:D," ")</f>
        <v>877-63-00588</v>
      </c>
      <c r="G347" s="282" t="s">
        <v>1102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1664</v>
      </c>
      <c r="E348" s="261" t="str">
        <f>_xlfn.XLOOKUP(D348,거래처!B:B,거래처!D:D," ")</f>
        <v>848-34-00917</v>
      </c>
      <c r="G348" s="282" t="s">
        <v>1102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1489</v>
      </c>
      <c r="E349" s="261" t="str">
        <f>_xlfn.XLOOKUP(D349,거래처!B:B,거래처!D:D," ")</f>
        <v>505-16-57561</v>
      </c>
      <c r="G349" s="282" t="s">
        <v>1102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1034</v>
      </c>
      <c r="E350" s="261" t="str">
        <f>_xlfn.XLOOKUP(D350,거래처!B:B,거래처!D:D," ")</f>
        <v>418-04-41461</v>
      </c>
      <c r="G350" s="282" t="s">
        <v>1102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1264</v>
      </c>
      <c r="E351" s="261" t="str">
        <f>_xlfn.XLOOKUP(D351,거래처!B:B,거래처!D:D," ")</f>
        <v>881-07-00034</v>
      </c>
      <c r="F351" s="284" t="s">
        <v>2041</v>
      </c>
      <c r="G351" s="282" t="s">
        <v>1900</v>
      </c>
      <c r="H351" s="261" t="s">
        <v>2041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1950</v>
      </c>
      <c r="E352" s="261">
        <f>_xlfn.XLOOKUP(D352,거래처!B:B,거래처!D:D," ")</f>
        <v>0</v>
      </c>
      <c r="F352" s="284">
        <v>36050661</v>
      </c>
      <c r="G352" s="282" t="s">
        <v>2039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1239</v>
      </c>
      <c r="E353" s="261" t="str">
        <f>_xlfn.XLOOKUP(D353,거래처!B:B,거래처!D:D," ")</f>
        <v>616-06-75685</v>
      </c>
      <c r="G353" s="282" t="s">
        <v>2264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1239</v>
      </c>
      <c r="E354" s="261" t="str">
        <f>_xlfn.XLOOKUP(D354,거래처!B:B,거래처!D:D," ")</f>
        <v>616-06-75685</v>
      </c>
      <c r="F354" s="284" t="s">
        <v>2265</v>
      </c>
      <c r="G354" s="282" t="s">
        <v>2019</v>
      </c>
      <c r="H354" s="261" t="s">
        <v>2265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1731</v>
      </c>
      <c r="E355" s="261" t="str">
        <f>_xlfn.XLOOKUP(D355,거래처!B:B,거래처!D:D," ")</f>
        <v>609-23-97505</v>
      </c>
      <c r="G355" s="282" t="s">
        <v>1102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1264</v>
      </c>
      <c r="E356" s="261" t="str">
        <f>_xlfn.XLOOKUP(D356,거래처!B:B,거래처!D:D," ")</f>
        <v>881-07-00034</v>
      </c>
      <c r="G356" s="282" t="s">
        <v>1688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1950</v>
      </c>
      <c r="E357" s="261">
        <f>_xlfn.XLOOKUP(D357,거래처!B:B,거래처!D:D," ")</f>
        <v>0</v>
      </c>
      <c r="G357" s="282" t="s">
        <v>1688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1731</v>
      </c>
      <c r="E358" s="261" t="str">
        <f>_xlfn.XLOOKUP(D358,거래처!B:B,거래처!D:D," ")</f>
        <v>609-23-97505</v>
      </c>
      <c r="G358" s="282" t="s">
        <v>1688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2230</v>
      </c>
      <c r="E359" s="261" t="str">
        <f>_xlfn.XLOOKUP(D359,거래처!B:B,거래처!D:D," ")</f>
        <v>505-81-51041</v>
      </c>
      <c r="G359" s="282" t="s">
        <v>1453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2230</v>
      </c>
      <c r="E360" s="261" t="str">
        <f>_xlfn.XLOOKUP(D360,거래처!B:B,거래처!D:D," ")</f>
        <v>505-81-51041</v>
      </c>
      <c r="G360" s="282" t="s">
        <v>1102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1402</v>
      </c>
      <c r="E361" s="261" t="str">
        <f>_xlfn.XLOOKUP(D361,거래처!B:B,거래처!D:D," ")</f>
        <v>504-20-50427</v>
      </c>
      <c r="F361" s="284">
        <v>1068298046</v>
      </c>
      <c r="G361" s="282" t="s">
        <v>2023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1912</v>
      </c>
      <c r="E362" s="261" t="str">
        <f>_xlfn.XLOOKUP(D362,거래처!B:B,거래처!D:D," ")</f>
        <v>621-19-98244</v>
      </c>
      <c r="F362" s="284" t="s">
        <v>1694</v>
      </c>
      <c r="G362" s="282" t="s">
        <v>1171</v>
      </c>
      <c r="H362" s="261" t="s">
        <v>1694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1554</v>
      </c>
      <c r="E363" s="261" t="str">
        <f>_xlfn.XLOOKUP(D363,거래처!B:B,거래처!D:D," ")</f>
        <v>312-13-58007</v>
      </c>
      <c r="F363" s="284" t="s">
        <v>1175</v>
      </c>
      <c r="G363" s="282" t="s">
        <v>3854</v>
      </c>
      <c r="H363" s="261" t="s">
        <v>1175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1412</v>
      </c>
      <c r="E364" s="261" t="str">
        <f>_xlfn.XLOOKUP(D364,거래처!B:B,거래처!D:D," ")</f>
        <v>324-46-00336</v>
      </c>
      <c r="G364" s="282" t="s">
        <v>2058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1412</v>
      </c>
      <c r="E365" s="261" t="str">
        <f>_xlfn.XLOOKUP(D365,거래처!B:B,거래처!D:D," ")</f>
        <v>324-46-00336</v>
      </c>
      <c r="G365" s="282" t="s">
        <v>2059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1122</v>
      </c>
      <c r="E366" s="261">
        <f>_xlfn.XLOOKUP(D366,거래처!B:B,거래처!D:D," ")</f>
        <v>0</v>
      </c>
      <c r="G366" s="282" t="s">
        <v>2061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2065</v>
      </c>
      <c r="E367" s="261">
        <f>_xlfn.XLOOKUP(D367,거래처!B:B,거래처!D:D," ")</f>
        <v>0</v>
      </c>
      <c r="F367" s="284" t="s">
        <v>1169</v>
      </c>
      <c r="G367" s="282" t="s">
        <v>1592</v>
      </c>
      <c r="H367" s="261" t="s">
        <v>1169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1357</v>
      </c>
      <c r="E368" s="261" t="str">
        <f>_xlfn.XLOOKUP(D368,거래처!B:B,거래처!D:D," ")</f>
        <v>177-01-03420</v>
      </c>
      <c r="G368" s="282" t="s">
        <v>2069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2065</v>
      </c>
      <c r="E369" s="261">
        <f>_xlfn.XLOOKUP(D369,거래처!B:B,거래처!D:D," ")</f>
        <v>0</v>
      </c>
      <c r="G369" s="282" t="s">
        <v>1102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1554</v>
      </c>
      <c r="E370" s="261" t="str">
        <f>_xlfn.XLOOKUP(D370,거래처!B:B,거래처!D:D," ")</f>
        <v>312-13-58007</v>
      </c>
      <c r="G370" s="282" t="s">
        <v>1102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1407</v>
      </c>
      <c r="E371" s="261" t="str">
        <f>_xlfn.XLOOKUP(D371,거래처!B:B,거래처!D:D," ")</f>
        <v>502-11-86077</v>
      </c>
      <c r="G371" s="282" t="s">
        <v>1116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1407</v>
      </c>
      <c r="E372" s="261" t="str">
        <f>_xlfn.XLOOKUP(D372,거래처!B:B,거래처!D:D," ")</f>
        <v>502-11-86077</v>
      </c>
      <c r="F372" s="284">
        <v>1068298046</v>
      </c>
      <c r="G372" s="282" t="s">
        <v>2023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1866</v>
      </c>
      <c r="E373" s="261" t="str">
        <f>_xlfn.XLOOKUP(D373,거래처!B:B,거래처!D:D," ")</f>
        <v>513-16-70662</v>
      </c>
      <c r="F373" s="284">
        <v>1068298046</v>
      </c>
      <c r="G373" s="282" t="s">
        <v>2023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1866</v>
      </c>
      <c r="E374" s="261" t="str">
        <f>_xlfn.XLOOKUP(D374,거래처!B:B,거래처!D:D," ")</f>
        <v>513-16-70662</v>
      </c>
      <c r="F374" s="284">
        <v>24152333903</v>
      </c>
      <c r="G374" s="282" t="s">
        <v>1506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1288</v>
      </c>
      <c r="E375" s="261" t="str">
        <f>_xlfn.XLOOKUP(D375,거래처!B:B,거래처!D:D," ")</f>
        <v>877-63-00588</v>
      </c>
      <c r="F375" s="284" t="s">
        <v>2091</v>
      </c>
      <c r="G375" s="282" t="s">
        <v>2092</v>
      </c>
      <c r="H375" s="261" t="s">
        <v>2091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1731</v>
      </c>
      <c r="E376" s="261" t="str">
        <f>_xlfn.XLOOKUP(D376,거래처!B:B,거래처!D:D," ")</f>
        <v>609-23-97505</v>
      </c>
      <c r="F376" s="284" t="s">
        <v>1175</v>
      </c>
      <c r="G376" s="282" t="s">
        <v>3854</v>
      </c>
      <c r="H376" s="261" t="s">
        <v>1175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2076</v>
      </c>
      <c r="E377" s="261" t="str">
        <f>_xlfn.XLOOKUP(D377,거래처!B:B,거래처!D:D," ")</f>
        <v>562-03-01527</v>
      </c>
      <c r="F377" s="284">
        <v>7252703114</v>
      </c>
      <c r="G377" s="282" t="s">
        <v>1646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2080</v>
      </c>
      <c r="E378" s="261" t="str">
        <f>_xlfn.XLOOKUP(D378,거래처!B:B,거래처!D:D," ")</f>
        <v>455-19-00065</v>
      </c>
      <c r="F378" s="284">
        <v>2800802</v>
      </c>
      <c r="G378" s="282" t="s">
        <v>1659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1357</v>
      </c>
      <c r="E379" s="261" t="str">
        <f>_xlfn.XLOOKUP(D379,거래처!B:B,거래처!D:D," ")</f>
        <v>177-01-03420</v>
      </c>
      <c r="G379" s="282" t="s">
        <v>2081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1264</v>
      </c>
      <c r="E380" s="261" t="str">
        <f>_xlfn.XLOOKUP(D380,거래처!B:B,거래처!D:D," ")</f>
        <v>881-07-00034</v>
      </c>
      <c r="G380" s="282" t="s">
        <v>2084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2076</v>
      </c>
      <c r="E381" s="261" t="str">
        <f>_xlfn.XLOOKUP(D381,거래처!B:B,거래처!D:D," ")</f>
        <v>562-03-01527</v>
      </c>
      <c r="G381" s="282" t="s">
        <v>1102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1617</v>
      </c>
      <c r="E382" s="261" t="str">
        <f>_xlfn.XLOOKUP(D382,거래처!B:B,거래처!D:D," ")</f>
        <v>104-86-61638</v>
      </c>
      <c r="G382" s="282" t="s">
        <v>2087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1336</v>
      </c>
      <c r="E383" s="261" t="str">
        <f>_xlfn.XLOOKUP(D383,거래처!B:B,거래처!D:D," ")</f>
        <v>642-15-02067</v>
      </c>
      <c r="G383" s="282" t="s">
        <v>2089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1912</v>
      </c>
      <c r="E384" s="261" t="str">
        <f>_xlfn.XLOOKUP(D384,거래처!B:B,거래처!D:D," ")</f>
        <v>621-19-98244</v>
      </c>
      <c r="G384" s="282" t="s">
        <v>1102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1336</v>
      </c>
      <c r="E385" s="261" t="str">
        <f>_xlfn.XLOOKUP(D385,거래처!B:B,거래처!D:D," ")</f>
        <v>642-15-02067</v>
      </c>
      <c r="G385" s="282" t="s">
        <v>1102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1664</v>
      </c>
      <c r="E386" s="261" t="str">
        <f>_xlfn.XLOOKUP(D386,거래처!B:B,거래처!D:D," ")</f>
        <v>848-34-00917</v>
      </c>
      <c r="G386" s="282" t="s">
        <v>1971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1664</v>
      </c>
      <c r="E387" s="261" t="str">
        <f>_xlfn.XLOOKUP(D387,거래처!B:B,거래처!D:D," ")</f>
        <v>848-34-00917</v>
      </c>
      <c r="G387" s="282" t="s">
        <v>2093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1407</v>
      </c>
      <c r="E388" s="261" t="str">
        <f>_xlfn.XLOOKUP(D388,거래처!B:B,거래처!D:D," ")</f>
        <v>502-11-86077</v>
      </c>
      <c r="G388" s="282" t="s">
        <v>1102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1264</v>
      </c>
      <c r="E389" s="261" t="str">
        <f>_xlfn.XLOOKUP(D389,거래처!B:B,거래처!D:D," ")</f>
        <v>881-07-00034</v>
      </c>
      <c r="G389" s="282" t="s">
        <v>1102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2100</v>
      </c>
      <c r="E390" s="261" t="str">
        <f>_xlfn.XLOOKUP(D390,거래처!B:B,거래처!D:D," ")</f>
        <v xml:space="preserve"> </v>
      </c>
      <c r="F390" s="284" t="s">
        <v>1179</v>
      </c>
      <c r="G390" s="282" t="s">
        <v>1106</v>
      </c>
      <c r="H390" s="261" t="s">
        <v>1422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1007</v>
      </c>
      <c r="E391" s="261" t="str">
        <f>_xlfn.XLOOKUP(D391,거래처!B:B,거래처!D:D," ")</f>
        <v>488-12-01084</v>
      </c>
      <c r="F391" s="284">
        <v>2295001282</v>
      </c>
      <c r="G391" s="282" t="s">
        <v>2438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1731</v>
      </c>
      <c r="E392" s="261" t="str">
        <f>_xlfn.XLOOKUP(D392,거래처!B:B,거래처!D:D," ")</f>
        <v>609-23-97505</v>
      </c>
      <c r="G392" s="282" t="s">
        <v>1685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1554</v>
      </c>
      <c r="E393" s="261" t="str">
        <f>_xlfn.XLOOKUP(D393,거래처!B:B,거래처!D:D," ")</f>
        <v>312-13-58007</v>
      </c>
      <c r="F393" s="284" t="s">
        <v>1319</v>
      </c>
      <c r="G393" s="282" t="s">
        <v>1171</v>
      </c>
      <c r="H393" s="261" t="s">
        <v>1319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1554</v>
      </c>
      <c r="E394" s="261" t="str">
        <f>_xlfn.XLOOKUP(D394,거래처!B:B,거래처!D:D," ")</f>
        <v>312-13-58007</v>
      </c>
      <c r="G394" s="282" t="s">
        <v>1102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1536</v>
      </c>
      <c r="E395" s="261" t="str">
        <f>_xlfn.XLOOKUP(D395,거래처!B:B,거래처!D:D," ")</f>
        <v>503-07-45581</v>
      </c>
      <c r="F395" s="284" t="s">
        <v>1175</v>
      </c>
      <c r="G395" s="282" t="s">
        <v>2116</v>
      </c>
      <c r="H395" s="261" t="s">
        <v>1175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2021</v>
      </c>
      <c r="E396" s="261" t="str">
        <f>_xlfn.XLOOKUP(D396,거래처!B:B,거래처!D:D," ")</f>
        <v xml:space="preserve"> </v>
      </c>
      <c r="F396" s="284" t="s">
        <v>1169</v>
      </c>
      <c r="G396" s="282" t="s">
        <v>2109</v>
      </c>
      <c r="H396" s="261" t="s">
        <v>1169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2021</v>
      </c>
      <c r="E397" s="261" t="str">
        <f>_xlfn.XLOOKUP(D397,거래처!B:B,거래처!D:D," ")</f>
        <v xml:space="preserve"> </v>
      </c>
      <c r="F397" s="284" t="s">
        <v>1744</v>
      </c>
      <c r="G397" s="282" t="s">
        <v>2110</v>
      </c>
      <c r="H397" s="261" t="s">
        <v>1744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2021</v>
      </c>
      <c r="E398" s="261" t="str">
        <f>_xlfn.XLOOKUP(D398,거래처!B:B,거래처!D:D," ")</f>
        <v xml:space="preserve"> </v>
      </c>
      <c r="G398" s="282" t="s">
        <v>1102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1498</v>
      </c>
      <c r="E399" s="261">
        <f>_xlfn.XLOOKUP(D399,거래처!B:B,거래처!D:D," ")</f>
        <v>0</v>
      </c>
      <c r="G399" s="282" t="s">
        <v>1945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2033</v>
      </c>
      <c r="E400" s="261" t="str">
        <f>_xlfn.XLOOKUP(D400,거래처!B:B,거래처!D:D," ")</f>
        <v>306-28-58326</v>
      </c>
      <c r="G400" s="282" t="s">
        <v>1102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1689</v>
      </c>
      <c r="E401" s="261" t="str">
        <f>_xlfn.XLOOKUP(D401,거래처!B:B,거래처!D:D," ")</f>
        <v>410-27-15314</v>
      </c>
      <c r="F401" s="284">
        <v>50229</v>
      </c>
      <c r="G401" s="282" t="s">
        <v>2119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2144</v>
      </c>
      <c r="E402" s="261" t="str">
        <f>_xlfn.XLOOKUP(D402,거래처!B:B,거래처!D:D," ")</f>
        <v>302-01-83388</v>
      </c>
      <c r="G402" s="282" t="s">
        <v>2142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1809</v>
      </c>
      <c r="E403" s="261" t="str">
        <f>_xlfn.XLOOKUP(D403,거래처!B:B,거래처!D:D," ")</f>
        <v>585-08-00244</v>
      </c>
      <c r="F403" s="284" t="s">
        <v>1169</v>
      </c>
      <c r="G403" s="282" t="s">
        <v>2109</v>
      </c>
      <c r="H403" s="261" t="s">
        <v>1169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1809</v>
      </c>
      <c r="E404" s="261" t="str">
        <f>_xlfn.XLOOKUP(D404,거래처!B:B,거래처!D:D," ")</f>
        <v>585-08-00244</v>
      </c>
      <c r="F404" s="284" t="s">
        <v>1744</v>
      </c>
      <c r="G404" s="282" t="s">
        <v>2110</v>
      </c>
      <c r="H404" s="261" t="s">
        <v>1744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1809</v>
      </c>
      <c r="E405" s="261" t="str">
        <f>_xlfn.XLOOKUP(D405,거래처!B:B,거래처!D:D," ")</f>
        <v>585-08-00244</v>
      </c>
      <c r="F405" s="284" t="s">
        <v>2146</v>
      </c>
      <c r="G405" s="282" t="s">
        <v>3855</v>
      </c>
      <c r="H405" s="261" t="s">
        <v>2146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1809</v>
      </c>
      <c r="E406" s="261" t="str">
        <f>_xlfn.XLOOKUP(D406,거래처!B:B,거래처!D:D," ")</f>
        <v>585-08-00244</v>
      </c>
      <c r="G406" s="282" t="s">
        <v>1102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2027</v>
      </c>
      <c r="E407" s="261" t="str">
        <f>_xlfn.XLOOKUP(D407,거래처!B:B,거래처!D:D," ")</f>
        <v>615-12-95791</v>
      </c>
      <c r="F407" s="284" t="s">
        <v>2146</v>
      </c>
      <c r="G407" s="282" t="s">
        <v>3855</v>
      </c>
      <c r="H407" s="261" t="s">
        <v>2146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1866</v>
      </c>
      <c r="E408" s="261" t="str">
        <f>_xlfn.XLOOKUP(D408,거래처!B:B,거래처!D:D," ")</f>
        <v>513-16-70662</v>
      </c>
      <c r="G408" s="282" t="s">
        <v>1102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1689</v>
      </c>
      <c r="E409" s="261" t="str">
        <f>_xlfn.XLOOKUP(D409,거래처!B:B,거래처!D:D," ")</f>
        <v>410-27-15314</v>
      </c>
      <c r="F409" s="284">
        <v>50229</v>
      </c>
      <c r="G409" s="282" t="s">
        <v>2119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1689</v>
      </c>
      <c r="E410" s="261" t="str">
        <f>_xlfn.XLOOKUP(D410,거래처!B:B,거래처!D:D," ")</f>
        <v>410-27-15314</v>
      </c>
      <c r="F410" s="284" t="s">
        <v>1217</v>
      </c>
      <c r="G410" s="282" t="s">
        <v>2117</v>
      </c>
      <c r="H410" s="261" t="s">
        <v>1217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1689</v>
      </c>
      <c r="E411" s="261" t="str">
        <f>_xlfn.XLOOKUP(D411,거래처!B:B,거래처!D:D," ")</f>
        <v>410-27-15314</v>
      </c>
      <c r="F411" s="284" t="s">
        <v>1762</v>
      </c>
      <c r="G411" s="282" t="s">
        <v>2121</v>
      </c>
      <c r="H411" s="261" t="s">
        <v>1762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1809</v>
      </c>
      <c r="E412" s="261" t="str">
        <f>_xlfn.XLOOKUP(D412,거래처!B:B,거래처!D:D," ")</f>
        <v>585-08-00244</v>
      </c>
      <c r="G412" s="282" t="s">
        <v>2154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1809</v>
      </c>
      <c r="E413" s="261" t="str">
        <f>_xlfn.XLOOKUP(D413,거래처!B:B,거래처!D:D," ")</f>
        <v>585-08-00244</v>
      </c>
      <c r="G413" s="282" t="s">
        <v>1102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1786</v>
      </c>
      <c r="E414" s="261" t="str">
        <f>_xlfn.XLOOKUP(D414,거래처!B:B,거래처!D:D," ")</f>
        <v>514-13-78458</v>
      </c>
      <c r="G414" s="282" t="s">
        <v>2156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1689</v>
      </c>
      <c r="E415" s="261" t="str">
        <f>_xlfn.XLOOKUP(D415,거래처!B:B,거래처!D:D," ")</f>
        <v>410-27-15314</v>
      </c>
      <c r="G415" s="282" t="s">
        <v>1477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1689</v>
      </c>
      <c r="E416" s="261" t="str">
        <f>_xlfn.XLOOKUP(D416,거래처!B:B,거래처!D:D," ")</f>
        <v>410-27-15314</v>
      </c>
      <c r="G416" s="282" t="s">
        <v>1492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1040</v>
      </c>
      <c r="E417" s="261" t="str">
        <f>_xlfn.XLOOKUP(D417,거래처!B:B,거래처!D:D," ")</f>
        <v>621-19-34070</v>
      </c>
      <c r="G417" s="282" t="s">
        <v>1492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1247</v>
      </c>
      <c r="E418" s="261" t="str">
        <f>_xlfn.XLOOKUP(D418,거래처!B:B,거래처!D:D," ")</f>
        <v>504-20-50427</v>
      </c>
      <c r="F418" s="284">
        <v>1087298388</v>
      </c>
      <c r="G418" s="282" t="s">
        <v>2170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1243</v>
      </c>
      <c r="E419" s="261">
        <f>_xlfn.XLOOKUP(D419,거래처!B:B,거래처!D:D," ")</f>
        <v>0</v>
      </c>
      <c r="F419" s="284" t="s">
        <v>2180</v>
      </c>
      <c r="G419" s="282" t="s">
        <v>2181</v>
      </c>
      <c r="H419" s="261" t="s">
        <v>2180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1786</v>
      </c>
      <c r="E420" s="261" t="str">
        <f>_xlfn.XLOOKUP(D420,거래처!B:B,거래처!D:D," ")</f>
        <v>514-13-78458</v>
      </c>
      <c r="G420" s="282" t="s">
        <v>1688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1617</v>
      </c>
      <c r="E421" s="261" t="str">
        <f>_xlfn.XLOOKUP(D421,거래처!B:B,거래처!D:D," ")</f>
        <v>104-86-61638</v>
      </c>
      <c r="G421" s="282" t="s">
        <v>1102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1427</v>
      </c>
      <c r="E422" s="261" t="str">
        <f>_xlfn.XLOOKUP(D422,거래처!B:B,거래처!D:D," ")</f>
        <v>877-63-00588</v>
      </c>
      <c r="G422" s="282" t="s">
        <v>1102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1664</v>
      </c>
      <c r="E423" s="261" t="str">
        <f>_xlfn.XLOOKUP(D423,거래처!B:B,거래처!D:D," ")</f>
        <v>848-34-00917</v>
      </c>
      <c r="F423" s="284" t="s">
        <v>1169</v>
      </c>
      <c r="G423" s="282" t="s">
        <v>2109</v>
      </c>
      <c r="H423" s="261" t="s">
        <v>1169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1664</v>
      </c>
      <c r="E424" s="261" t="str">
        <f>_xlfn.XLOOKUP(D424,거래처!B:B,거래처!D:D," ")</f>
        <v>848-34-00917</v>
      </c>
      <c r="F424" s="284" t="s">
        <v>1744</v>
      </c>
      <c r="G424" s="282" t="s">
        <v>2110</v>
      </c>
      <c r="H424" s="261" t="s">
        <v>1744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1664</v>
      </c>
      <c r="E425" s="261" t="str">
        <f>_xlfn.XLOOKUP(D425,거래처!B:B,거래처!D:D," ")</f>
        <v>848-34-00917</v>
      </c>
      <c r="F425" s="284" t="s">
        <v>1662</v>
      </c>
      <c r="G425" s="282" t="s">
        <v>2112</v>
      </c>
      <c r="H425" s="261" t="s">
        <v>1662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1664</v>
      </c>
      <c r="E426" s="261" t="str">
        <f>_xlfn.XLOOKUP(D426,거래처!B:B,거래처!D:D," ")</f>
        <v>848-34-00917</v>
      </c>
      <c r="G426" s="282" t="s">
        <v>2167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1349</v>
      </c>
      <c r="E427" s="261" t="str">
        <f>_xlfn.XLOOKUP(D427,거래처!B:B,거래처!D:D," ")</f>
        <v>418-10-00781</v>
      </c>
      <c r="G427" s="282" t="s">
        <v>1971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1402</v>
      </c>
      <c r="E428" s="261" t="str">
        <f>_xlfn.XLOOKUP(D428,거래처!B:B,거래처!D:D," ")</f>
        <v>504-20-50427</v>
      </c>
      <c r="G428" s="282" t="s">
        <v>2171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1122</v>
      </c>
      <c r="E429" s="261">
        <f>_xlfn.XLOOKUP(D429,거래처!B:B,거래처!D:D," ")</f>
        <v>0</v>
      </c>
      <c r="G429" s="282" t="s">
        <v>2172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1040</v>
      </c>
      <c r="E430" s="261" t="str">
        <f>_xlfn.XLOOKUP(D430,거래처!B:B,거래처!D:D," ")</f>
        <v>621-19-34070</v>
      </c>
      <c r="F430" s="284" t="s">
        <v>1694</v>
      </c>
      <c r="G430" s="282" t="s">
        <v>1171</v>
      </c>
      <c r="H430" s="261" t="s">
        <v>1694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1040</v>
      </c>
      <c r="E431" s="261" t="str">
        <f>_xlfn.XLOOKUP(D431,거래처!B:B,거래처!D:D," ")</f>
        <v>621-19-34070</v>
      </c>
      <c r="G431" s="282" t="s">
        <v>1102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1004</v>
      </c>
      <c r="E432" s="261" t="str">
        <f>_xlfn.XLOOKUP(D432,거래처!B:B,거래처!D:D," ")</f>
        <v>302-01-83388</v>
      </c>
      <c r="F432" s="284" t="s">
        <v>1168</v>
      </c>
      <c r="G432" s="282" t="s">
        <v>2115</v>
      </c>
      <c r="H432" s="261" t="s">
        <v>1168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1245</v>
      </c>
      <c r="E433" s="261" t="str">
        <f>_xlfn.XLOOKUP(D433,거래처!B:B,거래처!D:D," ")</f>
        <v>503-07-45581</v>
      </c>
      <c r="F433" s="284" t="s">
        <v>2271</v>
      </c>
      <c r="G433" s="282" t="s">
        <v>1593</v>
      </c>
      <c r="H433" s="261" t="s">
        <v>2271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1800</v>
      </c>
      <c r="E434" s="261" t="str">
        <f>_xlfn.XLOOKUP(D434,거래처!B:B,거래처!D:D," ")</f>
        <v>617-28-84743</v>
      </c>
      <c r="F434" s="284" t="s">
        <v>1168</v>
      </c>
      <c r="G434" s="282" t="s">
        <v>2115</v>
      </c>
      <c r="H434" s="261" t="s">
        <v>1168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2027</v>
      </c>
      <c r="E435" s="261" t="str">
        <f>_xlfn.XLOOKUP(D435,거래처!B:B,거래처!D:D," ")</f>
        <v>615-12-95791</v>
      </c>
      <c r="G435" s="282" t="s">
        <v>1102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2165</v>
      </c>
      <c r="E436" s="261">
        <f>_xlfn.XLOOKUP(D436,거래처!B:B,거래처!D:D," ")</f>
        <v>0</v>
      </c>
      <c r="G436" s="282" t="s">
        <v>1102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1349</v>
      </c>
      <c r="E437" s="261" t="str">
        <f>_xlfn.XLOOKUP(D437,거래처!B:B,거래처!D:D," ")</f>
        <v>418-10-00781</v>
      </c>
      <c r="G437" s="282" t="s">
        <v>1102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1511</v>
      </c>
      <c r="E438" s="261" t="str">
        <f>_xlfn.XLOOKUP(D438,거래처!B:B,거래처!D:D," ")</f>
        <v>196-87-02353</v>
      </c>
      <c r="G438" s="282" t="s">
        <v>2182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2184</v>
      </c>
      <c r="E439" s="261" t="str">
        <f>_xlfn.XLOOKUP(D439,거래처!B:B,거래처!D:D," ")</f>
        <v>669-06-02978</v>
      </c>
      <c r="F439" s="284" t="s">
        <v>1179</v>
      </c>
      <c r="G439" s="282" t="s">
        <v>2107</v>
      </c>
      <c r="H439" s="261" t="s">
        <v>1422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1617</v>
      </c>
      <c r="E440" s="261" t="str">
        <f>_xlfn.XLOOKUP(D440,거래처!B:B,거래처!D:D," ")</f>
        <v>104-86-61638</v>
      </c>
      <c r="F440" s="284" t="s">
        <v>1891</v>
      </c>
      <c r="G440" s="282" t="s">
        <v>2131</v>
      </c>
      <c r="H440" s="261" t="s">
        <v>1891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1617</v>
      </c>
      <c r="E441" s="261" t="str">
        <f>_xlfn.XLOOKUP(D441,거래처!B:B,거래처!D:D," ")</f>
        <v>104-86-61638</v>
      </c>
      <c r="F441" s="284" t="s">
        <v>1744</v>
      </c>
      <c r="G441" s="282" t="s">
        <v>2110</v>
      </c>
      <c r="H441" s="261" t="s">
        <v>1744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1617</v>
      </c>
      <c r="E442" s="261" t="str">
        <f>_xlfn.XLOOKUP(D442,거래처!B:B,거래처!D:D," ")</f>
        <v>104-86-61638</v>
      </c>
      <c r="G442" s="282" t="s">
        <v>2132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2187</v>
      </c>
      <c r="E443" s="261" t="str">
        <f>_xlfn.XLOOKUP(D443,거래처!B:B,거래처!D:D," ")</f>
        <v>893-05-02026</v>
      </c>
      <c r="F443" s="284" t="s">
        <v>1169</v>
      </c>
      <c r="G443" s="282" t="s">
        <v>2109</v>
      </c>
      <c r="H443" s="261" t="s">
        <v>1169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2187</v>
      </c>
      <c r="E444" s="261" t="str">
        <f>_xlfn.XLOOKUP(D444,거래처!B:B,거래처!D:D," ")</f>
        <v>893-05-02026</v>
      </c>
      <c r="F444" s="284" t="s">
        <v>1744</v>
      </c>
      <c r="G444" s="282" t="s">
        <v>2110</v>
      </c>
      <c r="H444" s="261" t="s">
        <v>1744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1800</v>
      </c>
      <c r="E445" s="261" t="str">
        <f>_xlfn.XLOOKUP(D445,거래처!B:B,거래처!D:D," ")</f>
        <v>617-28-84743</v>
      </c>
      <c r="F445" s="284" t="s">
        <v>1169</v>
      </c>
      <c r="G445" s="282" t="s">
        <v>2109</v>
      </c>
      <c r="H445" s="261" t="s">
        <v>1169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1800</v>
      </c>
      <c r="E446" s="261" t="str">
        <f>_xlfn.XLOOKUP(D446,거래처!B:B,거래처!D:D," ")</f>
        <v>617-28-84743</v>
      </c>
      <c r="F446" s="284" t="s">
        <v>1744</v>
      </c>
      <c r="G446" s="282" t="s">
        <v>2110</v>
      </c>
      <c r="H446" s="261" t="s">
        <v>1744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2187</v>
      </c>
      <c r="E447" s="261" t="str">
        <f>_xlfn.XLOOKUP(D447,거래처!B:B,거래처!D:D," ")</f>
        <v>893-05-02026</v>
      </c>
      <c r="G447" s="282" t="s">
        <v>1102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2184</v>
      </c>
      <c r="E448" s="261" t="str">
        <f>_xlfn.XLOOKUP(D448,거래처!B:B,거래처!D:D," ")</f>
        <v>669-06-02978</v>
      </c>
      <c r="G448" s="282" t="s">
        <v>1102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1412</v>
      </c>
      <c r="E449" s="261" t="str">
        <f>_xlfn.XLOOKUP(D449,거래처!B:B,거래처!D:D," ")</f>
        <v>324-46-00336</v>
      </c>
      <c r="G449" s="282" t="s">
        <v>1102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996</v>
      </c>
      <c r="E450" s="261" t="str">
        <f>_xlfn.XLOOKUP(D450,거래처!B:B,거래처!D:D," ")</f>
        <v>504-13-11275</v>
      </c>
      <c r="G450" s="282" t="s">
        <v>1102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1357</v>
      </c>
      <c r="E451" s="261" t="str">
        <f>_xlfn.XLOOKUP(D451,거래처!B:B,거래처!D:D," ")</f>
        <v>177-01-03420</v>
      </c>
      <c r="F451" s="284">
        <v>7252703114</v>
      </c>
      <c r="G451" s="282" t="s">
        <v>1646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1040</v>
      </c>
      <c r="E452" s="261" t="str">
        <f>_xlfn.XLOOKUP(D452,거래처!B:B,거래처!D:D," ")</f>
        <v>621-19-34070</v>
      </c>
      <c r="G452" s="282" t="s">
        <v>1492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1511</v>
      </c>
      <c r="E453" s="261" t="str">
        <f>_xlfn.XLOOKUP(D453,거래처!B:B,거래처!D:D," ")</f>
        <v>196-87-02353</v>
      </c>
      <c r="F453" s="284" t="s">
        <v>1223</v>
      </c>
      <c r="G453" s="282" t="s">
        <v>1224</v>
      </c>
      <c r="H453" s="261" t="s">
        <v>1223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1407</v>
      </c>
      <c r="E454" s="261" t="str">
        <f>_xlfn.XLOOKUP(D454,거래처!B:B,거래처!D:D," ")</f>
        <v>502-11-86077</v>
      </c>
      <c r="F454" s="284" t="s">
        <v>1166</v>
      </c>
      <c r="G454" s="282" t="s">
        <v>2193</v>
      </c>
      <c r="H454" s="261" t="s">
        <v>1166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1437</v>
      </c>
      <c r="E455" s="261" t="str">
        <f>_xlfn.XLOOKUP(D455,거래처!B:B,거래처!D:D," ")</f>
        <v>408-33-91630</v>
      </c>
      <c r="G455" s="282" t="s">
        <v>1685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1040</v>
      </c>
      <c r="E456" s="261" t="str">
        <f>_xlfn.XLOOKUP(D456,거래처!B:B,거래처!D:D," ")</f>
        <v>621-19-34070</v>
      </c>
      <c r="G456" s="282" t="s">
        <v>1102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1407</v>
      </c>
      <c r="E457" s="261" t="str">
        <f>_xlfn.XLOOKUP(D457,거래처!B:B,거래처!D:D," ")</f>
        <v>502-11-86077</v>
      </c>
      <c r="G457" s="282" t="s">
        <v>1102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1040</v>
      </c>
      <c r="E458" s="261" t="str">
        <f>_xlfn.XLOOKUP(D458,거래처!B:B,거래처!D:D," ")</f>
        <v>621-19-34070</v>
      </c>
      <c r="F458" s="284" t="s">
        <v>1172</v>
      </c>
      <c r="G458" s="282" t="s">
        <v>1173</v>
      </c>
      <c r="H458" s="261" t="s">
        <v>1172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2203</v>
      </c>
      <c r="E459" s="261" t="str">
        <f>_xlfn.XLOOKUP(D459,거래처!B:B,거래처!D:D," ")</f>
        <v xml:space="preserve"> </v>
      </c>
      <c r="G459" s="282" t="s">
        <v>1661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1664</v>
      </c>
      <c r="E460" s="261" t="str">
        <f>_xlfn.XLOOKUP(D460,거래처!B:B,거래처!D:D," ")</f>
        <v>848-34-00917</v>
      </c>
      <c r="F460" s="284">
        <v>4150862090</v>
      </c>
      <c r="G460" s="282" t="s">
        <v>2438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1410</v>
      </c>
      <c r="E461" s="261" t="str">
        <f>_xlfn.XLOOKUP(D461,거래처!B:B,거래처!D:D," ")</f>
        <v>273-03-01573</v>
      </c>
      <c r="G461" s="282" t="s">
        <v>1686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1007</v>
      </c>
      <c r="E462" s="261" t="str">
        <f>_xlfn.XLOOKUP(D462,거래처!B:B,거래처!D:D," ")</f>
        <v>488-12-01084</v>
      </c>
      <c r="F462" s="284">
        <v>4150862090</v>
      </c>
      <c r="G462" s="282" t="s">
        <v>2438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1007</v>
      </c>
      <c r="E463" s="261" t="str">
        <f>_xlfn.XLOOKUP(D463,거래처!B:B,거래처!D:D," ")</f>
        <v>488-12-01084</v>
      </c>
      <c r="F463" s="284">
        <v>50229</v>
      </c>
      <c r="G463" s="282" t="s">
        <v>2119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1007</v>
      </c>
      <c r="E464" s="261" t="str">
        <f>_xlfn.XLOOKUP(D464,거래처!B:B,거래처!D:D," ")</f>
        <v>488-12-01084</v>
      </c>
      <c r="G464" s="282" t="s">
        <v>2113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1007</v>
      </c>
      <c r="E465" s="261" t="str">
        <f>_xlfn.XLOOKUP(D465,거래처!B:B,거래처!D:D," ")</f>
        <v>488-12-01084</v>
      </c>
      <c r="F465" s="284" t="s">
        <v>1762</v>
      </c>
      <c r="G465" s="282" t="s">
        <v>2121</v>
      </c>
      <c r="H465" s="261" t="s">
        <v>1762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1501</v>
      </c>
      <c r="E466" s="261" t="str">
        <f>_xlfn.XLOOKUP(D466,거래처!B:B,거래처!D:D," ")</f>
        <v>137-10-37507</v>
      </c>
      <c r="G466" s="282" t="s">
        <v>2215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1501</v>
      </c>
      <c r="E467" s="261" t="str">
        <f>_xlfn.XLOOKUP(D467,거래처!B:B,거래처!D:D," ")</f>
        <v>137-10-37507</v>
      </c>
      <c r="G467" s="282" t="s">
        <v>1688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1511</v>
      </c>
      <c r="E468" s="261" t="str">
        <f>_xlfn.XLOOKUP(D468,거래처!B:B,거래처!D:D," ")</f>
        <v>196-87-02353</v>
      </c>
      <c r="G468" s="282" t="s">
        <v>1102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2217</v>
      </c>
      <c r="E469" s="261" t="str">
        <f>_xlfn.XLOOKUP(D469,거래처!B:B,거래처!D:D," ")</f>
        <v>215-03-36659</v>
      </c>
      <c r="F469" s="284" t="s">
        <v>1166</v>
      </c>
      <c r="G469" s="282" t="s">
        <v>2126</v>
      </c>
      <c r="H469" s="261" t="s">
        <v>1166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2217</v>
      </c>
      <c r="E470" s="261" t="str">
        <f>_xlfn.XLOOKUP(D470,거래처!B:B,거래처!D:D," ")</f>
        <v>215-03-36659</v>
      </c>
      <c r="G470" s="282" t="s">
        <v>1102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1122</v>
      </c>
      <c r="E471" s="261">
        <f>_xlfn.XLOOKUP(D471,거래처!B:B,거래처!D:D," ")</f>
        <v>0</v>
      </c>
      <c r="G471" s="282" t="s">
        <v>1102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1357</v>
      </c>
      <c r="E472" s="261" t="str">
        <f>_xlfn.XLOOKUP(D472,거래처!B:B,거래처!D:D," ")</f>
        <v>177-01-03420</v>
      </c>
      <c r="G472" s="282" t="s">
        <v>1685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1511</v>
      </c>
      <c r="E473" s="261" t="str">
        <f>_xlfn.XLOOKUP(D473,거래처!B:B,거래처!D:D," ")</f>
        <v>196-87-02353</v>
      </c>
      <c r="G473" s="282" t="s">
        <v>1102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1617</v>
      </c>
      <c r="E474" s="261" t="str">
        <f>_xlfn.XLOOKUP(D474,거래처!B:B,거래처!D:D," ")</f>
        <v>104-86-61638</v>
      </c>
      <c r="G474" s="282" t="s">
        <v>1102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1004</v>
      </c>
      <c r="E475" s="261" t="str">
        <f>_xlfn.XLOOKUP(D475,거래처!B:B,거래처!D:D," ")</f>
        <v>302-01-83388</v>
      </c>
      <c r="G475" s="282" t="s">
        <v>1102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1533</v>
      </c>
      <c r="E476" s="261" t="str">
        <f>_xlfn.XLOOKUP(D476,거래처!B:B,거래처!D:D," ")</f>
        <v>416-09-29452</v>
      </c>
      <c r="F476" s="284" t="s">
        <v>1175</v>
      </c>
      <c r="G476" s="282" t="s">
        <v>2116</v>
      </c>
      <c r="H476" s="261" t="s">
        <v>1175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1533</v>
      </c>
      <c r="E477" s="261" t="str">
        <f>_xlfn.XLOOKUP(D477,거래처!B:B,거래처!D:D," ")</f>
        <v>416-09-29452</v>
      </c>
      <c r="F477" s="284">
        <v>50229</v>
      </c>
      <c r="G477" s="282" t="s">
        <v>2119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1533</v>
      </c>
      <c r="E478" s="261" t="str">
        <f>_xlfn.XLOOKUP(D478,거래처!B:B,거래처!D:D," ")</f>
        <v>416-09-29452</v>
      </c>
      <c r="F478" s="284" t="s">
        <v>1736</v>
      </c>
      <c r="G478" s="282" t="s">
        <v>2120</v>
      </c>
      <c r="H478" s="261" t="s">
        <v>1736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2230</v>
      </c>
      <c r="E479" s="261" t="str">
        <f>_xlfn.XLOOKUP(D479,거래처!B:B,거래처!D:D," ")</f>
        <v>505-81-51041</v>
      </c>
      <c r="F479" s="284" t="s">
        <v>1694</v>
      </c>
      <c r="G479" s="282" t="s">
        <v>2223</v>
      </c>
      <c r="H479" s="261" t="s">
        <v>1694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2230</v>
      </c>
      <c r="E480" s="261" t="str">
        <f>_xlfn.XLOOKUP(D480,거래처!B:B,거래처!D:D," ")</f>
        <v>505-81-51041</v>
      </c>
      <c r="G480" s="282" t="s">
        <v>1454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1007</v>
      </c>
      <c r="E481" s="261" t="str">
        <f>_xlfn.XLOOKUP(D481,거래처!B:B,거래처!D:D," ")</f>
        <v>488-12-01084</v>
      </c>
      <c r="F481" s="284" t="s">
        <v>1217</v>
      </c>
      <c r="G481" s="282" t="s">
        <v>2117</v>
      </c>
      <c r="H481" s="261" t="s">
        <v>1217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1617</v>
      </c>
      <c r="E482" s="261" t="str">
        <f>_xlfn.XLOOKUP(D482,거래처!B:B,거래처!D:D," ")</f>
        <v>104-86-61638</v>
      </c>
      <c r="G482" s="282" t="s">
        <v>1454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1800</v>
      </c>
      <c r="E483" s="261" t="str">
        <f>_xlfn.XLOOKUP(D483,거래처!B:B,거래처!D:D," ")</f>
        <v>617-28-84743</v>
      </c>
      <c r="G483" s="282" t="s">
        <v>1102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1542</v>
      </c>
      <c r="E484" s="261" t="str">
        <f>_xlfn.XLOOKUP(D484,거래처!B:B,거래처!D:D," ")</f>
        <v>122-01-63748</v>
      </c>
      <c r="F484" s="284" t="s">
        <v>1179</v>
      </c>
      <c r="G484" s="282" t="s">
        <v>2107</v>
      </c>
      <c r="H484" s="261" t="s">
        <v>1422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2230</v>
      </c>
      <c r="E485" s="261" t="str">
        <f>_xlfn.XLOOKUP(D485,거래처!B:B,거래처!D:D," ")</f>
        <v>505-81-51041</v>
      </c>
      <c r="G485" s="282" t="s">
        <v>1102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1617</v>
      </c>
      <c r="E486" s="261" t="str">
        <f>_xlfn.XLOOKUP(D486,거래처!B:B,거래처!D:D," ")</f>
        <v>104-86-61638</v>
      </c>
      <c r="G486" s="282" t="s">
        <v>1102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1437</v>
      </c>
      <c r="E487" s="261" t="str">
        <f>_xlfn.XLOOKUP(D487,거래처!B:B,거래처!D:D," ")</f>
        <v>408-33-91630</v>
      </c>
      <c r="F487" s="284">
        <v>501220639</v>
      </c>
      <c r="G487" s="282" t="s">
        <v>1701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1536</v>
      </c>
      <c r="E488" s="261" t="str">
        <f>_xlfn.XLOOKUP(D488,거래처!B:B,거래처!D:D," ")</f>
        <v>503-07-45581</v>
      </c>
      <c r="G488" s="282" t="s">
        <v>1102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1664</v>
      </c>
      <c r="E489" s="261" t="str">
        <f>_xlfn.XLOOKUP(D489,거래처!B:B,거래처!D:D," ")</f>
        <v>848-34-00917</v>
      </c>
      <c r="G489" s="282" t="s">
        <v>1686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1533</v>
      </c>
      <c r="E490" s="261" t="str">
        <f>_xlfn.XLOOKUP(D490,거래처!B:B,거래처!D:D," ")</f>
        <v>416-09-29452</v>
      </c>
      <c r="G490" s="282" t="s">
        <v>1492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1731</v>
      </c>
      <c r="E491" s="261" t="str">
        <f>_xlfn.XLOOKUP(D491,거래처!B:B,거래처!D:D," ")</f>
        <v>609-23-97505</v>
      </c>
      <c r="G491" s="282" t="s">
        <v>1102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1040</v>
      </c>
      <c r="E492" s="261" t="str">
        <f>_xlfn.XLOOKUP(D492,거래처!B:B,거래처!D:D," ")</f>
        <v>621-19-34070</v>
      </c>
      <c r="G492" s="282" t="s">
        <v>1102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1331</v>
      </c>
      <c r="E493" s="261" t="str">
        <f>_xlfn.XLOOKUP(D493,거래처!B:B,거래처!D:D," ")</f>
        <v>510-03-85884</v>
      </c>
      <c r="G493" s="282" t="s">
        <v>1685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1498</v>
      </c>
      <c r="E494" s="261">
        <f>_xlfn.XLOOKUP(D494,거래처!B:B,거래처!D:D," ")</f>
        <v>0</v>
      </c>
      <c r="G494" s="282" t="s">
        <v>1108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1498</v>
      </c>
      <c r="E495" s="261">
        <f>_xlfn.XLOOKUP(D495,거래처!B:B,거래처!D:D," ")</f>
        <v>0</v>
      </c>
      <c r="G495" s="282" t="s">
        <v>2240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2079</v>
      </c>
      <c r="E496" s="261" t="str">
        <f>_xlfn.XLOOKUP(D496,거래처!B:B,거래처!D:D," ")</f>
        <v>455-19-00065</v>
      </c>
      <c r="G496" s="282" t="s">
        <v>1794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1357</v>
      </c>
      <c r="E497" s="261" t="str">
        <f>_xlfn.XLOOKUP(D497,거래처!B:B,거래처!D:D," ")</f>
        <v>177-01-03420</v>
      </c>
      <c r="G497" s="282" t="s">
        <v>2242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1689</v>
      </c>
      <c r="E498" s="261" t="str">
        <f>_xlfn.XLOOKUP(D498,거래처!B:B,거래처!D:D," ")</f>
        <v>410-27-15314</v>
      </c>
      <c r="G498" s="282" t="s">
        <v>1102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1542</v>
      </c>
      <c r="E499" s="261" t="str">
        <f>_xlfn.XLOOKUP(D499,거래처!B:B,거래처!D:D," ")</f>
        <v>122-01-63748</v>
      </c>
      <c r="G499" s="282" t="s">
        <v>1102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1833</v>
      </c>
      <c r="E500" s="261" t="str">
        <f>_xlfn.XLOOKUP(D500,거래처!B:B,거래처!D:D," ")</f>
        <v>894-39-00502</v>
      </c>
      <c r="G500" s="282" t="s">
        <v>2244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1040</v>
      </c>
      <c r="E501" s="261" t="str">
        <f>_xlfn.XLOOKUP(D501,거래처!B:B,거래처!D:D," ")</f>
        <v>621-19-34070</v>
      </c>
      <c r="G501" s="282" t="s">
        <v>1977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2243</v>
      </c>
      <c r="E502" s="261" t="str">
        <f>_xlfn.XLOOKUP(D502,거래처!B:B,거래처!D:D," ")</f>
        <v>119-73-00045</v>
      </c>
      <c r="G502" s="282" t="s">
        <v>2126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2243</v>
      </c>
      <c r="E503" s="261" t="str">
        <f>_xlfn.XLOOKUP(D503,거래처!B:B,거래처!D:D," ")</f>
        <v>119-73-00045</v>
      </c>
      <c r="G503" s="282" t="s">
        <v>1102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2245</v>
      </c>
      <c r="E504" s="261" t="str">
        <f>_xlfn.XLOOKUP(D504,거래처!B:B,거래처!D:D," ")</f>
        <v>183-28-00686</v>
      </c>
      <c r="G504" s="282" t="s">
        <v>1659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1833</v>
      </c>
      <c r="E505" s="261" t="str">
        <f>_xlfn.XLOOKUP(D505,거래처!B:B,거래처!D:D," ")</f>
        <v>894-39-00502</v>
      </c>
      <c r="G505" s="282" t="s">
        <v>1102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2202</v>
      </c>
      <c r="E506" s="261" t="str">
        <f>_xlfn.XLOOKUP(D506,거래처!B:B,거래처!D:D," ")</f>
        <v xml:space="preserve"> </v>
      </c>
      <c r="G506" s="282" t="s">
        <v>1102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2245</v>
      </c>
      <c r="E507" s="261" t="str">
        <f>_xlfn.XLOOKUP(D507,거래처!B:B,거래처!D:D," ")</f>
        <v>183-28-00686</v>
      </c>
      <c r="G507" s="282" t="s">
        <v>1102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1689</v>
      </c>
      <c r="E508" s="261" t="str">
        <f>_xlfn.XLOOKUP(D508,거래처!B:B,거래처!D:D," ")</f>
        <v>410-27-15314</v>
      </c>
      <c r="G508" s="282" t="s">
        <v>2223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1689</v>
      </c>
      <c r="E509" s="261" t="str">
        <f>_xlfn.XLOOKUP(D509,거래처!B:B,거래처!D:D," ")</f>
        <v>410-27-15314</v>
      </c>
      <c r="G509" s="282" t="s">
        <v>1454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1689</v>
      </c>
      <c r="E510" s="261" t="str">
        <f>_xlfn.XLOOKUP(D510,거래처!B:B,거래처!D:D," ")</f>
        <v>410-27-15314</v>
      </c>
      <c r="G510" s="282" t="s">
        <v>1477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1349</v>
      </c>
      <c r="E511" s="261" t="str">
        <f>_xlfn.XLOOKUP(D511,거래처!B:B,거래처!D:D," ")</f>
        <v>418-10-00781</v>
      </c>
      <c r="G511" s="282" t="s">
        <v>2438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1357</v>
      </c>
      <c r="E512" s="261" t="str">
        <f>_xlfn.XLOOKUP(D512,거래처!B:B,거래처!D:D," ")</f>
        <v>177-01-03420</v>
      </c>
      <c r="G512" s="282" t="s">
        <v>1962</v>
      </c>
      <c r="H512" s="261" t="s">
        <v>1182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1498</v>
      </c>
      <c r="E513" s="261">
        <f>_xlfn.XLOOKUP(D513,거래처!B:B,거래처!D:D," ")</f>
        <v>0</v>
      </c>
      <c r="G513" s="282" t="s">
        <v>1102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2274</v>
      </c>
      <c r="E514" s="261" t="str">
        <f>_xlfn.XLOOKUP(D514,거래처!B:B,거래처!D:D," ")</f>
        <v xml:space="preserve"> </v>
      </c>
      <c r="G514" s="282" t="s">
        <v>1665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1040</v>
      </c>
      <c r="E515" s="261" t="str">
        <f>_xlfn.XLOOKUP(D515,거래처!B:B,거래처!D:D," ")</f>
        <v>621-19-34070</v>
      </c>
      <c r="G515" s="282" t="s">
        <v>1171</v>
      </c>
      <c r="H515" s="261" t="s">
        <v>1694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2144</v>
      </c>
      <c r="E516" s="261" t="str">
        <f>_xlfn.XLOOKUP(D516,거래처!B:B,거래처!D:D," ")</f>
        <v>302-01-83388</v>
      </c>
      <c r="G516" s="282" t="s">
        <v>2972</v>
      </c>
      <c r="H516" s="261" t="s">
        <v>2251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2033</v>
      </c>
      <c r="E517" s="261" t="str">
        <f>_xlfn.XLOOKUP(D517,거래처!B:B,거래처!D:D," ")</f>
        <v>306-28-58326</v>
      </c>
      <c r="G517" s="282" t="s">
        <v>1171</v>
      </c>
      <c r="H517" s="261" t="s">
        <v>1694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2033</v>
      </c>
      <c r="E518" s="261" t="str">
        <f>_xlfn.XLOOKUP(D518,거래처!B:B,거래처!D:D," ")</f>
        <v>306-28-58326</v>
      </c>
      <c r="G518" s="282" t="s">
        <v>2261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1689</v>
      </c>
      <c r="E519" s="261" t="str">
        <f>_xlfn.XLOOKUP(D519,거래처!B:B,거래처!D:D," ")</f>
        <v>410-27-15314</v>
      </c>
      <c r="G519" s="282" t="s">
        <v>1102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2045</v>
      </c>
      <c r="E520" s="261" t="str">
        <f>_xlfn.XLOOKUP(D520,거래처!B:B,거래처!D:D," ")</f>
        <v>616-06-75685</v>
      </c>
      <c r="G520" s="282" t="s">
        <v>1102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1198</v>
      </c>
      <c r="E521" s="261" t="str">
        <f>_xlfn.XLOOKUP(D521,거래처!B:B,거래처!D:D," ")</f>
        <v>502-23-76820</v>
      </c>
      <c r="G521" s="282" t="s">
        <v>2266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1264</v>
      </c>
      <c r="E522" s="261" t="str">
        <f>_xlfn.XLOOKUP(D522,거래처!B:B,거래처!D:D," ")</f>
        <v>881-07-00034</v>
      </c>
      <c r="G522" s="282" t="s">
        <v>2107</v>
      </c>
      <c r="H522" s="261" t="s">
        <v>1422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1536</v>
      </c>
      <c r="E523" s="261" t="str">
        <f>_xlfn.XLOOKUP(D523,거래처!B:B,거래처!D:D," ")</f>
        <v>503-07-45581</v>
      </c>
      <c r="G523" s="282" t="s">
        <v>1989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1331</v>
      </c>
      <c r="E524" s="261" t="str">
        <f>_xlfn.XLOOKUP(D524,거래처!B:B,거래처!D:D," ")</f>
        <v>510-03-85884</v>
      </c>
      <c r="G524" s="282" t="s">
        <v>1102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1294</v>
      </c>
      <c r="E525" s="261" t="str">
        <f>_xlfn.XLOOKUP(D525,거래처!B:B,거래처!D:D," ")</f>
        <v>848-34-00917</v>
      </c>
      <c r="G525" s="282" t="s">
        <v>1756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1533</v>
      </c>
      <c r="E526" s="261" t="str">
        <f>_xlfn.XLOOKUP(D526,거래처!B:B,거래처!D:D," ")</f>
        <v>416-09-29452</v>
      </c>
      <c r="G526" s="282" t="s">
        <v>1688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1410</v>
      </c>
      <c r="E527" s="261" t="str">
        <f>_xlfn.XLOOKUP(D527,거래처!B:B,거래처!D:D," ")</f>
        <v>273-03-01573</v>
      </c>
      <c r="G527" s="282" t="s">
        <v>1688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2256</v>
      </c>
      <c r="E528" s="261" t="str">
        <f>_xlfn.XLOOKUP(D528,거래처!B:B,거래처!D:D," ")</f>
        <v xml:space="preserve"> </v>
      </c>
      <c r="G528" s="282" t="s">
        <v>1688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1349</v>
      </c>
      <c r="E529" s="261" t="str">
        <f>_xlfn.XLOOKUP(D529,거래처!B:B,거래처!D:D," ")</f>
        <v>418-10-00781</v>
      </c>
      <c r="G529" s="282" t="s">
        <v>1688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1437</v>
      </c>
      <c r="E530" s="261" t="str">
        <f>_xlfn.XLOOKUP(D530,거래처!B:B,거래처!D:D," ")</f>
        <v>408-33-91630</v>
      </c>
      <c r="G530" s="282" t="s">
        <v>1688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1264</v>
      </c>
      <c r="E531" s="261" t="str">
        <f>_xlfn.XLOOKUP(D531,거래처!B:B,거래처!D:D," ")</f>
        <v>881-07-00034</v>
      </c>
      <c r="G531" s="282" t="s">
        <v>1102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2281</v>
      </c>
      <c r="E532" s="261" t="str">
        <f>_xlfn.XLOOKUP(D532,거래처!B:B,거래처!D:D," ")</f>
        <v>138-01-48780</v>
      </c>
      <c r="G532" s="282" t="s">
        <v>1185</v>
      </c>
      <c r="H532" s="261" t="s">
        <v>2091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1498</v>
      </c>
      <c r="E533" s="261">
        <f>_xlfn.XLOOKUP(D533,거래처!B:B,거래처!D:D," ")</f>
        <v>0</v>
      </c>
      <c r="G533" s="282" t="s">
        <v>1224</v>
      </c>
      <c r="H533" s="261" t="s">
        <v>1223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2217</v>
      </c>
      <c r="E534" s="261" t="str">
        <f>_xlfn.XLOOKUP(D534,거래처!B:B,거래처!D:D," ")</f>
        <v>215-03-36659</v>
      </c>
      <c r="G534" s="282" t="s">
        <v>2116</v>
      </c>
      <c r="H534" s="261" t="s">
        <v>1175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2217</v>
      </c>
      <c r="E535" s="261" t="str">
        <f>_xlfn.XLOOKUP(D535,거래처!B:B,거래처!D:D," ")</f>
        <v>215-03-36659</v>
      </c>
      <c r="G535" s="282" t="s">
        <v>2119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2217</v>
      </c>
      <c r="E536" s="261" t="str">
        <f>_xlfn.XLOOKUP(D536,거래처!B:B,거래처!D:D," ")</f>
        <v>215-03-36659</v>
      </c>
      <c r="G536" s="282" t="s">
        <v>1102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1414</v>
      </c>
      <c r="E537" s="261" t="str">
        <f>_xlfn.XLOOKUP(D537,거래처!B:B,거래처!D:D," ")</f>
        <v>514-25-29722</v>
      </c>
      <c r="G537" s="282" t="s">
        <v>1659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1357</v>
      </c>
      <c r="E538" s="261" t="str">
        <f>_xlfn.XLOOKUP(D538,거래처!B:B,거래처!D:D," ")</f>
        <v>177-01-03420</v>
      </c>
      <c r="G538" s="282" t="s">
        <v>1102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1498</v>
      </c>
      <c r="E539" s="261">
        <f>_xlfn.XLOOKUP(D539,거래처!B:B,거래처!D:D," ")</f>
        <v>0</v>
      </c>
      <c r="G539" s="282" t="s">
        <v>1171</v>
      </c>
      <c r="H539" s="261" t="s">
        <v>1694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1498</v>
      </c>
      <c r="E540" s="261">
        <f>_xlfn.XLOOKUP(D540,거래처!B:B,거래처!D:D," ")</f>
        <v>0</v>
      </c>
      <c r="G540" s="282" t="s">
        <v>1454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1498</v>
      </c>
      <c r="E541" s="261">
        <f>_xlfn.XLOOKUP(D541,거래처!B:B,거래처!D:D," ")</f>
        <v>0</v>
      </c>
      <c r="G541" s="282" t="s">
        <v>1646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2184</v>
      </c>
      <c r="E542" s="261" t="str">
        <f>_xlfn.XLOOKUP(D542,거래처!B:B,거래처!D:D," ")</f>
        <v>669-06-02978</v>
      </c>
      <c r="G542" s="282" t="s">
        <v>2125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E543" s="261" t="str">
        <f>_xlfn.XLOOKUP(D543,거래처!B:B,거래처!D:D," ")</f>
        <v>138-01-48780</v>
      </c>
      <c r="G543" s="282" t="s">
        <v>1102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1241</v>
      </c>
      <c r="E544" s="261" t="str">
        <f>_xlfn.XLOOKUP(D544,거래처!B:B,거래처!D:D," ")</f>
        <v>410-26-92600</v>
      </c>
      <c r="G544" s="282" t="s">
        <v>2307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1407</v>
      </c>
      <c r="E545" s="261" t="str">
        <f>_xlfn.XLOOKUP(D545,거래처!B:B,거래처!D:D," ")</f>
        <v>502-11-86077</v>
      </c>
      <c r="G545" s="282" t="s">
        <v>2283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2295</v>
      </c>
      <c r="E546" s="261" t="str">
        <f>_xlfn.XLOOKUP(D546,거래처!B:B,거래처!D:D," ")</f>
        <v>508-06-46860</v>
      </c>
      <c r="G546" s="282" t="s">
        <v>2294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1407</v>
      </c>
      <c r="E547" s="261" t="str">
        <f>_xlfn.XLOOKUP(D547,거래처!B:B,거래처!D:D," ")</f>
        <v>502-11-86077</v>
      </c>
      <c r="G547" s="282" t="s">
        <v>1102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1004</v>
      </c>
      <c r="E548" s="261" t="str">
        <f>_xlfn.XLOOKUP(D548,거래처!B:B,거래처!D:D," ")</f>
        <v>302-01-83388</v>
      </c>
      <c r="G548" s="282" t="s">
        <v>1102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1554</v>
      </c>
      <c r="E549" s="261" t="str">
        <f>_xlfn.XLOOKUP(D549,거래처!B:B,거래처!D:D," ")</f>
        <v>312-13-58007</v>
      </c>
      <c r="G549" s="282" t="s">
        <v>2125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2301</v>
      </c>
      <c r="E550" s="261">
        <f>_xlfn.XLOOKUP(D550,거래처!B:B,거래처!D:D," ")</f>
        <v>0</v>
      </c>
      <c r="G550" s="282" t="s">
        <v>1216</v>
      </c>
      <c r="H550" s="261" t="s">
        <v>1215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1414</v>
      </c>
      <c r="E551" s="261" t="str">
        <f>_xlfn.XLOOKUP(D551,거래처!B:B,거래처!D:D," ")</f>
        <v>514-25-29722</v>
      </c>
      <c r="G551" s="282" t="s">
        <v>1102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2306</v>
      </c>
      <c r="E552" s="261" t="str">
        <f>_xlfn.XLOOKUP(D552,거래처!B:B,거래처!D:D," ")</f>
        <v>508-06-46860</v>
      </c>
      <c r="G552" s="282" t="s">
        <v>1102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2300</v>
      </c>
      <c r="E553" s="261">
        <f>_xlfn.XLOOKUP(D553,거래처!B:B,거래처!D:D," ")</f>
        <v>0</v>
      </c>
      <c r="G553" s="282" t="s">
        <v>1102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1536</v>
      </c>
      <c r="E554" s="261" t="str">
        <f>_xlfn.XLOOKUP(D554,거래처!B:B,거래처!D:D," ")</f>
        <v>503-07-45581</v>
      </c>
      <c r="G554" s="282" t="s">
        <v>1492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1536</v>
      </c>
      <c r="E555" s="261" t="str">
        <f>_xlfn.XLOOKUP(D555,거래처!B:B,거래처!D:D," ")</f>
        <v>503-07-45581</v>
      </c>
      <c r="G555" s="282" t="s">
        <v>1506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1664</v>
      </c>
      <c r="E556" s="261" t="str">
        <f>_xlfn.XLOOKUP(D556,거래처!B:B,거래처!D:D," ")</f>
        <v>848-34-00917</v>
      </c>
      <c r="G556" s="282" t="s">
        <v>1102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1664</v>
      </c>
      <c r="E557" s="261" t="str">
        <f>_xlfn.XLOOKUP(D557,거래처!B:B,거래처!D:D," ")</f>
        <v>848-34-00917</v>
      </c>
      <c r="G557" s="282" t="s">
        <v>2309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1498</v>
      </c>
      <c r="E558" s="261">
        <f>_xlfn.XLOOKUP(D558,거래처!B:B,거래처!D:D," ")</f>
        <v>0</v>
      </c>
      <c r="G558" s="282" t="s">
        <v>2116</v>
      </c>
      <c r="H558" s="261" t="s">
        <v>1175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1498</v>
      </c>
      <c r="E559" s="261">
        <f>_xlfn.XLOOKUP(D559,거래처!B:B,거래처!D:D," ")</f>
        <v>0</v>
      </c>
      <c r="G559" s="282" t="s">
        <v>2119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1498</v>
      </c>
      <c r="E560" s="261">
        <f>_xlfn.XLOOKUP(D560,거래처!B:B,거래처!D:D," ")</f>
        <v>0</v>
      </c>
      <c r="G560" s="282" t="s">
        <v>2117</v>
      </c>
      <c r="H560" s="261" t="s">
        <v>1217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1498</v>
      </c>
      <c r="E561" s="261">
        <f>_xlfn.XLOOKUP(D561,거래처!B:B,거래처!D:D," ")</f>
        <v>0</v>
      </c>
      <c r="G561" s="282" t="s">
        <v>2121</v>
      </c>
      <c r="H561" s="261" t="s">
        <v>1762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1498</v>
      </c>
      <c r="E562" s="261">
        <f>_xlfn.XLOOKUP(D562,거래처!B:B,거래처!D:D," ")</f>
        <v>0</v>
      </c>
      <c r="G562" s="282" t="s">
        <v>2120</v>
      </c>
      <c r="H562" s="261" t="s">
        <v>1736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1554</v>
      </c>
      <c r="E563" s="261" t="str">
        <f>_xlfn.XLOOKUP(D563,거래처!B:B,거래처!D:D," ")</f>
        <v>312-13-58007</v>
      </c>
      <c r="G563" s="282" t="s">
        <v>1102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1414</v>
      </c>
      <c r="E564" s="261" t="str">
        <f>_xlfn.XLOOKUP(D564,거래처!B:B,거래처!D:D," ")</f>
        <v>514-25-29722</v>
      </c>
      <c r="G564" s="282" t="s">
        <v>1659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1122</v>
      </c>
      <c r="E565" s="261">
        <f>_xlfn.XLOOKUP(D565,거래처!B:B,거래처!D:D," ")</f>
        <v>0</v>
      </c>
      <c r="G565" s="282" t="s">
        <v>2315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1122</v>
      </c>
      <c r="E566" s="261">
        <f>_xlfn.XLOOKUP(D566,거래처!B:B,거래처!D:D," ")</f>
        <v>0</v>
      </c>
      <c r="G566" s="282" t="s">
        <v>2120</v>
      </c>
      <c r="H566" s="261" t="s">
        <v>1736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1122</v>
      </c>
      <c r="E567" s="261">
        <f>_xlfn.XLOOKUP(D567,거래처!B:B,거래처!D:D," ")</f>
        <v>0</v>
      </c>
      <c r="G567" s="282" t="s">
        <v>2123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1122</v>
      </c>
      <c r="E568" s="261">
        <f>_xlfn.XLOOKUP(D568,거래처!B:B,거래처!D:D," ")</f>
        <v>0</v>
      </c>
      <c r="G568" s="282" t="s">
        <v>2316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1536</v>
      </c>
      <c r="E569" s="261" t="str">
        <f>_xlfn.XLOOKUP(D569,거래처!B:B,거래처!D:D," ")</f>
        <v>503-07-45581</v>
      </c>
      <c r="G569" s="282" t="s">
        <v>1102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2324</v>
      </c>
      <c r="E570" s="261" t="str">
        <f>_xlfn.XLOOKUP(D570,거래처!B:B,거래처!D:D," ")</f>
        <v>131-04-78284</v>
      </c>
      <c r="G570" s="282" t="s">
        <v>2323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1664</v>
      </c>
      <c r="E571" s="261" t="str">
        <f>_xlfn.XLOOKUP(D571,거래처!B:B,거래처!D:D," ")</f>
        <v>848-34-00917</v>
      </c>
      <c r="G571" s="282" t="s">
        <v>2116</v>
      </c>
      <c r="H571" s="261" t="s">
        <v>1175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1045</v>
      </c>
      <c r="E572" s="261" t="str">
        <f>_xlfn.XLOOKUP(D572,거래처!B:B,거래처!D:D," ")</f>
        <v>552-86-02615</v>
      </c>
      <c r="G572" s="282" t="s">
        <v>2348</v>
      </c>
      <c r="H572" s="261" t="s">
        <v>1181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2281</v>
      </c>
      <c r="E573" s="261" t="str">
        <f>_xlfn.XLOOKUP(D573,거래처!B:B,거래처!D:D," ")</f>
        <v>138-01-48780</v>
      </c>
      <c r="G573" s="282" t="s">
        <v>2181</v>
      </c>
      <c r="H573" s="261" t="s">
        <v>2180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2281</v>
      </c>
      <c r="E574" s="261" t="str">
        <f>_xlfn.XLOOKUP(D574,거래처!B:B,거래처!D:D," ")</f>
        <v>138-01-48780</v>
      </c>
      <c r="G574" s="282" t="s">
        <v>1988</v>
      </c>
      <c r="H574" s="261" t="s">
        <v>2353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1122</v>
      </c>
      <c r="E575" s="261">
        <f>_xlfn.XLOOKUP(D575,거래처!B:B,거래처!D:D," ")</f>
        <v>0</v>
      </c>
      <c r="G575" s="282" t="s">
        <v>2332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1122</v>
      </c>
      <c r="E576" s="261">
        <f>_xlfn.XLOOKUP(D576,거래처!B:B,거래처!D:D," ")</f>
        <v>0</v>
      </c>
      <c r="G576" s="282" t="s">
        <v>1813</v>
      </c>
      <c r="H576" s="261" t="s">
        <v>2333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1664</v>
      </c>
      <c r="E577" s="261" t="str">
        <f>_xlfn.XLOOKUP(D577,거래처!B:B,거래처!D:D," ")</f>
        <v>848-34-00917</v>
      </c>
      <c r="G577" s="282" t="s">
        <v>1685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1007</v>
      </c>
      <c r="E578" s="261" t="str">
        <f>_xlfn.XLOOKUP(D578,거래처!B:B,거래처!D:D," ")</f>
        <v>488-12-01084</v>
      </c>
      <c r="G578" s="282" t="s">
        <v>2337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1402</v>
      </c>
      <c r="E579" s="261" t="str">
        <f>_xlfn.XLOOKUP(D579,거래처!B:B,거래처!D:D," ")</f>
        <v>504-20-50427</v>
      </c>
      <c r="G579" s="282" t="s">
        <v>2125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1357</v>
      </c>
      <c r="E580" s="261" t="str">
        <f>_xlfn.XLOOKUP(D580,거래처!B:B,거래처!D:D," ")</f>
        <v>177-01-03420</v>
      </c>
      <c r="G580" s="282" t="s">
        <v>2125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1536</v>
      </c>
      <c r="E581" s="261" t="str">
        <f>_xlfn.XLOOKUP(D581,거래처!B:B,거래처!D:D," ")</f>
        <v>503-07-45581</v>
      </c>
      <c r="G581" s="282" t="s">
        <v>2116</v>
      </c>
      <c r="H581" s="261" t="s">
        <v>1175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1536</v>
      </c>
      <c r="E582" s="261" t="str">
        <f>_xlfn.XLOOKUP(D582,거래처!B:B,거래처!D:D," ")</f>
        <v>503-07-45581</v>
      </c>
      <c r="G582" s="282" t="s">
        <v>2117</v>
      </c>
      <c r="H582" s="261" t="s">
        <v>1217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1232</v>
      </c>
      <c r="E583" s="261" t="str">
        <f>_xlfn.XLOOKUP(D583,거래처!B:B,거래처!D:D," ")</f>
        <v>416-09-29452</v>
      </c>
      <c r="G583" s="282" t="s">
        <v>2354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1533</v>
      </c>
      <c r="E584" s="261" t="str">
        <f>_xlfn.XLOOKUP(D584,거래처!B:B,거래처!D:D," ")</f>
        <v>416-09-29452</v>
      </c>
      <c r="G584" s="282" t="s">
        <v>2342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1533</v>
      </c>
      <c r="E585" s="261" t="str">
        <f>_xlfn.XLOOKUP(D585,거래처!B:B,거래처!D:D," ")</f>
        <v>416-09-29452</v>
      </c>
      <c r="G585" s="282" t="s">
        <v>2344</v>
      </c>
      <c r="H585" s="261" t="s">
        <v>2343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1533</v>
      </c>
      <c r="E586" s="261" t="str">
        <f>_xlfn.XLOOKUP(D586,거래처!B:B,거래처!D:D," ")</f>
        <v>416-09-29452</v>
      </c>
      <c r="G586" s="282" t="s">
        <v>2346</v>
      </c>
      <c r="H586" s="261" t="s">
        <v>2345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1533</v>
      </c>
      <c r="E587" s="261" t="str">
        <f>_xlfn.XLOOKUP(D587,거래처!B:B,거래처!D:D," ")</f>
        <v>416-09-29452</v>
      </c>
      <c r="G587" s="282" t="s">
        <v>2121</v>
      </c>
      <c r="H587" s="261" t="s">
        <v>1762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2329</v>
      </c>
      <c r="E588" s="261" t="str">
        <f>_xlfn.XLOOKUP(D588,거래처!B:B,거래처!D:D," ")</f>
        <v>552-86-02615</v>
      </c>
      <c r="G588" s="282" t="s">
        <v>1102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1402</v>
      </c>
      <c r="E589" s="261" t="str">
        <f>_xlfn.XLOOKUP(D589,거래처!B:B,거래처!D:D," ")</f>
        <v>504-20-50427</v>
      </c>
      <c r="G589" s="282" t="s">
        <v>2349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1402</v>
      </c>
      <c r="E590" s="261" t="str">
        <f>_xlfn.XLOOKUP(D590,거래처!B:B,거래처!D:D," ")</f>
        <v>504-20-50427</v>
      </c>
      <c r="G590" s="282" t="s">
        <v>2350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1402</v>
      </c>
      <c r="E591" s="261" t="str">
        <f>_xlfn.XLOOKUP(D591,거래처!B:B,거래처!D:D," ")</f>
        <v>504-20-50427</v>
      </c>
      <c r="G591" s="282" t="s">
        <v>2351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1402</v>
      </c>
      <c r="E592" s="261" t="str">
        <f>_xlfn.XLOOKUP(D592,거래처!B:B,거래처!D:D," ")</f>
        <v>504-20-50427</v>
      </c>
      <c r="G592" s="282" t="s">
        <v>2352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E593" s="261" t="str">
        <f>_xlfn.XLOOKUP(D593,거래처!B:B,거래처!D:D," ")</f>
        <v>138-01-48780</v>
      </c>
      <c r="G593" s="282" t="s">
        <v>1102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2184</v>
      </c>
      <c r="E594" s="261" t="str">
        <f>_xlfn.XLOOKUP(D594,거래처!B:B,거래처!D:D," ")</f>
        <v>669-06-02978</v>
      </c>
      <c r="G594" s="282" t="s">
        <v>1102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1040</v>
      </c>
      <c r="E595" s="261" t="str">
        <f>_xlfn.XLOOKUP(D595,거래처!B:B,거래처!D:D," ")</f>
        <v>621-19-34070</v>
      </c>
      <c r="G595" s="282" t="s">
        <v>1102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1357</v>
      </c>
      <c r="E596" s="261" t="str">
        <f>_xlfn.XLOOKUP(D596,거래처!B:B,거래처!D:D," ")</f>
        <v>177-01-03420</v>
      </c>
      <c r="G596" s="282" t="s">
        <v>2263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2033</v>
      </c>
      <c r="E597" s="261" t="str">
        <f>_xlfn.XLOOKUP(D597,거래처!B:B,거래처!D:D," ")</f>
        <v>306-28-58326</v>
      </c>
      <c r="G597" s="282" t="s">
        <v>1102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1552</v>
      </c>
      <c r="E598" s="261" t="str">
        <f>_xlfn.XLOOKUP(D598,거래처!B:B,거래처!D:D," ")</f>
        <v>410-26-92600</v>
      </c>
      <c r="G598" s="282" t="s">
        <v>1102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2285</v>
      </c>
      <c r="E599" s="261">
        <f>_xlfn.XLOOKUP(D599,거래처!B:B,거래처!D:D," ")</f>
        <v>0</v>
      </c>
      <c r="G599" s="282" t="s">
        <v>2368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1689</v>
      </c>
      <c r="E600" s="261" t="str">
        <f>_xlfn.XLOOKUP(D600,거래처!B:B,거래처!D:D," ")</f>
        <v>410-27-15314</v>
      </c>
      <c r="G600" s="282" t="s">
        <v>2119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1689</v>
      </c>
      <c r="E601" s="261" t="str">
        <f>_xlfn.XLOOKUP(D601,거래처!B:B,거래처!D:D," ")</f>
        <v>410-27-15314</v>
      </c>
      <c r="G601" s="282" t="s">
        <v>2117</v>
      </c>
      <c r="H601" s="261" t="s">
        <v>1217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1260</v>
      </c>
      <c r="E602" s="261" t="str">
        <f>_xlfn.XLOOKUP(D602,거래처!B:B,거래처!D:D," ")</f>
        <v>177-01-03420</v>
      </c>
      <c r="G602" s="282" t="s">
        <v>2633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1264</v>
      </c>
      <c r="E603" s="261" t="str">
        <f>_xlfn.XLOOKUP(D603,거래처!B:B,거래처!D:D," ")</f>
        <v>881-07-00034</v>
      </c>
      <c r="G603" s="282" t="s">
        <v>2372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1264</v>
      </c>
      <c r="E604" s="261" t="str">
        <f>_xlfn.XLOOKUP(D604,거래처!B:B,거래처!D:D," ")</f>
        <v>881-07-00034</v>
      </c>
      <c r="G604" s="282" t="s">
        <v>2036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1533</v>
      </c>
      <c r="E605" s="261" t="str">
        <f>_xlfn.XLOOKUP(D605,거래처!B:B,거래처!D:D," ")</f>
        <v>416-09-29452</v>
      </c>
      <c r="G605" s="282" t="s">
        <v>2493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1533</v>
      </c>
      <c r="E606" s="261" t="str">
        <f>_xlfn.XLOOKUP(D606,거래처!B:B,거래처!D:D," ")</f>
        <v>416-09-29452</v>
      </c>
      <c r="G606" s="282" t="s">
        <v>1477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1402</v>
      </c>
      <c r="E607" s="261" t="str">
        <f>_xlfn.XLOOKUP(D607,거래처!B:B,거래처!D:D," ")</f>
        <v>504-20-50427</v>
      </c>
      <c r="G607" s="282" t="s">
        <v>2375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2243</v>
      </c>
      <c r="E608" s="261" t="str">
        <f>_xlfn.XLOOKUP(D608,거래처!B:B,거래처!D:D," ")</f>
        <v>119-73-00045</v>
      </c>
      <c r="G608" s="282" t="s">
        <v>2377</v>
      </c>
      <c r="H608" s="261" t="s">
        <v>1166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1833</v>
      </c>
      <c r="E609" s="261" t="str">
        <f>_xlfn.XLOOKUP(D609,거래처!B:B,거래처!D:D," ")</f>
        <v>894-39-00502</v>
      </c>
      <c r="G609" s="282" t="s">
        <v>1171</v>
      </c>
      <c r="H609" s="261" t="s">
        <v>1319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1402</v>
      </c>
      <c r="E610" s="261" t="str">
        <f>_xlfn.XLOOKUP(D610,거래처!B:B,거래처!D:D," ")</f>
        <v>504-20-50427</v>
      </c>
      <c r="G610" s="282" t="s">
        <v>2380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1414</v>
      </c>
      <c r="E611" s="261" t="str">
        <f>_xlfn.XLOOKUP(D611,거래처!B:B,거래처!D:D," ")</f>
        <v>514-25-29722</v>
      </c>
      <c r="G611" s="282" t="s">
        <v>1102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2382</v>
      </c>
      <c r="E612" s="261" t="str">
        <f>_xlfn.XLOOKUP(D612,거래처!B:B,거래처!D:D," ")</f>
        <v xml:space="preserve"> </v>
      </c>
      <c r="F612" s="284" t="s">
        <v>1179</v>
      </c>
      <c r="G612" s="282" t="s">
        <v>2383</v>
      </c>
      <c r="H612" s="261" t="s">
        <v>1178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1264</v>
      </c>
      <c r="E613" s="261" t="str">
        <f>_xlfn.XLOOKUP(D613,거래처!B:B,거래처!D:D," ")</f>
        <v>881-07-00034</v>
      </c>
      <c r="G613" s="282" t="s">
        <v>1102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1007</v>
      </c>
      <c r="E614" s="261" t="str">
        <f>_xlfn.XLOOKUP(D614,거래처!B:B,거래처!D:D," ")</f>
        <v>488-12-01084</v>
      </c>
      <c r="G614" s="282" t="s">
        <v>1102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2392</v>
      </c>
      <c r="E615" s="261" t="str">
        <f>_xlfn.XLOOKUP(D615,거래처!B:B,거래처!D:D," ")</f>
        <v>503-41-77199</v>
      </c>
      <c r="G615" s="282" t="s">
        <v>1171</v>
      </c>
      <c r="H615" s="261" t="s">
        <v>1694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1410</v>
      </c>
      <c r="E616" s="261" t="str">
        <f>_xlfn.XLOOKUP(D616,거래처!B:B,거래처!D:D," ")</f>
        <v>273-03-01573</v>
      </c>
      <c r="G616" s="282" t="s">
        <v>1173</v>
      </c>
      <c r="H616" s="261" t="s">
        <v>1172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1331</v>
      </c>
      <c r="E617" s="261" t="str">
        <f>_xlfn.XLOOKUP(D617,거래처!B:B,거래처!D:D," ")</f>
        <v>510-03-85884</v>
      </c>
      <c r="G617" s="282" t="s">
        <v>1678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2384</v>
      </c>
      <c r="E618" s="261" t="str">
        <f>_xlfn.XLOOKUP(D618,거래처!B:B,거래처!D:D," ")</f>
        <v>114-28-00870</v>
      </c>
      <c r="G618" s="282" t="s">
        <v>1659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1407</v>
      </c>
      <c r="E619" s="261" t="str">
        <f>_xlfn.XLOOKUP(D619,거래처!B:B,거래처!D:D," ")</f>
        <v>502-11-86077</v>
      </c>
      <c r="G619" s="282" t="s">
        <v>1171</v>
      </c>
      <c r="H619" s="261" t="s">
        <v>1694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2285</v>
      </c>
      <c r="E620" s="261">
        <f>_xlfn.XLOOKUP(D620,거래처!B:B,거래처!D:D," ")</f>
        <v>0</v>
      </c>
      <c r="G620" s="282" t="s">
        <v>1102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2384</v>
      </c>
      <c r="E621" s="261" t="str">
        <f>_xlfn.XLOOKUP(D621,거래처!B:B,거래처!D:D," ")</f>
        <v>114-28-00870</v>
      </c>
      <c r="G621" s="282" t="s">
        <v>1102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2243</v>
      </c>
      <c r="E622" s="261" t="str">
        <f>_xlfn.XLOOKUP(D622,거래처!B:B,거래처!D:D," ")</f>
        <v>119-73-00045</v>
      </c>
      <c r="G622" s="282" t="s">
        <v>1102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1407</v>
      </c>
      <c r="E623" s="261" t="str">
        <f>_xlfn.XLOOKUP(D623,거래처!B:B,거래처!D:D," ")</f>
        <v>502-11-86077</v>
      </c>
      <c r="G623" s="282" t="s">
        <v>1102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1446</v>
      </c>
      <c r="E624" s="261" t="str">
        <f>_xlfn.XLOOKUP(D624,거래처!B:B,거래처!D:D," ")</f>
        <v>418-04-41461</v>
      </c>
      <c r="G624" s="282" t="s">
        <v>2109</v>
      </c>
      <c r="H624" s="261" t="s">
        <v>1169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1446</v>
      </c>
      <c r="E625" s="261" t="str">
        <f>_xlfn.XLOOKUP(D625,거래처!B:B,거래처!D:D," ")</f>
        <v>418-04-41461</v>
      </c>
      <c r="G625" s="282" t="s">
        <v>2110</v>
      </c>
      <c r="H625" s="261" t="s">
        <v>1744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1431</v>
      </c>
      <c r="E626" s="261" t="str">
        <f>_xlfn.XLOOKUP(D626,거래처!B:B,거래처!D:D," ")</f>
        <v>487-18-00463</v>
      </c>
      <c r="G626" s="282" t="s">
        <v>2125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1437</v>
      </c>
      <c r="E627" s="261" t="str">
        <f>_xlfn.XLOOKUP(D627,거래처!B:B,거래처!D:D," ")</f>
        <v>408-33-91630</v>
      </c>
      <c r="G627" s="282" t="s">
        <v>1173</v>
      </c>
      <c r="H627" s="261" t="s">
        <v>1172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2392</v>
      </c>
      <c r="E628" s="261" t="str">
        <f>_xlfn.XLOOKUP(D628,거래처!B:B,거래처!D:D," ")</f>
        <v>503-41-77199</v>
      </c>
      <c r="G628" s="282" t="s">
        <v>1102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2079</v>
      </c>
      <c r="E629" s="261" t="str">
        <f>_xlfn.XLOOKUP(D629,거래처!B:B,거래처!D:D," ")</f>
        <v>455-19-00065</v>
      </c>
      <c r="G629" s="282" t="s">
        <v>1102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2402</v>
      </c>
      <c r="E630" s="261">
        <f>_xlfn.XLOOKUP(D630,거래처!B:B,거래처!D:D," ")</f>
        <v>0</v>
      </c>
      <c r="G630" s="282" t="s">
        <v>1659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1833</v>
      </c>
      <c r="E631" s="261" t="str">
        <f>_xlfn.XLOOKUP(D631,거래처!B:B,거래처!D:D," ")</f>
        <v>894-39-00502</v>
      </c>
      <c r="G631" s="282" t="s">
        <v>1102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1065</v>
      </c>
      <c r="E632" s="261" t="str">
        <f>_xlfn.XLOOKUP(D632,거래처!B:B,거래처!D:D," ")</f>
        <v>615-16-13685</v>
      </c>
      <c r="G632" s="282" t="s">
        <v>1102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1226</v>
      </c>
      <c r="E633" s="261" t="str">
        <f>_xlfn.XLOOKUP(D633,거래처!B:B,거래처!D:D," ")</f>
        <v>505-16-57561</v>
      </c>
      <c r="F633" s="284" t="s">
        <v>4599</v>
      </c>
      <c r="G633" s="282" t="s">
        <v>2572</v>
      </c>
      <c r="I633" s="257">
        <v>1050000</v>
      </c>
      <c r="J633" s="261">
        <v>1</v>
      </c>
      <c r="M633" s="257">
        <v>1050000</v>
      </c>
      <c r="O633" s="257" t="s">
        <v>5160</v>
      </c>
      <c r="P633" s="261" t="s">
        <v>4910</v>
      </c>
      <c r="Q633" s="261"/>
    </row>
    <row r="634" spans="1:17">
      <c r="A634" s="263">
        <v>633</v>
      </c>
      <c r="B634" s="263"/>
      <c r="C634" s="256">
        <v>45821</v>
      </c>
      <c r="D634" s="282" t="s">
        <v>1007</v>
      </c>
      <c r="E634" s="261" t="str">
        <f>_xlfn.XLOOKUP(D634,거래처!B:B,거래처!D:D," ")</f>
        <v>488-12-01084</v>
      </c>
      <c r="G634" s="282" t="s">
        <v>2121</v>
      </c>
      <c r="H634" s="261" t="s">
        <v>1762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1750</v>
      </c>
      <c r="E635" s="261" t="str">
        <f>_xlfn.XLOOKUP(D635,거래처!B:B,거래처!D:D," ")</f>
        <v>655-12-01549</v>
      </c>
      <c r="G635" s="282" t="s">
        <v>2107</v>
      </c>
      <c r="H635" s="261" t="s">
        <v>1422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1915</v>
      </c>
      <c r="E636" s="261" t="str">
        <f>_xlfn.XLOOKUP(D636,거래처!B:B,거래처!D:D," ")</f>
        <v>831-07-01474</v>
      </c>
      <c r="G636" s="282" t="s">
        <v>2115</v>
      </c>
      <c r="H636" s="261" t="s">
        <v>1168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2412</v>
      </c>
      <c r="E637" s="261" t="str">
        <f>_xlfn.XLOOKUP(D637,거래처!B:B,거래처!D:D," ")</f>
        <v>135-21-44901</v>
      </c>
      <c r="G637" s="282" t="s">
        <v>2109</v>
      </c>
      <c r="H637" s="261" t="s">
        <v>1169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2412</v>
      </c>
      <c r="E638" s="261" t="str">
        <f>_xlfn.XLOOKUP(D638,거래처!B:B,거래처!D:D," ")</f>
        <v>135-21-44901</v>
      </c>
      <c r="G638" s="282" t="s">
        <v>2110</v>
      </c>
      <c r="H638" s="261" t="s">
        <v>1744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1288</v>
      </c>
      <c r="E639" s="261" t="str">
        <f>_xlfn.XLOOKUP(D639,거래처!B:B,거래처!D:D," ")</f>
        <v>877-63-00588</v>
      </c>
      <c r="G639" s="282" t="s">
        <v>2603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1427</v>
      </c>
      <c r="E640" s="261" t="str">
        <f>_xlfn.XLOOKUP(D640,거래처!B:B,거래처!D:D," ")</f>
        <v>877-63-00588</v>
      </c>
      <c r="G640" s="282" t="s">
        <v>2416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1452</v>
      </c>
      <c r="E641" s="261" t="str">
        <f>_xlfn.XLOOKUP(D641,거래처!B:B,거래처!D:D," ")</f>
        <v>502-24-19452</v>
      </c>
      <c r="G641" s="282" t="s">
        <v>2223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1452</v>
      </c>
      <c r="E642" s="261" t="str">
        <f>_xlfn.XLOOKUP(D642,거래처!B:B,거래처!D:D," ")</f>
        <v>502-24-19452</v>
      </c>
      <c r="G642" s="282" t="s">
        <v>1454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2412</v>
      </c>
      <c r="E643" s="261" t="str">
        <f>_xlfn.XLOOKUP(D643,거래처!B:B,거래처!D:D," ")</f>
        <v>135-21-44901</v>
      </c>
      <c r="G643" s="282" t="s">
        <v>1102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1915</v>
      </c>
      <c r="E644" s="261" t="str">
        <f>_xlfn.XLOOKUP(D644,거래처!B:B,거래처!D:D," ")</f>
        <v>831-07-01474</v>
      </c>
      <c r="G644" s="282" t="s">
        <v>1102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1357</v>
      </c>
      <c r="E645" s="261" t="str">
        <f>_xlfn.XLOOKUP(D645,거래처!B:B,거래처!D:D," ")</f>
        <v>177-01-03420</v>
      </c>
      <c r="G645" s="282" t="s">
        <v>1685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2402</v>
      </c>
      <c r="E646" s="261">
        <f>_xlfn.XLOOKUP(D646,거래처!B:B,거래처!D:D," ")</f>
        <v>0</v>
      </c>
      <c r="G646" s="282" t="s">
        <v>1102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1498</v>
      </c>
      <c r="E647" s="261">
        <f>_xlfn.XLOOKUP(D647,거래처!B:B,거래처!D:D," ")</f>
        <v>0</v>
      </c>
      <c r="G647" s="282" t="s">
        <v>1685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1034</v>
      </c>
      <c r="E648" s="261" t="str">
        <f>_xlfn.XLOOKUP(D648,거래처!B:B,거래처!D:D," ")</f>
        <v>418-04-41461</v>
      </c>
      <c r="G648" s="282" t="s">
        <v>1102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1412</v>
      </c>
      <c r="E649" s="261" t="str">
        <f>_xlfn.XLOOKUP(D649,거래처!B:B,거래처!D:D," ")</f>
        <v>324-46-00336</v>
      </c>
      <c r="G649" s="282" t="s">
        <v>2059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1452</v>
      </c>
      <c r="E650" s="261" t="str">
        <f>_xlfn.XLOOKUP(D650,거래처!B:B,거래처!D:D," ")</f>
        <v>502-24-19452</v>
      </c>
      <c r="G650" s="282" t="s">
        <v>1102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1007</v>
      </c>
      <c r="E651" s="261" t="str">
        <f>_xlfn.XLOOKUP(D651,거래처!B:B,거래처!D:D," ")</f>
        <v>488-12-01084</v>
      </c>
      <c r="G651" s="282" t="s">
        <v>1518</v>
      </c>
      <c r="H651" s="261" t="s">
        <v>1710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1007</v>
      </c>
      <c r="E652" s="261" t="str">
        <f>_xlfn.XLOOKUP(D652,거래처!B:B,거래처!D:D," ")</f>
        <v>488-12-01084</v>
      </c>
      <c r="G652" s="282" t="s">
        <v>2427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2615</v>
      </c>
      <c r="E653" s="261" t="str">
        <f>_xlfn.XLOOKUP(D653,거래처!B:B,거래처!D:D," ")</f>
        <v>488-12-01084</v>
      </c>
      <c r="G653" s="282" t="s">
        <v>2616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1007</v>
      </c>
      <c r="E654" s="261" t="str">
        <f>_xlfn.XLOOKUP(D654,거래처!B:B,거래처!D:D," ")</f>
        <v>488-12-01084</v>
      </c>
      <c r="G654" s="282" t="s">
        <v>1679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1357</v>
      </c>
      <c r="E655" s="261" t="str">
        <f>_xlfn.XLOOKUP(D655,거래처!B:B,거래처!D:D," ")</f>
        <v>177-01-03420</v>
      </c>
      <c r="G655" s="282" t="s">
        <v>1685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1427</v>
      </c>
      <c r="E656" s="261" t="str">
        <f>_xlfn.XLOOKUP(D656,거래처!B:B,거래처!D:D," ")</f>
        <v>877-63-00588</v>
      </c>
      <c r="G656" s="282" t="s">
        <v>1102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1437</v>
      </c>
      <c r="E657" s="261" t="str">
        <f>_xlfn.XLOOKUP(D657,거래처!B:B,거래처!D:D," ")</f>
        <v>408-33-91630</v>
      </c>
      <c r="G657" s="282" t="s">
        <v>1102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1336</v>
      </c>
      <c r="E658" s="261" t="str">
        <f>_xlfn.XLOOKUP(D658,거래처!B:B,거래처!D:D," ")</f>
        <v>642-15-02067</v>
      </c>
      <c r="G658" s="282" t="s">
        <v>1171</v>
      </c>
      <c r="H658" s="261" t="s">
        <v>1694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1336</v>
      </c>
      <c r="E659" s="261" t="str">
        <f>_xlfn.XLOOKUP(D659,거래처!B:B,거래처!D:D," ")</f>
        <v>642-15-02067</v>
      </c>
      <c r="G659" s="282" t="s">
        <v>1454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1336</v>
      </c>
      <c r="E660" s="261" t="str">
        <f>_xlfn.XLOOKUP(D660,거래처!B:B,거래처!D:D," ")</f>
        <v>642-15-02067</v>
      </c>
      <c r="G660" s="282" t="s">
        <v>1477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1336</v>
      </c>
      <c r="E661" s="261" t="str">
        <f>_xlfn.XLOOKUP(D661,거래처!B:B,거래처!D:D," ")</f>
        <v>642-15-02067</v>
      </c>
      <c r="G661" s="282" t="s">
        <v>1102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1498</v>
      </c>
      <c r="E662" s="261">
        <f>_xlfn.XLOOKUP(D662,거래처!B:B,거래처!D:D," ")</f>
        <v>0</v>
      </c>
      <c r="G662" s="282" t="s">
        <v>2471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1498</v>
      </c>
      <c r="E663" s="261">
        <f>_xlfn.XLOOKUP(D663,거래처!B:B,거래처!D:D," ")</f>
        <v>0</v>
      </c>
      <c r="G663" s="282" t="s">
        <v>2473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1357</v>
      </c>
      <c r="E664" s="261" t="str">
        <f>_xlfn.XLOOKUP(D664,거래처!B:B,거래처!D:D," ")</f>
        <v>177-01-03420</v>
      </c>
      <c r="G664" s="282" t="s">
        <v>1685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2474</v>
      </c>
      <c r="E665" s="261" t="str">
        <f>_xlfn.XLOOKUP(D665,거래처!B:B,거래처!D:D," ")</f>
        <v>416-04-31443</v>
      </c>
      <c r="G665" s="282" t="s">
        <v>2107</v>
      </c>
      <c r="H665" s="261" t="s">
        <v>1422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2474</v>
      </c>
      <c r="E666" s="261" t="str">
        <f>_xlfn.XLOOKUP(D666,거래처!B:B,거래처!D:D," ")</f>
        <v>416-04-31443</v>
      </c>
      <c r="G666" s="282" t="s">
        <v>1102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1410</v>
      </c>
      <c r="E667" s="261" t="str">
        <f>_xlfn.XLOOKUP(D667,거래처!B:B,거래처!D:D," ")</f>
        <v>273-03-01573</v>
      </c>
      <c r="G667" s="282" t="s">
        <v>1102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2615</v>
      </c>
      <c r="E668" s="261" t="str">
        <f>_xlfn.XLOOKUP(D668,거래처!B:B,거래처!D:D," ")</f>
        <v>488-12-01084</v>
      </c>
      <c r="G668" s="282" t="s">
        <v>1767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1357</v>
      </c>
      <c r="E669" s="261" t="str">
        <f>_xlfn.XLOOKUP(D669,거래처!B:B,거래처!D:D," ")</f>
        <v>177-01-03420</v>
      </c>
      <c r="G669" s="282" t="s">
        <v>2482</v>
      </c>
      <c r="H669" s="261" t="s">
        <v>2481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1263</v>
      </c>
      <c r="E670" s="261" t="str">
        <f>_xlfn.XLOOKUP(D670,거래처!B:B,거래처!D:D," ")</f>
        <v>503-41-77199</v>
      </c>
      <c r="G670" s="282" t="s">
        <v>2164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2686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1912</v>
      </c>
      <c r="E671" s="261" t="str">
        <f>_xlfn.XLOOKUP(D671,거래처!B:B,거래처!D:D," ")</f>
        <v>621-19-98244</v>
      </c>
      <c r="G671" s="282" t="s">
        <v>2126</v>
      </c>
      <c r="H671" s="261" t="s">
        <v>1166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1912</v>
      </c>
      <c r="E672" s="261" t="str">
        <f>_xlfn.XLOOKUP(D672,거래처!B:B,거래처!D:D," ")</f>
        <v>621-19-98244</v>
      </c>
      <c r="G672" s="282" t="s">
        <v>1477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1912</v>
      </c>
      <c r="E673" s="261" t="str">
        <f>_xlfn.XLOOKUP(D673,거래처!B:B,거래처!D:D," ")</f>
        <v>621-19-98244</v>
      </c>
      <c r="G673" s="282" t="s">
        <v>2126</v>
      </c>
      <c r="H673" s="261" t="s">
        <v>1166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2217</v>
      </c>
      <c r="E674" s="261" t="str">
        <f>_xlfn.XLOOKUP(D674,거래처!B:B,거래처!D:D," ")</f>
        <v>215-03-36659</v>
      </c>
      <c r="G674" s="282" t="s">
        <v>1971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2217</v>
      </c>
      <c r="E675" s="261" t="str">
        <f>_xlfn.XLOOKUP(D675,거래처!B:B,거래처!D:D," ")</f>
        <v>215-03-36659</v>
      </c>
      <c r="G675" s="282" t="s">
        <v>1102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1412</v>
      </c>
      <c r="E676" s="261" t="str">
        <f>_xlfn.XLOOKUP(D676,거래처!B:B,거래처!D:D," ")</f>
        <v>324-46-00336</v>
      </c>
      <c r="G676" s="282" t="s">
        <v>1102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1912</v>
      </c>
      <c r="E677" s="261" t="str">
        <f>_xlfn.XLOOKUP(D677,거래처!B:B,거래처!D:D," ")</f>
        <v>621-19-98244</v>
      </c>
      <c r="G677" s="282" t="s">
        <v>1102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1664</v>
      </c>
      <c r="E678" s="261" t="str">
        <f>_xlfn.XLOOKUP(D678,거래처!B:B,거래처!D:D," ")</f>
        <v>848-34-00917</v>
      </c>
      <c r="G678" s="282" t="s">
        <v>2253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1357</v>
      </c>
      <c r="E679" s="261" t="str">
        <f>_xlfn.XLOOKUP(D679,거래처!B:B,거래처!D:D," ")</f>
        <v>177-01-03420</v>
      </c>
      <c r="G679" s="282" t="s">
        <v>1171</v>
      </c>
      <c r="H679" s="261" t="s">
        <v>1694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1357</v>
      </c>
      <c r="E680" s="261" t="str">
        <f>_xlfn.XLOOKUP(D680,거래처!B:B,거래처!D:D," ")</f>
        <v>177-01-03420</v>
      </c>
      <c r="G680" s="282" t="s">
        <v>1789</v>
      </c>
      <c r="H680" s="261" t="s">
        <v>1788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1912</v>
      </c>
      <c r="E681" s="261" t="str">
        <f>_xlfn.XLOOKUP(D681,거래처!B:B,거래처!D:D," ")</f>
        <v>621-19-98244</v>
      </c>
      <c r="G681" s="282" t="s">
        <v>2493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1407</v>
      </c>
      <c r="E682" s="261" t="str">
        <f>_xlfn.XLOOKUP(D682,거래처!B:B,거래처!D:D," ")</f>
        <v>502-11-86077</v>
      </c>
      <c r="G682" s="282" t="s">
        <v>1171</v>
      </c>
      <c r="H682" s="261" t="s">
        <v>1694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2474</v>
      </c>
      <c r="E683" s="261" t="str">
        <f>_xlfn.XLOOKUP(D683,거래처!B:B,거래처!D:D," ")</f>
        <v>416-04-31443</v>
      </c>
      <c r="G683" s="282" t="s">
        <v>1171</v>
      </c>
      <c r="H683" s="261" t="s">
        <v>1694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2474</v>
      </c>
      <c r="E684" s="261" t="str">
        <f>_xlfn.XLOOKUP(D684,거래처!B:B,거래처!D:D," ")</f>
        <v>416-04-31443</v>
      </c>
      <c r="G684" s="282" t="s">
        <v>1102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1357</v>
      </c>
      <c r="E685" s="261" t="str">
        <f>_xlfn.XLOOKUP(D685,거래처!B:B,거래처!D:D," ")</f>
        <v>177-01-03420</v>
      </c>
      <c r="G685" s="282" t="s">
        <v>2109</v>
      </c>
      <c r="H685" s="261" t="s">
        <v>1169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1357</v>
      </c>
      <c r="E686" s="261" t="str">
        <f>_xlfn.XLOOKUP(D686,거래처!B:B,거래처!D:D," ")</f>
        <v>177-01-03420</v>
      </c>
      <c r="G686" s="282" t="s">
        <v>2110</v>
      </c>
      <c r="H686" s="261" t="s">
        <v>1744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1402</v>
      </c>
      <c r="E687" s="261" t="str">
        <f>_xlfn.XLOOKUP(D687,거래처!B:B,거래처!D:D," ")</f>
        <v>504-20-50427</v>
      </c>
      <c r="G687" s="282" t="s">
        <v>2107</v>
      </c>
      <c r="H687" s="261" t="s">
        <v>1422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1294</v>
      </c>
      <c r="E688" s="261" t="str">
        <f>_xlfn.XLOOKUP(D688,거래처!B:B,거래처!D:D," ")</f>
        <v>848-34-00917</v>
      </c>
      <c r="G688" s="282" t="s">
        <v>2572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2329</v>
      </c>
      <c r="E689" s="261" t="str">
        <f>_xlfn.XLOOKUP(D689,거래처!B:B,거래처!D:D," ")</f>
        <v>552-86-02615</v>
      </c>
      <c r="G689" s="282" t="s">
        <v>1962</v>
      </c>
      <c r="H689" s="261" t="s">
        <v>1182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1533</v>
      </c>
      <c r="E690" s="261" t="str">
        <f>_xlfn.XLOOKUP(D690,거래처!B:B,거래처!D:D," ")</f>
        <v>416-09-29452</v>
      </c>
      <c r="G690" s="282" t="s">
        <v>2503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1533</v>
      </c>
      <c r="E691" s="261" t="str">
        <f>_xlfn.XLOOKUP(D691,거래처!B:B,거래처!D:D," ")</f>
        <v>416-09-29452</v>
      </c>
      <c r="G691" s="282" t="s">
        <v>1701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1533</v>
      </c>
      <c r="E692" s="261" t="str">
        <f>_xlfn.XLOOKUP(D692,거래처!B:B,거래처!D:D," ")</f>
        <v>416-09-29452</v>
      </c>
      <c r="G692" s="282" t="s">
        <v>2044</v>
      </c>
      <c r="H692" s="261" t="s">
        <v>2498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1533</v>
      </c>
      <c r="E693" s="261" t="str">
        <f>_xlfn.XLOOKUP(D693,거래처!B:B,거래처!D:D," ")</f>
        <v>416-09-29452</v>
      </c>
      <c r="G693" s="282" t="s">
        <v>2505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1912</v>
      </c>
      <c r="E694" s="261" t="str">
        <f>_xlfn.XLOOKUP(D694,거래처!B:B,거래처!D:D," ")</f>
        <v>621-19-98244</v>
      </c>
      <c r="G694" s="282" t="s">
        <v>1102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1750</v>
      </c>
      <c r="E695" s="261" t="str">
        <f>_xlfn.XLOOKUP(D695,거래처!B:B,거래처!D:D," ")</f>
        <v>655-12-01549</v>
      </c>
      <c r="G695" s="282" t="s">
        <v>1102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1279</v>
      </c>
      <c r="E696" s="261" t="str">
        <f>_xlfn.XLOOKUP(D696,거래처!B:B,거래처!D:D," ")</f>
        <v>125-25-66018</v>
      </c>
      <c r="G696" s="282" t="s">
        <v>2181</v>
      </c>
      <c r="H696" s="261" t="s">
        <v>2180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1279</v>
      </c>
      <c r="E697" s="261" t="str">
        <f>_xlfn.XLOOKUP(D697,거래처!B:B,거래처!D:D," ")</f>
        <v>125-25-66018</v>
      </c>
      <c r="G697" s="282" t="s">
        <v>2527</v>
      </c>
      <c r="H697" s="261" t="s">
        <v>1697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2329</v>
      </c>
      <c r="E698" s="261" t="str">
        <f>_xlfn.XLOOKUP(D698,거래처!B:B,거래처!D:D," ")</f>
        <v>552-86-02615</v>
      </c>
      <c r="G698" s="282" t="s">
        <v>1102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1498</v>
      </c>
      <c r="E699" s="261">
        <f>_xlfn.XLOOKUP(D699,거래처!B:B,거래처!D:D," ")</f>
        <v>0</v>
      </c>
      <c r="G699" s="282" t="s">
        <v>1102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1536</v>
      </c>
      <c r="E700" s="261" t="str">
        <f>_xlfn.XLOOKUP(D700,거래처!B:B,거래처!D:D," ")</f>
        <v>503-07-45581</v>
      </c>
      <c r="G700" s="282" t="s">
        <v>1171</v>
      </c>
      <c r="H700" s="261" t="s">
        <v>1694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1536</v>
      </c>
      <c r="E701" s="261" t="str">
        <f>_xlfn.XLOOKUP(D701,거래처!B:B,거래처!D:D," ")</f>
        <v>503-07-45581</v>
      </c>
      <c r="G701" s="282" t="s">
        <v>1648</v>
      </c>
      <c r="H701" s="261" t="s">
        <v>1647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2144</v>
      </c>
      <c r="E702" s="261" t="str">
        <f>_xlfn.XLOOKUP(D702,거래처!B:B,거래처!D:D," ")</f>
        <v>302-01-83388</v>
      </c>
      <c r="G702" s="282" t="s">
        <v>1185</v>
      </c>
      <c r="H702" s="261" t="s">
        <v>2091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2144</v>
      </c>
      <c r="E703" s="261" t="str">
        <f>_xlfn.XLOOKUP(D703,거래처!B:B,거래처!D:D," ")</f>
        <v>302-01-83388</v>
      </c>
      <c r="G703" s="282" t="s">
        <v>2261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1498</v>
      </c>
      <c r="E704" s="261">
        <f>_xlfn.XLOOKUP(D704,거래처!B:B,거래처!D:D," ")</f>
        <v>0</v>
      </c>
      <c r="G704" s="282" t="s">
        <v>1171</v>
      </c>
      <c r="H704" s="261" t="s">
        <v>1694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1498</v>
      </c>
      <c r="E705" s="261">
        <f>_xlfn.XLOOKUP(D705,거래처!B:B,거래처!D:D," ")</f>
        <v>0</v>
      </c>
      <c r="G705" s="282" t="s">
        <v>1646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1498</v>
      </c>
      <c r="E706" s="261">
        <f>_xlfn.XLOOKUP(D706,거래처!B:B,거래처!D:D," ")</f>
        <v>0</v>
      </c>
      <c r="G706" s="282" t="s">
        <v>1454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2518</v>
      </c>
      <c r="E707" s="261" t="str">
        <f>_xlfn.XLOOKUP(D707,거래처!B:B,거래처!D:D," ")</f>
        <v>142-15-02330</v>
      </c>
      <c r="G707" s="282" t="s">
        <v>1171</v>
      </c>
      <c r="H707" s="261" t="s">
        <v>1694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2518</v>
      </c>
      <c r="E708" s="261" t="str">
        <f>_xlfn.XLOOKUP(D708,거래처!B:B,거래처!D:D," ")</f>
        <v>142-15-02330</v>
      </c>
      <c r="G708" s="282" t="s">
        <v>1477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1536</v>
      </c>
      <c r="E709" s="261" t="str">
        <f>_xlfn.XLOOKUP(D709,거래처!B:B,거래처!D:D," ")</f>
        <v>503-07-45581</v>
      </c>
      <c r="G709" s="282" t="s">
        <v>1224</v>
      </c>
      <c r="H709" s="261" t="s">
        <v>1223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1407</v>
      </c>
      <c r="E710" s="261" t="str">
        <f>_xlfn.XLOOKUP(D710,거래처!B:B,거래처!D:D," ")</f>
        <v>502-11-86077</v>
      </c>
      <c r="G710" s="282" t="s">
        <v>1102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1536</v>
      </c>
      <c r="E711" s="261" t="str">
        <f>_xlfn.XLOOKUP(D711,거래처!B:B,거래처!D:D," ")</f>
        <v>503-07-45581</v>
      </c>
      <c r="G711" s="282" t="s">
        <v>1102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2525</v>
      </c>
      <c r="E712" s="261" t="str">
        <f>_xlfn.XLOOKUP(D712,거래처!B:B,거래처!D:D," ")</f>
        <v>296-44-00890</v>
      </c>
      <c r="G712" s="282" t="s">
        <v>1659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2525</v>
      </c>
      <c r="E713" s="261" t="str">
        <f>_xlfn.XLOOKUP(D713,거래처!B:B,거래처!D:D," ")</f>
        <v>296-44-00890</v>
      </c>
      <c r="G713" s="282" t="s">
        <v>1688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2513</v>
      </c>
      <c r="E714" s="261" t="str">
        <f>_xlfn.XLOOKUP(D714,거래처!B:B,거래처!D:D," ")</f>
        <v>125-25-66018</v>
      </c>
      <c r="G714" s="282" t="s">
        <v>1102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1542</v>
      </c>
      <c r="E715" s="261" t="str">
        <f>_xlfn.XLOOKUP(D715,거래처!B:B,거래처!D:D," ")</f>
        <v>122-01-63748</v>
      </c>
      <c r="G715" s="282" t="s">
        <v>1685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2587</v>
      </c>
      <c r="E716" s="261" t="str">
        <f>_xlfn.XLOOKUP(D716,거래처!B:B,거래처!D:D," ")</f>
        <v xml:space="preserve"> </v>
      </c>
      <c r="G716" s="282" t="s">
        <v>2588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1664</v>
      </c>
      <c r="E717" s="261" t="str">
        <f>_xlfn.XLOOKUP(D717,거래처!B:B,거래처!D:D," ")</f>
        <v>848-34-00917</v>
      </c>
      <c r="G717" s="282" t="s">
        <v>2531</v>
      </c>
      <c r="H717" s="261" t="s">
        <v>2530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1689</v>
      </c>
      <c r="E718" s="261" t="str">
        <f>_xlfn.XLOOKUP(D718,거래처!B:B,거래처!D:D," ")</f>
        <v>410-27-15314</v>
      </c>
      <c r="G718" s="282" t="s">
        <v>1102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2518</v>
      </c>
      <c r="E719" s="261" t="str">
        <f>_xlfn.XLOOKUP(D719,거래처!B:B,거래처!D:D," ")</f>
        <v>142-15-02330</v>
      </c>
      <c r="G719" s="282" t="s">
        <v>1102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2533</v>
      </c>
      <c r="E720" s="261" t="str">
        <f>_xlfn.XLOOKUP(D720,거래처!B:B,거래처!D:D," ")</f>
        <v>550-51-00676</v>
      </c>
      <c r="G720" s="282" t="s">
        <v>1173</v>
      </c>
      <c r="H720" s="261" t="s">
        <v>1520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2533</v>
      </c>
      <c r="E721" s="261" t="str">
        <f>_xlfn.XLOOKUP(D721,거래처!B:B,거래처!D:D," ")</f>
        <v>550-51-00676</v>
      </c>
      <c r="G721" s="282" t="s">
        <v>1102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2538</v>
      </c>
      <c r="E722" s="261" t="str">
        <f>_xlfn.XLOOKUP(D722,거래처!B:B,거래처!D:D," ")</f>
        <v>128-38-89285</v>
      </c>
      <c r="G722" s="282" t="s">
        <v>2537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E723" s="261" t="str">
        <f>_xlfn.XLOOKUP(D723,거래처!B:B,거래처!D:D," ")</f>
        <v>128-38-89285</v>
      </c>
      <c r="G723" s="282" t="s">
        <v>1630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1402</v>
      </c>
      <c r="E724" s="261" t="str">
        <f>_xlfn.XLOOKUP(D724,거래처!B:B,거래처!D:D," ")</f>
        <v>504-20-50427</v>
      </c>
      <c r="G724" s="282" t="s">
        <v>2540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1122</v>
      </c>
      <c r="E725" s="261">
        <f>_xlfn.XLOOKUP(D725,거래처!B:B,거래처!D:D," ")</f>
        <v>0</v>
      </c>
      <c r="G725" s="282" t="s">
        <v>1454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1122</v>
      </c>
      <c r="E726" s="261">
        <f>_xlfn.XLOOKUP(D726,거래처!B:B,거래처!D:D," ")</f>
        <v>0</v>
      </c>
      <c r="G726" s="282" t="s">
        <v>2544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1536</v>
      </c>
      <c r="E727" s="261" t="str">
        <f>_xlfn.XLOOKUP(D727,거래처!B:B,거래처!D:D," ")</f>
        <v>503-07-45581</v>
      </c>
      <c r="G727" s="282" t="s">
        <v>2109</v>
      </c>
      <c r="H727" s="261" t="s">
        <v>1169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1536</v>
      </c>
      <c r="E728" s="261" t="str">
        <f>_xlfn.XLOOKUP(D728,거래처!B:B,거래처!D:D," ")</f>
        <v>503-07-45581</v>
      </c>
      <c r="G728" s="282" t="s">
        <v>2110</v>
      </c>
      <c r="H728" s="261" t="s">
        <v>1744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1263</v>
      </c>
      <c r="E729" s="261" t="str">
        <f>_xlfn.XLOOKUP(D729,거래처!B:B,거래처!D:D," ")</f>
        <v>503-41-77199</v>
      </c>
      <c r="G729" s="282" t="s">
        <v>1185</v>
      </c>
      <c r="H729" s="261" t="s">
        <v>2091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1263</v>
      </c>
      <c r="E730" s="261" t="str">
        <f>_xlfn.XLOOKUP(D730,거래처!B:B,거래처!D:D," ")</f>
        <v>503-41-77199</v>
      </c>
      <c r="G730" s="282" t="s">
        <v>2585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2547</v>
      </c>
      <c r="E731" s="261" t="str">
        <f>_xlfn.XLOOKUP(D731,거래처!B:B,거래처!D:D," ")</f>
        <v>262-02-00432</v>
      </c>
      <c r="G731" s="282" t="s">
        <v>1454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1664</v>
      </c>
      <c r="E732" s="261" t="str">
        <f>_xlfn.XLOOKUP(D732,거래처!B:B,거래처!D:D," ")</f>
        <v>848-34-00917</v>
      </c>
      <c r="G732" s="282" t="s">
        <v>2115</v>
      </c>
      <c r="H732" s="261" t="s">
        <v>1168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1498</v>
      </c>
      <c r="E733" s="261">
        <f>_xlfn.XLOOKUP(D733,거래처!B:B,거래처!D:D," ")</f>
        <v>0</v>
      </c>
      <c r="G733" s="282" t="s">
        <v>2110</v>
      </c>
      <c r="H733" s="261" t="s">
        <v>1744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1034</v>
      </c>
      <c r="E734" s="261" t="str">
        <f>_xlfn.XLOOKUP(D734,거래처!B:B,거래처!D:D," ")</f>
        <v>418-04-41461</v>
      </c>
      <c r="G734" s="282" t="s">
        <v>2109</v>
      </c>
      <c r="H734" s="261" t="s">
        <v>1169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1034</v>
      </c>
      <c r="E735" s="261" t="str">
        <f>_xlfn.XLOOKUP(D735,거래처!B:B,거래처!D:D," ")</f>
        <v>418-04-41461</v>
      </c>
      <c r="G735" s="282" t="s">
        <v>2110</v>
      </c>
      <c r="H735" s="261" t="s">
        <v>1744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E736" s="261" t="str">
        <f>_xlfn.XLOOKUP(D736,거래처!B:B,거래처!D:D," ")</f>
        <v>479-17-01687</v>
      </c>
      <c r="G736" s="282" t="s">
        <v>1537</v>
      </c>
      <c r="H736" s="261" t="s">
        <v>1858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1833</v>
      </c>
      <c r="E737" s="261" t="str">
        <f>_xlfn.XLOOKUP(D737,거래처!B:B,거래처!D:D," ")</f>
        <v>894-39-00502</v>
      </c>
      <c r="G737" s="282" t="s">
        <v>1171</v>
      </c>
      <c r="H737" s="261" t="s">
        <v>1694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1271</v>
      </c>
      <c r="E738" s="261" t="str">
        <f>_xlfn.XLOOKUP(D738,거래처!B:B,거래처!D:D," ")</f>
        <v>312-13-58007</v>
      </c>
      <c r="G738" s="282" t="s">
        <v>2569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2558</v>
      </c>
      <c r="E739" s="261" t="str">
        <f>_xlfn.XLOOKUP(D739,거래처!B:B,거래처!D:D," ")</f>
        <v>870-14-00798</v>
      </c>
      <c r="G739" s="282" t="s">
        <v>2223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1554</v>
      </c>
      <c r="E740" s="261" t="str">
        <f>_xlfn.XLOOKUP(D740,거래처!B:B,거래처!D:D," ")</f>
        <v>312-13-58007</v>
      </c>
      <c r="G740" s="282" t="s">
        <v>1102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1040</v>
      </c>
      <c r="E741" s="261" t="str">
        <f>_xlfn.XLOOKUP(D741,거래처!B:B,거래처!D:D," ")</f>
        <v>621-19-34070</v>
      </c>
      <c r="G741" s="282" t="s">
        <v>1116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1542</v>
      </c>
      <c r="E742" s="261" t="str">
        <f>_xlfn.XLOOKUP(D742,거래처!B:B,거래처!D:D," ")</f>
        <v>122-01-63748</v>
      </c>
      <c r="G742" s="282" t="s">
        <v>1685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2558</v>
      </c>
      <c r="E743" s="261" t="str">
        <f>_xlfn.XLOOKUP(D743,거래처!B:B,거래처!D:D," ")</f>
        <v>870-14-00798</v>
      </c>
      <c r="G743" s="282" t="s">
        <v>1102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2547</v>
      </c>
      <c r="E744" s="261" t="str">
        <f>_xlfn.XLOOKUP(D744,거래처!B:B,거래처!D:D," ")</f>
        <v>262-02-00432</v>
      </c>
      <c r="G744" s="282" t="s">
        <v>1102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1275</v>
      </c>
      <c r="E745" s="261" t="str">
        <f>_xlfn.XLOOKUP(D745,거래처!B:B,거래처!D:D," ")</f>
        <v>408-33-91630</v>
      </c>
      <c r="G745" s="282" t="s">
        <v>2582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1288</v>
      </c>
      <c r="E746" s="261" t="str">
        <f>_xlfn.XLOOKUP(D746,거래처!B:B,거래처!D:D," ")</f>
        <v>877-63-00588</v>
      </c>
      <c r="G746" s="282" t="s">
        <v>2578</v>
      </c>
      <c r="H746" s="261" t="s">
        <v>1675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1664</v>
      </c>
      <c r="E747" s="261" t="str">
        <f>_xlfn.XLOOKUP(D747,거래처!B:B,거래처!D:D," ")</f>
        <v>848-34-00917</v>
      </c>
      <c r="G747" s="282" t="s">
        <v>2579</v>
      </c>
      <c r="H747" s="261" t="s">
        <v>1736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1357</v>
      </c>
      <c r="E748" s="261" t="str">
        <f>_xlfn.XLOOKUP(D748,거래처!B:B,거래처!D:D," ")</f>
        <v>177-01-03420</v>
      </c>
      <c r="G748" s="282" t="s">
        <v>2109</v>
      </c>
      <c r="H748" s="261" t="s">
        <v>1169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1357</v>
      </c>
      <c r="E749" s="261" t="str">
        <f>_xlfn.XLOOKUP(D749,거래처!B:B,거래처!D:D," ")</f>
        <v>177-01-03420</v>
      </c>
      <c r="G749" s="282" t="s">
        <v>2110</v>
      </c>
      <c r="H749" s="261" t="s">
        <v>1744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E750" s="261" t="str">
        <f>_xlfn.XLOOKUP(D750,거래처!B:B,거래처!D:D," ")</f>
        <v>479-17-01687</v>
      </c>
      <c r="G750" s="282" t="s">
        <v>1102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1357</v>
      </c>
      <c r="E751" s="261" t="str">
        <f>_xlfn.XLOOKUP(D751,거래처!B:B,거래처!D:D," ")</f>
        <v>177-01-03420</v>
      </c>
      <c r="G751" s="282" t="s">
        <v>1646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1260</v>
      </c>
      <c r="E752" s="261" t="str">
        <f>_xlfn.XLOOKUP(D752,거래처!B:B,거래처!D:D," ")</f>
        <v>177-01-03420</v>
      </c>
      <c r="G752" s="282" t="s">
        <v>2584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1004</v>
      </c>
      <c r="E753" s="261" t="str">
        <f>_xlfn.XLOOKUP(D753,거래처!B:B,거래처!D:D," ")</f>
        <v>302-01-83388</v>
      </c>
      <c r="G753" s="282" t="s">
        <v>2586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2418</v>
      </c>
      <c r="E754" s="261" t="str">
        <f>_xlfn.XLOOKUP(D754,거래처!B:B,거래처!D:D," ")</f>
        <v xml:space="preserve"> </v>
      </c>
      <c r="G754" s="282" t="s">
        <v>1102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2392</v>
      </c>
      <c r="E755" s="261" t="str">
        <f>_xlfn.XLOOKUP(D755,거래처!B:B,거래처!D:D," ")</f>
        <v>503-41-77199</v>
      </c>
      <c r="G755" s="282" t="s">
        <v>1102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1357</v>
      </c>
      <c r="E756" s="261" t="str">
        <f>_xlfn.XLOOKUP(D756,거래처!B:B,거래처!D:D," ")</f>
        <v>177-01-03420</v>
      </c>
      <c r="G756" s="282" t="s">
        <v>2215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1040</v>
      </c>
      <c r="E757" s="261" t="str">
        <f>_xlfn.XLOOKUP(D757,거래처!B:B,거래처!D:D," ")</f>
        <v>621-19-34070</v>
      </c>
      <c r="G757" s="282" t="s">
        <v>2131</v>
      </c>
      <c r="H757" s="261" t="s">
        <v>1891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1040</v>
      </c>
      <c r="E758" s="261" t="str">
        <f>_xlfn.XLOOKUP(D758,거래처!B:B,거래처!D:D," ")</f>
        <v>621-19-34070</v>
      </c>
      <c r="G758" s="282" t="s">
        <v>2110</v>
      </c>
      <c r="H758" s="261" t="s">
        <v>1744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1040</v>
      </c>
      <c r="E759" s="261" t="str">
        <f>_xlfn.XLOOKUP(D759,거래처!B:B,거래처!D:D," ")</f>
        <v>621-19-34070</v>
      </c>
      <c r="G759" s="282" t="s">
        <v>2595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1336</v>
      </c>
      <c r="E760" s="261" t="str">
        <f>_xlfn.XLOOKUP(D760,거래처!B:B,거래처!D:D," ")</f>
        <v>642-15-02067</v>
      </c>
      <c r="G760" s="282" t="s">
        <v>1659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1336</v>
      </c>
      <c r="E761" s="261" t="str">
        <f>_xlfn.XLOOKUP(D761,거래처!B:B,거래처!D:D," ")</f>
        <v>642-15-02067</v>
      </c>
      <c r="G761" s="282" t="s">
        <v>1794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1248</v>
      </c>
      <c r="E762" s="261" t="str">
        <f>_xlfn.XLOOKUP(D762,거래처!B:B,거래처!D:D," ")</f>
        <v>220-02-21340</v>
      </c>
      <c r="G762" s="282" t="s">
        <v>2814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1040</v>
      </c>
      <c r="E763" s="261" t="str">
        <f>_xlfn.XLOOKUP(D763,거래처!B:B,거래처!D:D," ")</f>
        <v>621-19-34070</v>
      </c>
      <c r="G763" s="282" t="s">
        <v>2109</v>
      </c>
      <c r="H763" s="261" t="s">
        <v>1169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1040</v>
      </c>
      <c r="E764" s="261" t="str">
        <f>_xlfn.XLOOKUP(D764,거래처!B:B,거래처!D:D," ")</f>
        <v>621-19-34070</v>
      </c>
      <c r="G764" s="282" t="s">
        <v>2110</v>
      </c>
      <c r="H764" s="261" t="s">
        <v>1744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1040</v>
      </c>
      <c r="E765" s="261" t="str">
        <f>_xlfn.XLOOKUP(D765,거래처!B:B,거래처!D:D," ")</f>
        <v>621-19-34070</v>
      </c>
      <c r="G765" s="282" t="s">
        <v>1102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1533</v>
      </c>
      <c r="E766" s="261" t="str">
        <f>_xlfn.XLOOKUP(D766,거래처!B:B,거래처!D:D," ")</f>
        <v>416-09-29452</v>
      </c>
      <c r="G766" s="282" t="s">
        <v>1173</v>
      </c>
      <c r="H766" s="261" t="s">
        <v>1172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1431</v>
      </c>
      <c r="E767" s="261" t="str">
        <f>_xlfn.XLOOKUP(D767,거래처!B:B,거래처!D:D," ")</f>
        <v>487-18-00463</v>
      </c>
      <c r="G767" s="282" t="s">
        <v>1102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1664</v>
      </c>
      <c r="E768" s="261" t="str">
        <f>_xlfn.XLOOKUP(D768,거래처!B:B,거래처!D:D," ")</f>
        <v>848-34-00917</v>
      </c>
      <c r="G768" s="282" t="s">
        <v>1518</v>
      </c>
      <c r="H768" s="261" t="s">
        <v>2612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1431</v>
      </c>
      <c r="E769" s="261" t="str">
        <f>_xlfn.XLOOKUP(D769,거래처!B:B,거래처!D:D," ")</f>
        <v>487-18-00463</v>
      </c>
      <c r="G769" s="282" t="s">
        <v>2125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1542</v>
      </c>
      <c r="E770" s="261" t="str">
        <f>_xlfn.XLOOKUP(D770,거래처!B:B,거래처!D:D," ")</f>
        <v>122-01-63748</v>
      </c>
      <c r="G770" s="282" t="s">
        <v>1102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2217</v>
      </c>
      <c r="E771" s="261" t="str">
        <f>_xlfn.XLOOKUP(D771,거래처!B:B,거래처!D:D," ")</f>
        <v>215-03-36659</v>
      </c>
      <c r="G771" s="282" t="s">
        <v>1686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2538</v>
      </c>
      <c r="E772" s="261" t="str">
        <f>_xlfn.XLOOKUP(D772,거래처!B:B,거래처!D:D," ")</f>
        <v>128-38-89285</v>
      </c>
      <c r="G772" s="282" t="s">
        <v>1102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1294</v>
      </c>
      <c r="E773" s="261" t="str">
        <f>_xlfn.XLOOKUP(D773,거래처!B:B,거래처!D:D," ")</f>
        <v>848-34-00917</v>
      </c>
      <c r="G773" s="282" t="s">
        <v>2181</v>
      </c>
      <c r="H773" s="261" t="s">
        <v>2180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1065</v>
      </c>
      <c r="E774" s="261" t="str">
        <f>_xlfn.XLOOKUP(D774,거래처!B:B,거래처!D:D," ")</f>
        <v>615-16-13685</v>
      </c>
      <c r="G774" s="282" t="s">
        <v>2624</v>
      </c>
      <c r="H774" s="261" t="s">
        <v>2623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2630</v>
      </c>
      <c r="E775" s="261" t="str">
        <f>_xlfn.XLOOKUP(D775,거래처!B:B,거래처!D:D," ")</f>
        <v>214-30-06027</v>
      </c>
      <c r="G775" s="282" t="s">
        <v>2261</v>
      </c>
      <c r="H775" s="261" t="s">
        <v>2631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1402</v>
      </c>
      <c r="E776" s="261" t="str">
        <f>_xlfn.XLOOKUP(D776,거래처!B:B,거래처!D:D," ")</f>
        <v>504-20-50427</v>
      </c>
      <c r="G776" s="282" t="s">
        <v>2109</v>
      </c>
      <c r="H776" s="261" t="s">
        <v>1169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1402</v>
      </c>
      <c r="E777" s="261" t="str">
        <f>_xlfn.XLOOKUP(D777,거래처!B:B,거래처!D:D," ")</f>
        <v>504-20-50427</v>
      </c>
      <c r="G777" s="282" t="s">
        <v>2110</v>
      </c>
      <c r="H777" s="261" t="s">
        <v>1744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1664</v>
      </c>
      <c r="E778" s="261" t="str">
        <f>_xlfn.XLOOKUP(D778,거래처!B:B,거래처!D:D," ")</f>
        <v>848-34-00917</v>
      </c>
      <c r="G778" s="282" t="s">
        <v>2117</v>
      </c>
      <c r="H778" s="261" t="s">
        <v>1217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1915</v>
      </c>
      <c r="E779" s="261" t="str">
        <f>_xlfn.XLOOKUP(D779,거래처!B:B,거래처!D:D," ")</f>
        <v>831-07-01474</v>
      </c>
      <c r="G779" s="282" t="s">
        <v>2109</v>
      </c>
      <c r="H779" s="261" t="s">
        <v>1169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1915</v>
      </c>
      <c r="E780" s="261" t="str">
        <f>_xlfn.XLOOKUP(D780,거래처!B:B,거래처!D:D," ")</f>
        <v>831-07-01474</v>
      </c>
      <c r="G780" s="282" t="s">
        <v>2110</v>
      </c>
      <c r="H780" s="261" t="s">
        <v>1744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1425</v>
      </c>
      <c r="E781" s="261" t="str">
        <f>_xlfn.XLOOKUP(D781,거래처!B:B,거래처!D:D," ")</f>
        <v>220-02-21340</v>
      </c>
      <c r="G781" s="282" t="s">
        <v>2107</v>
      </c>
      <c r="H781" s="261" t="s">
        <v>1422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2618</v>
      </c>
      <c r="E782" s="261" t="str">
        <f>_xlfn.XLOOKUP(D782,거래처!B:B,거래처!D:D," ")</f>
        <v>214-30-06027</v>
      </c>
      <c r="G782" s="282" t="s">
        <v>1102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1833</v>
      </c>
      <c r="E783" s="261" t="str">
        <f>_xlfn.XLOOKUP(D783,거래처!B:B,거래처!D:D," ")</f>
        <v>894-39-00502</v>
      </c>
      <c r="G783" s="282" t="s">
        <v>1102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2217</v>
      </c>
      <c r="E784" s="261" t="str">
        <f>_xlfn.XLOOKUP(D784,거래처!B:B,거래처!D:D," ")</f>
        <v>215-03-36659</v>
      </c>
      <c r="G784" s="282" t="s">
        <v>1102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1498</v>
      </c>
      <c r="E785" s="261">
        <f>_xlfn.XLOOKUP(D785,거래처!B:B,거래처!D:D," ")</f>
        <v>0</v>
      </c>
      <c r="G785" s="282" t="s">
        <v>1102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1533</v>
      </c>
      <c r="E786" s="261" t="str">
        <f>_xlfn.XLOOKUP(D786,거래처!B:B,거래처!D:D," ")</f>
        <v>416-09-29452</v>
      </c>
      <c r="G786" s="282" t="s">
        <v>1102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1536</v>
      </c>
      <c r="E787" s="261" t="str">
        <f>_xlfn.XLOOKUP(D787,거래처!B:B,거래처!D:D," ")</f>
        <v>503-07-45581</v>
      </c>
      <c r="G787" s="282" t="s">
        <v>1102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1122</v>
      </c>
      <c r="E788" s="261">
        <f>_xlfn.XLOOKUP(D788,거래처!B:B,거래처!D:D," ")</f>
        <v>0</v>
      </c>
      <c r="G788" s="282" t="s">
        <v>1102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1256</v>
      </c>
      <c r="E789" s="261" t="str">
        <f>_xlfn.XLOOKUP(D789,거래처!B:B,거래처!D:D," ")</f>
        <v>642-15-02067</v>
      </c>
      <c r="G789" s="282" t="s">
        <v>1616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1336</v>
      </c>
      <c r="E790" s="261" t="str">
        <f>_xlfn.XLOOKUP(D790,거래처!B:B,거래처!D:D," ")</f>
        <v>642-15-02067</v>
      </c>
      <c r="G790" s="282" t="s">
        <v>2634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1034</v>
      </c>
      <c r="E791" s="261" t="str">
        <f>_xlfn.XLOOKUP(D791,거래처!B:B,거래처!D:D," ")</f>
        <v>418-04-41461</v>
      </c>
      <c r="G791" s="282" t="s">
        <v>1102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2636</v>
      </c>
      <c r="E792" s="261" t="str">
        <f>_xlfn.XLOOKUP(D792,거래처!B:B,거래처!D:D," ")</f>
        <v>503-81-99146</v>
      </c>
      <c r="G792" s="282" t="s">
        <v>2635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1437</v>
      </c>
      <c r="E793" s="261" t="str">
        <f>_xlfn.XLOOKUP(D793,거래처!B:B,거래처!D:D," ")</f>
        <v>408-33-91630</v>
      </c>
      <c r="G793" s="282" t="s">
        <v>1686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1536</v>
      </c>
      <c r="E794" s="261" t="str">
        <f>_xlfn.XLOOKUP(D794,거래처!B:B,거래처!D:D," ")</f>
        <v>503-07-45581</v>
      </c>
      <c r="G794" s="282" t="s">
        <v>1173</v>
      </c>
      <c r="H794" s="261" t="s">
        <v>1172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1331</v>
      </c>
      <c r="E795" s="261" t="str">
        <f>_xlfn.XLOOKUP(D795,거래처!B:B,거래처!D:D," ")</f>
        <v>510-03-85884</v>
      </c>
      <c r="G795" s="282" t="s">
        <v>1688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1248</v>
      </c>
      <c r="E796" s="261" t="str">
        <f>_xlfn.XLOOKUP(D796,거래처!B:B,거래처!D:D," ")</f>
        <v>220-02-21340</v>
      </c>
      <c r="G796" s="282" t="s">
        <v>2641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1357</v>
      </c>
      <c r="E797" s="261" t="str">
        <f>_xlfn.XLOOKUP(D797,거래처!B:B,거래처!D:D," ")</f>
        <v>177-01-03420</v>
      </c>
      <c r="G797" s="282" t="s">
        <v>1102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1357</v>
      </c>
      <c r="E798" s="261" t="str">
        <f>_xlfn.XLOOKUP(D798,거래처!B:B,거래처!D:D," ")</f>
        <v>177-01-03420</v>
      </c>
      <c r="G798" s="282" t="s">
        <v>2642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2643</v>
      </c>
      <c r="E799" s="261" t="str">
        <f>_xlfn.XLOOKUP(D799,거래처!B:B,거래처!D:D," ")</f>
        <v>416-18-25671</v>
      </c>
      <c r="G799" s="282" t="s">
        <v>2266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1402</v>
      </c>
      <c r="E800" s="261" t="str">
        <f>_xlfn.XLOOKUP(D800,거래처!B:B,거래처!D:D," ")</f>
        <v>504-20-50427</v>
      </c>
      <c r="G800" s="282" t="s">
        <v>1646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1402</v>
      </c>
      <c r="E801" s="261" t="str">
        <f>_xlfn.XLOOKUP(D801,거래처!B:B,거래처!D:D," ")</f>
        <v>504-20-50427</v>
      </c>
      <c r="G801" s="282" t="s">
        <v>2582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2643</v>
      </c>
      <c r="E802" s="261" t="str">
        <f>_xlfn.XLOOKUP(D802,거래처!B:B,거래처!D:D," ")</f>
        <v>416-18-25671</v>
      </c>
      <c r="G802" s="282" t="s">
        <v>1102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1915</v>
      </c>
      <c r="E803" s="261" t="str">
        <f>_xlfn.XLOOKUP(D803,거래처!B:B,거래처!D:D," ")</f>
        <v>831-07-01474</v>
      </c>
      <c r="G803" s="282" t="s">
        <v>1102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2650</v>
      </c>
      <c r="E804" s="261" t="str">
        <f>_xlfn.XLOOKUP(D804,거래처!B:B,거래처!D:D," ")</f>
        <v>414-08-92495</v>
      </c>
      <c r="G804" s="282" t="s">
        <v>2223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2652</v>
      </c>
      <c r="E805" s="261" t="str">
        <f>_xlfn.XLOOKUP(D805,거래처!B:B,거래처!D:D," ")</f>
        <v>204-09-46300</v>
      </c>
      <c r="G805" s="282" t="s">
        <v>1171</v>
      </c>
      <c r="H805" s="261" t="s">
        <v>1694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2652</v>
      </c>
      <c r="E806" s="261" t="str">
        <f>_xlfn.XLOOKUP(D806,거래처!B:B,거래처!D:D," ")</f>
        <v>204-09-46300</v>
      </c>
      <c r="G806" s="282" t="s">
        <v>2657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1536</v>
      </c>
      <c r="E807" s="261" t="str">
        <f>_xlfn.XLOOKUP(D807,거래처!B:B,거래처!D:D," ")</f>
        <v>503-07-45581</v>
      </c>
      <c r="G807" s="282" t="s">
        <v>1102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1536</v>
      </c>
      <c r="E808" s="261" t="str">
        <f>_xlfn.XLOOKUP(D808,거래처!B:B,거래처!D:D," ")</f>
        <v>503-07-45581</v>
      </c>
      <c r="G808" s="282" t="s">
        <v>1224</v>
      </c>
      <c r="H808" s="261" t="s">
        <v>1223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1896</v>
      </c>
      <c r="E809" s="261" t="str">
        <f>_xlfn.XLOOKUP(D809,거래처!B:B,거래처!D:D," ")</f>
        <v>398-08-02366</v>
      </c>
      <c r="G809" s="282" t="s">
        <v>2109</v>
      </c>
      <c r="H809" s="261" t="s">
        <v>1169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1896</v>
      </c>
      <c r="E810" s="261" t="str">
        <f>_xlfn.XLOOKUP(D810,거래처!B:B,거래처!D:D," ")</f>
        <v>398-08-02366</v>
      </c>
      <c r="G810" s="282" t="s">
        <v>2110</v>
      </c>
      <c r="H810" s="261" t="s">
        <v>1744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1896</v>
      </c>
      <c r="E811" s="261" t="str">
        <f>_xlfn.XLOOKUP(D811,거래처!B:B,거래처!D:D," ")</f>
        <v>398-08-02366</v>
      </c>
      <c r="G811" s="282" t="s">
        <v>3855</v>
      </c>
      <c r="H811" s="261" t="s">
        <v>2146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1896</v>
      </c>
      <c r="E812" s="261" t="str">
        <f>_xlfn.XLOOKUP(D812,거래처!B:B,거래처!D:D," ")</f>
        <v>398-08-02366</v>
      </c>
      <c r="G812" s="282" t="s">
        <v>2112</v>
      </c>
      <c r="H812" s="261" t="s">
        <v>1662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1286</v>
      </c>
      <c r="E813" s="261" t="str">
        <f>_xlfn.XLOOKUP(D813,거래처!B:B,거래처!D:D," ")</f>
        <v>306-28-58326</v>
      </c>
      <c r="G813" s="282" t="s">
        <v>1185</v>
      </c>
      <c r="H813" s="261" t="s">
        <v>2091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1034</v>
      </c>
      <c r="E814" s="261" t="str">
        <f>_xlfn.XLOOKUP(D814,거래처!B:B,거래처!D:D," ")</f>
        <v>418-04-41461</v>
      </c>
      <c r="G814" s="282" t="s">
        <v>2109</v>
      </c>
      <c r="H814" s="261" t="s">
        <v>1169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1034</v>
      </c>
      <c r="E815" s="261" t="str">
        <f>_xlfn.XLOOKUP(D815,거래처!B:B,거래처!D:D," ")</f>
        <v>418-04-41461</v>
      </c>
      <c r="G815" s="282" t="s">
        <v>2110</v>
      </c>
      <c r="H815" s="261" t="s">
        <v>1744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2636</v>
      </c>
      <c r="E816" s="261" t="str">
        <f>_xlfn.XLOOKUP(D816,거래처!B:B,거래처!D:D," ")</f>
        <v>503-81-99146</v>
      </c>
      <c r="G816" s="282" t="s">
        <v>1102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2670</v>
      </c>
      <c r="E817" s="261" t="str">
        <f>_xlfn.XLOOKUP(D817,거래처!B:B,거래처!D:D," ")</f>
        <v>371-07-00390</v>
      </c>
      <c r="G817" s="282" t="s">
        <v>1518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1750</v>
      </c>
      <c r="E818" s="261" t="str">
        <f>_xlfn.XLOOKUP(D818,거래처!B:B,거래처!D:D," ")</f>
        <v>655-12-01549</v>
      </c>
      <c r="G818" s="282" t="s">
        <v>1454</v>
      </c>
      <c r="H818" s="261" t="s">
        <v>2594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2187</v>
      </c>
      <c r="E819" s="261" t="str">
        <f>_xlfn.XLOOKUP(D819,거래처!B:B,거래처!D:D," ")</f>
        <v>893-05-02026</v>
      </c>
      <c r="G819" s="282" t="s">
        <v>1171</v>
      </c>
      <c r="H819" s="261" t="s">
        <v>1694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1245</v>
      </c>
      <c r="E820" s="261" t="str">
        <f>_xlfn.XLOOKUP(D820,거래처!B:B,거래처!D:D," ")</f>
        <v>503-07-45581</v>
      </c>
      <c r="G820" s="282" t="s">
        <v>1185</v>
      </c>
      <c r="H820" s="261" t="s">
        <v>2091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2670</v>
      </c>
      <c r="E821" s="261" t="str">
        <f>_xlfn.XLOOKUP(D821,거래처!B:B,거래처!D:D," ")</f>
        <v>371-07-00390</v>
      </c>
      <c r="G821" s="282" t="s">
        <v>1102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2187</v>
      </c>
      <c r="E822" s="261" t="str">
        <f>_xlfn.XLOOKUP(D822,거래처!B:B,거래처!D:D," ")</f>
        <v>893-05-02026</v>
      </c>
      <c r="G822" s="282" t="s">
        <v>1102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1896</v>
      </c>
      <c r="E823" s="261" t="str">
        <f>_xlfn.XLOOKUP(D823,거래처!B:B,거래처!D:D," ")</f>
        <v>398-08-02366</v>
      </c>
      <c r="G823" s="282" t="s">
        <v>1102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2677</v>
      </c>
      <c r="E824" s="261" t="str">
        <f>_xlfn.XLOOKUP(D824,거래처!B:B,거래처!D:D," ")</f>
        <v>860-01-02412</v>
      </c>
      <c r="G824" s="282" t="s">
        <v>2181</v>
      </c>
      <c r="H824" s="261" t="s">
        <v>2180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2677</v>
      </c>
      <c r="E825" s="261" t="str">
        <f>_xlfn.XLOOKUP(D825,거래처!B:B,거래처!D:D," ")</f>
        <v>860-01-02412</v>
      </c>
      <c r="G825" s="282" t="s">
        <v>2527</v>
      </c>
      <c r="H825" s="261" t="s">
        <v>1697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1065</v>
      </c>
      <c r="E826" s="261" t="str">
        <f>_xlfn.XLOOKUP(D826,거래처!B:B,거래처!D:D," ")</f>
        <v>615-16-13685</v>
      </c>
      <c r="G826" s="282" t="s">
        <v>1102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2680</v>
      </c>
      <c r="E827" s="261" t="str">
        <f>_xlfn.XLOOKUP(D827,거래처!B:B,거래처!D:D," ")</f>
        <v>860-01-02412</v>
      </c>
      <c r="G827" s="282" t="s">
        <v>1102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1065</v>
      </c>
      <c r="E828" s="261" t="str">
        <f>_xlfn.XLOOKUP(D828,거래처!B:B,거래처!D:D," ")</f>
        <v>615-16-13685</v>
      </c>
      <c r="G828" s="282" t="s">
        <v>2642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1554</v>
      </c>
      <c r="E829" s="261" t="str">
        <f>_xlfn.XLOOKUP(D829,거래처!B:B,거래처!D:D," ")</f>
        <v>312-13-58007</v>
      </c>
      <c r="G829" s="282" t="s">
        <v>1171</v>
      </c>
      <c r="H829" s="261" t="s">
        <v>1694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1536</v>
      </c>
      <c r="E830" s="261" t="str">
        <f>_xlfn.XLOOKUP(D830,거래처!B:B,거래처!D:D," ")</f>
        <v>503-07-45581</v>
      </c>
      <c r="G830" s="282" t="s">
        <v>1648</v>
      </c>
      <c r="H830" s="261" t="s">
        <v>1647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1248</v>
      </c>
      <c r="E831" s="261" t="str">
        <f>_xlfn.XLOOKUP(D831,거래처!B:B,거래처!D:D," ")</f>
        <v>220-02-21340</v>
      </c>
      <c r="G831" s="282" t="s">
        <v>2493</v>
      </c>
      <c r="H831" s="261" t="s">
        <v>2492</v>
      </c>
      <c r="I831" s="257">
        <v>1500000</v>
      </c>
      <c r="J831" s="261">
        <v>1</v>
      </c>
      <c r="L831" s="258" t="s">
        <v>2811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1122</v>
      </c>
      <c r="E832" s="261">
        <f>_xlfn.XLOOKUP(D832,거래처!B:B,거래처!D:D," ")</f>
        <v>0</v>
      </c>
      <c r="G832" s="282" t="s">
        <v>1171</v>
      </c>
      <c r="H832" s="261" t="s">
        <v>1694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2650</v>
      </c>
      <c r="E833" s="261" t="str">
        <f>_xlfn.XLOOKUP(D833,거래처!B:B,거래처!D:D," ")</f>
        <v>414-08-92495</v>
      </c>
      <c r="G833" s="282" t="s">
        <v>1102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1431</v>
      </c>
      <c r="E834" s="261" t="str">
        <f>_xlfn.XLOOKUP(D834,거래처!B:B,거래처!D:D," ")</f>
        <v>487-18-00463</v>
      </c>
      <c r="G834" s="282" t="s">
        <v>1102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1750</v>
      </c>
      <c r="E835" s="261" t="str">
        <f>_xlfn.XLOOKUP(D835,거래처!B:B,거래처!D:D," ")</f>
        <v>655-12-01549</v>
      </c>
      <c r="G835" s="282" t="s">
        <v>1102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1554</v>
      </c>
      <c r="E836" s="261" t="str">
        <f>_xlfn.XLOOKUP(D836,거래처!B:B,거래처!D:D," ")</f>
        <v>312-13-58007</v>
      </c>
      <c r="G836" s="282" t="s">
        <v>1102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1664</v>
      </c>
      <c r="E837" s="261" t="str">
        <f>_xlfn.XLOOKUP(D837,거래처!B:B,거래처!D:D," ")</f>
        <v>848-34-00917</v>
      </c>
      <c r="G837" s="282" t="s">
        <v>1102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1498</v>
      </c>
      <c r="E838" s="261">
        <f>_xlfn.XLOOKUP(D838,거래처!B:B,거래처!D:D," ")</f>
        <v>0</v>
      </c>
      <c r="G838" s="282" t="s">
        <v>1171</v>
      </c>
      <c r="H838" s="261" t="s">
        <v>1694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1498</v>
      </c>
      <c r="E839" s="261">
        <f>_xlfn.XLOOKUP(D839,거래처!B:B,거래처!D:D," ")</f>
        <v>0</v>
      </c>
      <c r="G839" s="282" t="s">
        <v>1454</v>
      </c>
      <c r="H839" s="261" t="s">
        <v>2594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1007</v>
      </c>
      <c r="E840" s="261" t="str">
        <f>_xlfn.XLOOKUP(D840,거래처!B:B,거래처!D:D," ")</f>
        <v>488-12-01084</v>
      </c>
      <c r="G840" s="282" t="s">
        <v>1102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1402</v>
      </c>
      <c r="E841" s="261" t="str">
        <f>_xlfn.XLOOKUP(D841,거래처!B:B,거래처!D:D," ")</f>
        <v>504-20-50427</v>
      </c>
      <c r="G841" s="282" t="s">
        <v>1463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1402</v>
      </c>
      <c r="E842" s="261" t="str">
        <f>_xlfn.XLOOKUP(D842,거래처!B:B,거래처!D:D," ")</f>
        <v>504-20-50427</v>
      </c>
      <c r="G842" s="282" t="s">
        <v>1464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1437</v>
      </c>
      <c r="E843" s="261" t="str">
        <f>_xlfn.XLOOKUP(D843,거래처!B:B,거래처!D:D," ")</f>
        <v>408-33-91630</v>
      </c>
      <c r="G843" s="282" t="s">
        <v>2337</v>
      </c>
      <c r="H843" s="261" t="s">
        <v>2658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2696</v>
      </c>
      <c r="E844" s="261" t="str">
        <f>_xlfn.XLOOKUP(D844,거래처!B:B,거래처!D:D," ")</f>
        <v>619-15-56543</v>
      </c>
      <c r="G844" s="282" t="s">
        <v>2109</v>
      </c>
      <c r="H844" s="261" t="s">
        <v>1169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2696</v>
      </c>
      <c r="E845" s="261" t="str">
        <f>_xlfn.XLOOKUP(D845,거래처!B:B,거래처!D:D," ")</f>
        <v>619-15-56543</v>
      </c>
      <c r="G845" s="282" t="s">
        <v>2110</v>
      </c>
      <c r="H845" s="261" t="s">
        <v>1744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2513</v>
      </c>
      <c r="E846" s="261" t="str">
        <f>_xlfn.XLOOKUP(D846,거래처!B:B,거래처!D:D," ")</f>
        <v>125-25-66018</v>
      </c>
      <c r="G846" s="282" t="s">
        <v>2109</v>
      </c>
      <c r="H846" s="261" t="s">
        <v>1169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2513</v>
      </c>
      <c r="E847" s="261" t="str">
        <f>_xlfn.XLOOKUP(D847,거래처!B:B,거래처!D:D," ")</f>
        <v>125-25-66018</v>
      </c>
      <c r="G847" s="282" t="s">
        <v>2110</v>
      </c>
      <c r="H847" s="261" t="s">
        <v>1744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2691</v>
      </c>
      <c r="E848" s="261" t="str">
        <f>_xlfn.XLOOKUP(D848,거래처!B:B,거래처!D:D," ")</f>
        <v>118-10-18095</v>
      </c>
      <c r="G848" s="282" t="s">
        <v>2109</v>
      </c>
      <c r="H848" s="261" t="s">
        <v>1169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2691</v>
      </c>
      <c r="E849" s="261" t="str">
        <f>_xlfn.XLOOKUP(D849,거래처!B:B,거래처!D:D," ")</f>
        <v>118-10-18095</v>
      </c>
      <c r="G849" s="282" t="s">
        <v>2110</v>
      </c>
      <c r="H849" s="261" t="s">
        <v>1744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1122</v>
      </c>
      <c r="E850" s="261">
        <f>_xlfn.XLOOKUP(D850,거래처!B:B,거래처!D:D," ")</f>
        <v>0</v>
      </c>
      <c r="G850" s="282" t="s">
        <v>2319</v>
      </c>
      <c r="H850" s="261" t="s">
        <v>2318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1122</v>
      </c>
      <c r="E851" s="261">
        <f>_xlfn.XLOOKUP(D851,거래처!B:B,거래처!D:D," ")</f>
        <v>0</v>
      </c>
      <c r="G851" s="282" t="s">
        <v>2332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1809</v>
      </c>
      <c r="E852" s="261" t="str">
        <f>_xlfn.XLOOKUP(D852,거래처!B:B,거래처!D:D," ")</f>
        <v>585-08-00244</v>
      </c>
      <c r="G852" s="282" t="s">
        <v>2115</v>
      </c>
      <c r="H852" s="261" t="s">
        <v>1168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1402</v>
      </c>
      <c r="E853" s="261" t="str">
        <f>_xlfn.XLOOKUP(D853,거래처!B:B,거래처!D:D," ")</f>
        <v>504-20-50427</v>
      </c>
      <c r="G853" s="282" t="s">
        <v>2116</v>
      </c>
      <c r="H853" s="261" t="s">
        <v>1175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1402</v>
      </c>
      <c r="E854" s="261" t="str">
        <f>_xlfn.XLOOKUP(D854,거래처!B:B,거래처!D:D," ")</f>
        <v>504-20-50427</v>
      </c>
      <c r="G854" s="282" t="s">
        <v>2119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1664</v>
      </c>
      <c r="E855" s="261" t="str">
        <f>_xlfn.XLOOKUP(D855,거래처!B:B,거래처!D:D," ")</f>
        <v>848-34-00917</v>
      </c>
      <c r="G855" s="282" t="s">
        <v>2706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2691</v>
      </c>
      <c r="E856" s="261" t="str">
        <f>_xlfn.XLOOKUP(D856,거래처!B:B,거래처!D:D," ")</f>
        <v>118-10-18095</v>
      </c>
      <c r="G856" s="282" t="s">
        <v>1102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2696</v>
      </c>
      <c r="E857" s="261" t="str">
        <f>_xlfn.XLOOKUP(D857,거래처!B:B,거래처!D:D," ")</f>
        <v>619-15-56543</v>
      </c>
      <c r="G857" s="282" t="s">
        <v>1102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1809</v>
      </c>
      <c r="E858" s="261" t="str">
        <f>_xlfn.XLOOKUP(D858,거래처!B:B,거래처!D:D," ")</f>
        <v>585-08-00244</v>
      </c>
      <c r="G858" s="282" t="s">
        <v>1102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1664</v>
      </c>
      <c r="E859" s="261" t="str">
        <f>_xlfn.XLOOKUP(D859,거래처!B:B,거래처!D:D," ")</f>
        <v>848-34-00917</v>
      </c>
      <c r="G859" s="282" t="s">
        <v>2708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1536</v>
      </c>
      <c r="E860" s="261" t="str">
        <f>_xlfn.XLOOKUP(D860,거래처!B:B,거래처!D:D," ")</f>
        <v>503-07-45581</v>
      </c>
      <c r="G860" s="282" t="s">
        <v>1102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1357</v>
      </c>
      <c r="E861" s="261" t="str">
        <f>_xlfn.XLOOKUP(D861,거래처!B:B,거래처!D:D," ")</f>
        <v>177-01-03420</v>
      </c>
      <c r="G861" s="282" t="s">
        <v>1685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1357</v>
      </c>
      <c r="E862" s="261" t="str">
        <f>_xlfn.XLOOKUP(D862,거래처!B:B,거래처!D:D," ")</f>
        <v>177-01-03420</v>
      </c>
      <c r="G862" s="282" t="s">
        <v>2116</v>
      </c>
      <c r="H862" s="261" t="s">
        <v>1175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1357</v>
      </c>
      <c r="E863" s="261" t="str">
        <f>_xlfn.XLOOKUP(D863,거래처!B:B,거래처!D:D," ")</f>
        <v>177-01-03420</v>
      </c>
      <c r="G863" s="282" t="s">
        <v>2117</v>
      </c>
      <c r="H863" s="261" t="s">
        <v>1217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1357</v>
      </c>
      <c r="E864" s="261" t="str">
        <f>_xlfn.XLOOKUP(D864,거래처!B:B,거래처!D:D," ")</f>
        <v>177-01-03420</v>
      </c>
      <c r="G864" s="282" t="s">
        <v>2121</v>
      </c>
      <c r="H864" s="261" t="s">
        <v>1762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1357</v>
      </c>
      <c r="E865" s="261" t="str">
        <f>_xlfn.XLOOKUP(D865,거래처!B:B,거래처!D:D," ")</f>
        <v>177-01-03420</v>
      </c>
      <c r="G865" s="282" t="s">
        <v>2120</v>
      </c>
      <c r="H865" s="261" t="s">
        <v>1736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2696</v>
      </c>
      <c r="E866" s="261" t="str">
        <f>_xlfn.XLOOKUP(D866,거래처!B:B,거래처!D:D," ")</f>
        <v>619-15-56543</v>
      </c>
      <c r="G866" s="282" t="s">
        <v>2712</v>
      </c>
      <c r="H866" s="261" t="s">
        <v>2711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2696</v>
      </c>
      <c r="E867" s="261" t="str">
        <f>_xlfn.XLOOKUP(D867,거래처!B:B,거래처!D:D," ")</f>
        <v>619-15-56543</v>
      </c>
      <c r="G867" s="282" t="s">
        <v>2112</v>
      </c>
      <c r="H867" s="261" t="s">
        <v>1662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1498</v>
      </c>
      <c r="E868" s="261">
        <f>_xlfn.XLOOKUP(D868,거래처!B:B,거래처!D:D," ")</f>
        <v>0</v>
      </c>
      <c r="G868" s="282" t="s">
        <v>1171</v>
      </c>
      <c r="H868" s="261" t="s">
        <v>1694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1498</v>
      </c>
      <c r="E869" s="261">
        <f>_xlfn.XLOOKUP(D869,거래처!B:B,거래처!D:D," ")</f>
        <v>0</v>
      </c>
      <c r="G869" s="282" t="s">
        <v>1454</v>
      </c>
      <c r="H869" s="261" t="s">
        <v>2594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1750</v>
      </c>
      <c r="E870" s="261" t="str">
        <f>_xlfn.XLOOKUP(D870,거래처!B:B,거래처!D:D," ")</f>
        <v>655-12-01549</v>
      </c>
      <c r="G870" s="282" t="s">
        <v>1706</v>
      </c>
      <c r="H870" s="261" t="s">
        <v>1708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1750</v>
      </c>
      <c r="E871" s="261" t="str">
        <f>_xlfn.XLOOKUP(D871,거래처!B:B,거래처!D:D," ")</f>
        <v>655-12-01549</v>
      </c>
      <c r="G871" s="282" t="s">
        <v>1706</v>
      </c>
      <c r="H871" s="261" t="s">
        <v>1705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2716</v>
      </c>
      <c r="E872" s="261" t="str">
        <f>_xlfn.XLOOKUP(D872,거래처!B:B,거래처!D:D," ")</f>
        <v>306-03-22602</v>
      </c>
      <c r="G872" s="282" t="s">
        <v>1678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1004</v>
      </c>
      <c r="E873" s="261" t="str">
        <f>_xlfn.XLOOKUP(D873,거래처!B:B,거래처!D:D," ")</f>
        <v>302-01-83388</v>
      </c>
      <c r="G873" s="282" t="s">
        <v>2721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1542</v>
      </c>
      <c r="E874" s="261" t="str">
        <f>_xlfn.XLOOKUP(D874,거래처!B:B,거래처!D:D," ")</f>
        <v>122-01-63748</v>
      </c>
      <c r="G874" s="282" t="s">
        <v>1171</v>
      </c>
      <c r="H874" s="261" t="s">
        <v>1694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1533</v>
      </c>
      <c r="E875" s="261" t="str">
        <f>_xlfn.XLOOKUP(D875,거래처!B:B,거래처!D:D," ")</f>
        <v>416-09-29452</v>
      </c>
      <c r="G875" s="282" t="s">
        <v>2115</v>
      </c>
      <c r="H875" s="261" t="s">
        <v>1168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1533</v>
      </c>
      <c r="E876" s="261" t="str">
        <f>_xlfn.XLOOKUP(D876,거래처!B:B,거래처!D:D," ")</f>
        <v>416-09-29452</v>
      </c>
      <c r="G876" s="282" t="s">
        <v>2119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1533</v>
      </c>
      <c r="E877" s="261" t="str">
        <f>_xlfn.XLOOKUP(D877,거래처!B:B,거래처!D:D," ")</f>
        <v>416-09-29452</v>
      </c>
      <c r="G877" s="282" t="s">
        <v>2120</v>
      </c>
      <c r="H877" s="261" t="s">
        <v>1736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1533</v>
      </c>
      <c r="E878" s="261" t="str">
        <f>_xlfn.XLOOKUP(D878,거래처!B:B,거래처!D:D," ")</f>
        <v>416-09-29452</v>
      </c>
      <c r="G878" s="282" t="s">
        <v>1477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1533</v>
      </c>
      <c r="E879" s="261" t="str">
        <f>_xlfn.XLOOKUP(D879,거래처!B:B,거래처!D:D," ")</f>
        <v>416-09-29452</v>
      </c>
      <c r="G879" s="282" t="s">
        <v>2116</v>
      </c>
      <c r="H879" s="261" t="s">
        <v>1175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1122</v>
      </c>
      <c r="E880" s="261">
        <f>_xlfn.XLOOKUP(D880,거래처!B:B,거래처!D:D," ")</f>
        <v>0</v>
      </c>
      <c r="G880" s="282" t="s">
        <v>1171</v>
      </c>
      <c r="H880" s="261" t="s">
        <v>1694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2513</v>
      </c>
      <c r="E881" s="261" t="str">
        <f>_xlfn.XLOOKUP(D881,거래처!B:B,거래처!D:D," ")</f>
        <v>125-25-66018</v>
      </c>
      <c r="G881" s="282" t="s">
        <v>1102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2696</v>
      </c>
      <c r="E882" s="261" t="str">
        <f>_xlfn.XLOOKUP(D882,거래처!B:B,거래처!D:D," ")</f>
        <v>619-15-56543</v>
      </c>
      <c r="G882" s="282" t="s">
        <v>1102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1357</v>
      </c>
      <c r="E883" s="261" t="str">
        <f>_xlfn.XLOOKUP(D883,거래처!B:B,거래처!D:D," ")</f>
        <v>177-01-03420</v>
      </c>
      <c r="G883" s="282" t="s">
        <v>1685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2329</v>
      </c>
      <c r="E884" s="261" t="str">
        <f>_xlfn.XLOOKUP(D884,거래처!B:B,거래처!D:D," ")</f>
        <v>552-86-02615</v>
      </c>
      <c r="G884" s="282" t="s">
        <v>1962</v>
      </c>
      <c r="H884" s="261" t="s">
        <v>1182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2184</v>
      </c>
      <c r="E885" s="261" t="str">
        <f>_xlfn.XLOOKUP(D885,거래처!B:B,거래처!D:D," ")</f>
        <v>669-06-02978</v>
      </c>
      <c r="G885" s="282" t="s">
        <v>2112</v>
      </c>
      <c r="H885" s="261" t="s">
        <v>1662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1402</v>
      </c>
      <c r="E886" s="261" t="str">
        <f>_xlfn.XLOOKUP(D886,거래처!B:B,거래처!D:D," ")</f>
        <v>504-20-50427</v>
      </c>
      <c r="G886" s="282" t="s">
        <v>2109</v>
      </c>
      <c r="H886" s="261" t="s">
        <v>1169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1402</v>
      </c>
      <c r="E887" s="261" t="str">
        <f>_xlfn.XLOOKUP(D887,거래처!B:B,거래처!D:D," ")</f>
        <v>504-20-50427</v>
      </c>
      <c r="G887" s="282" t="s">
        <v>2110</v>
      </c>
      <c r="H887" s="261" t="s">
        <v>1744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1664</v>
      </c>
      <c r="E888" s="261" t="str">
        <f>_xlfn.XLOOKUP(D888,거래처!B:B,거래처!D:D," ")</f>
        <v>848-34-00917</v>
      </c>
      <c r="G888" s="282" t="s">
        <v>2253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1689</v>
      </c>
      <c r="E889" s="261" t="str">
        <f>_xlfn.XLOOKUP(D889,거래처!B:B,거래처!D:D," ")</f>
        <v>410-27-15314</v>
      </c>
      <c r="G889" s="282" t="s">
        <v>2223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1689</v>
      </c>
      <c r="E890" s="261" t="str">
        <f>_xlfn.XLOOKUP(D890,거래처!B:B,거래처!D:D," ")</f>
        <v>410-27-15314</v>
      </c>
      <c r="G890" s="282" t="s">
        <v>1477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2184</v>
      </c>
      <c r="E891" s="261" t="str">
        <f>_xlfn.XLOOKUP(D891,거래처!B:B,거래처!D:D," ")</f>
        <v>669-06-02978</v>
      </c>
      <c r="G891" s="282" t="s">
        <v>1102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2716</v>
      </c>
      <c r="E892" s="261" t="str">
        <f>_xlfn.XLOOKUP(D892,거래처!B:B,거래처!D:D," ")</f>
        <v>306-03-22602</v>
      </c>
      <c r="G892" s="282" t="s">
        <v>1102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1542</v>
      </c>
      <c r="E893" s="261" t="str">
        <f>_xlfn.XLOOKUP(D893,거래처!B:B,거래처!D:D," ")</f>
        <v>122-01-63748</v>
      </c>
      <c r="G893" s="282" t="s">
        <v>1102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2329</v>
      </c>
      <c r="E894" s="261" t="str">
        <f>_xlfn.XLOOKUP(D894,거래처!B:B,거래처!D:D," ")</f>
        <v>552-86-02615</v>
      </c>
      <c r="G894" s="282" t="s">
        <v>1102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2636</v>
      </c>
      <c r="E895" s="261" t="str">
        <f>_xlfn.XLOOKUP(D895,거래처!B:B,거래처!D:D," ")</f>
        <v>503-81-99146</v>
      </c>
      <c r="G895" s="282" t="s">
        <v>2116</v>
      </c>
      <c r="H895" s="261" t="s">
        <v>1175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2636</v>
      </c>
      <c r="E896" s="261" t="str">
        <f>_xlfn.XLOOKUP(D896,거래처!B:B,거래처!D:D," ")</f>
        <v>503-81-99146</v>
      </c>
      <c r="G896" s="282" t="s">
        <v>2119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2636</v>
      </c>
      <c r="E897" s="261" t="str">
        <f>_xlfn.XLOOKUP(D897,거래처!B:B,거래처!D:D," ")</f>
        <v>503-81-99146</v>
      </c>
      <c r="G897" s="282" t="s">
        <v>1840</v>
      </c>
      <c r="H897" s="261" t="s">
        <v>1839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2243</v>
      </c>
      <c r="E898" s="261" t="str">
        <f>_xlfn.XLOOKUP(D898,거래처!B:B,거래처!D:D," ")</f>
        <v>119-73-00045</v>
      </c>
      <c r="G898" s="282" t="s">
        <v>2743</v>
      </c>
      <c r="H898" s="261" t="s">
        <v>1927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1357</v>
      </c>
      <c r="E899" s="261" t="str">
        <f>_xlfn.XLOOKUP(D899,거래처!B:B,거래처!D:D," ")</f>
        <v>177-01-03420</v>
      </c>
      <c r="G899" s="282" t="s">
        <v>2036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1015</v>
      </c>
      <c r="E900" s="261" t="str">
        <f>_xlfn.XLOOKUP(D900,거래처!B:B,거래처!D:D," ")</f>
        <v>505-03-80437</v>
      </c>
      <c r="G900" s="282" t="s">
        <v>2125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1004</v>
      </c>
      <c r="E901" s="261" t="str">
        <f>_xlfn.XLOOKUP(D901,거래처!B:B,거래처!D:D," ")</f>
        <v>302-01-83388</v>
      </c>
      <c r="G901" s="282" t="s">
        <v>1171</v>
      </c>
      <c r="H901" s="261" t="s">
        <v>1694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1004</v>
      </c>
      <c r="E902" s="261" t="str">
        <f>_xlfn.XLOOKUP(D902,거래처!B:B,거래처!D:D," ")</f>
        <v>302-01-83388</v>
      </c>
      <c r="G902" s="282" t="s">
        <v>2747</v>
      </c>
      <c r="H902" s="261" t="s">
        <v>2660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1004</v>
      </c>
      <c r="E903" s="261" t="str">
        <f>_xlfn.XLOOKUP(D903,거래처!B:B,거래처!D:D," ")</f>
        <v>302-01-83388</v>
      </c>
      <c r="G903" s="282" t="s">
        <v>2332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1004</v>
      </c>
      <c r="E904" s="261" t="str">
        <f>_xlfn.XLOOKUP(D904,거래처!B:B,거래처!D:D," ")</f>
        <v>302-01-83388</v>
      </c>
      <c r="G904" s="282" t="s">
        <v>1102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1533</v>
      </c>
      <c r="E905" s="261" t="str">
        <f>_xlfn.XLOOKUP(D905,거래처!B:B,거래처!D:D," ")</f>
        <v>416-09-29452</v>
      </c>
      <c r="G905" s="282" t="s">
        <v>2754</v>
      </c>
      <c r="H905" s="261" t="s">
        <v>2753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1533</v>
      </c>
      <c r="E906" s="261" t="str">
        <f>_xlfn.XLOOKUP(D906,거래처!B:B,거래처!D:D," ")</f>
        <v>416-09-29452</v>
      </c>
      <c r="G906" s="282" t="s">
        <v>2756</v>
      </c>
      <c r="H906" s="261" t="s">
        <v>2752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1536</v>
      </c>
      <c r="E907" s="261" t="str">
        <f>_xlfn.XLOOKUP(D907,거래처!B:B,거래처!D:D," ")</f>
        <v>503-07-45581</v>
      </c>
      <c r="G907" s="282" t="s">
        <v>2109</v>
      </c>
      <c r="H907" s="261" t="s">
        <v>1169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1536</v>
      </c>
      <c r="E908" s="261" t="str">
        <f>_xlfn.XLOOKUP(D908,거래처!B:B,거래처!D:D," ")</f>
        <v>503-07-45581</v>
      </c>
      <c r="G908" s="282" t="s">
        <v>2110</v>
      </c>
      <c r="H908" s="261" t="s">
        <v>1744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1357</v>
      </c>
      <c r="E909" s="261" t="str">
        <f>_xlfn.XLOOKUP(D909,거래처!B:B,거래처!D:D," ")</f>
        <v>177-01-03420</v>
      </c>
      <c r="G909" s="282" t="s">
        <v>1685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1416</v>
      </c>
      <c r="E910" s="261" t="str">
        <f>_xlfn.XLOOKUP(D910,거래처!B:B,거래처!D:D," ")</f>
        <v>503-21-16291</v>
      </c>
      <c r="G910" s="282" t="s">
        <v>2659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1407</v>
      </c>
      <c r="E911" s="261" t="str">
        <f>_xlfn.XLOOKUP(D911,거래처!B:B,거래처!D:D," ")</f>
        <v>502-11-86077</v>
      </c>
      <c r="G911" s="282" t="s">
        <v>1492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1542</v>
      </c>
      <c r="E912" s="261" t="str">
        <f>_xlfn.XLOOKUP(D912,거래처!B:B,거래처!D:D," ")</f>
        <v>122-01-63748</v>
      </c>
      <c r="G912" s="282" t="s">
        <v>1171</v>
      </c>
      <c r="H912" s="261" t="s">
        <v>1694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1542</v>
      </c>
      <c r="E913" s="261" t="str">
        <f>_xlfn.XLOOKUP(D913,거래처!B:B,거래처!D:D," ")</f>
        <v>122-01-63748</v>
      </c>
      <c r="G913" s="282" t="s">
        <v>1454</v>
      </c>
      <c r="H913" s="261" t="s">
        <v>2594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1542</v>
      </c>
      <c r="E914" s="261" t="str">
        <f>_xlfn.XLOOKUP(D914,거래처!B:B,거래처!D:D," ")</f>
        <v>122-01-63748</v>
      </c>
      <c r="G914" s="282" t="s">
        <v>1679</v>
      </c>
      <c r="H914" s="261" t="s">
        <v>2741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1542</v>
      </c>
      <c r="E915" s="261" t="str">
        <f>_xlfn.XLOOKUP(D915,거래처!B:B,거래처!D:D," ")</f>
        <v>122-01-63748</v>
      </c>
      <c r="G915" s="282" t="s">
        <v>2740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2767</v>
      </c>
      <c r="E916" s="261" t="str">
        <f>_xlfn.XLOOKUP(D916,거래처!B:B,거래처!D:D," ")</f>
        <v>303-10-87695</v>
      </c>
      <c r="G916" s="282" t="s">
        <v>2181</v>
      </c>
      <c r="H916" s="261" t="s">
        <v>2180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2767</v>
      </c>
      <c r="E917" s="261" t="str">
        <f>_xlfn.XLOOKUP(D917,거래처!B:B,거래처!D:D," ")</f>
        <v>303-10-87695</v>
      </c>
      <c r="G917" s="282" t="s">
        <v>2527</v>
      </c>
      <c r="H917" s="261" t="s">
        <v>1697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1245</v>
      </c>
      <c r="E918" s="261" t="str">
        <f>_xlfn.XLOOKUP(D918,거래처!B:B,거래처!D:D," ")</f>
        <v>503-07-45581</v>
      </c>
      <c r="G918" s="282" t="s">
        <v>1616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2765</v>
      </c>
      <c r="E919" s="261" t="str">
        <f>_xlfn.XLOOKUP(D919,거래처!B:B,거래처!D:D," ")</f>
        <v>303-10-87695</v>
      </c>
      <c r="G919" s="282" t="s">
        <v>1102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1407</v>
      </c>
      <c r="E920" s="261" t="str">
        <f>_xlfn.XLOOKUP(D920,거래처!B:B,거래처!D:D," ")</f>
        <v>502-11-86077</v>
      </c>
      <c r="G920" s="282" t="s">
        <v>1102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1554</v>
      </c>
      <c r="E921" s="261" t="str">
        <f>_xlfn.XLOOKUP(D921,거래처!B:B,거래처!D:D," ")</f>
        <v>312-13-58007</v>
      </c>
      <c r="G921" s="282" t="s">
        <v>2768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2243</v>
      </c>
      <c r="E922" s="261" t="str">
        <f>_xlfn.XLOOKUP(D922,거래처!B:B,거래처!D:D," ")</f>
        <v>119-73-00045</v>
      </c>
      <c r="G922" s="282" t="s">
        <v>1102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1554</v>
      </c>
      <c r="E923" s="261" t="str">
        <f>_xlfn.XLOOKUP(D923,거래처!B:B,거래처!D:D," ")</f>
        <v>312-13-58007</v>
      </c>
      <c r="G923" s="282" t="s">
        <v>1102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2636</v>
      </c>
      <c r="E924" s="261" t="str">
        <f>_xlfn.XLOOKUP(D924,거래처!B:B,거래처!D:D," ")</f>
        <v>503-81-99146</v>
      </c>
      <c r="G924" s="282" t="s">
        <v>2115</v>
      </c>
      <c r="H924" s="261" t="s">
        <v>1168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2772</v>
      </c>
      <c r="E925" s="261" t="str">
        <f>_xlfn.XLOOKUP(D925,거래처!B:B,거래처!D:D," ")</f>
        <v>505-03-80437</v>
      </c>
      <c r="G925" s="282" t="s">
        <v>1616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1542</v>
      </c>
      <c r="E926" s="261" t="str">
        <f>_xlfn.XLOOKUP(D926,거래처!B:B,거래처!D:D," ")</f>
        <v>122-01-63748</v>
      </c>
      <c r="G926" s="282" t="s">
        <v>1102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2812</v>
      </c>
      <c r="E927" s="261" t="str">
        <f>_xlfn.XLOOKUP(D927,거래처!B:B,거래처!D:D," ")</f>
        <v>140-06-64605</v>
      </c>
      <c r="G927" s="282" t="s">
        <v>2569</v>
      </c>
      <c r="I927" s="257">
        <v>1750000</v>
      </c>
      <c r="J927" s="261">
        <v>1</v>
      </c>
      <c r="L927" s="258" t="s">
        <v>2813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2780</v>
      </c>
      <c r="E928" s="261" t="str">
        <f>_xlfn.XLOOKUP(D928,거래처!B:B,거래처!D:D," ")</f>
        <v>857-40-00547</v>
      </c>
      <c r="G928" s="282" t="s">
        <v>2304</v>
      </c>
      <c r="H928" s="261" t="s">
        <v>2782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1357</v>
      </c>
      <c r="E929" s="261" t="str">
        <f>_xlfn.XLOOKUP(D929,거래처!B:B,거래처!D:D," ")</f>
        <v>177-01-03420</v>
      </c>
      <c r="G929" s="282" t="s">
        <v>1685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2329</v>
      </c>
      <c r="E930" s="261" t="str">
        <f>_xlfn.XLOOKUP(D930,거래처!B:B,거래처!D:D," ")</f>
        <v>552-86-02615</v>
      </c>
      <c r="G930" s="282" t="s">
        <v>1962</v>
      </c>
      <c r="H930" s="261" t="s">
        <v>1182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2815</v>
      </c>
      <c r="Q930" s="261" t="s">
        <v>2815</v>
      </c>
    </row>
    <row r="931" spans="1:17">
      <c r="A931" s="263">
        <v>930</v>
      </c>
      <c r="B931" s="263"/>
      <c r="C931" s="256">
        <v>45852</v>
      </c>
      <c r="D931" s="282" t="s">
        <v>2243</v>
      </c>
      <c r="E931" s="261" t="str">
        <f>_xlfn.XLOOKUP(D931,거래처!B:B,거래처!D:D," ")</f>
        <v>119-73-00045</v>
      </c>
      <c r="G931" s="282" t="s">
        <v>2743</v>
      </c>
      <c r="H931" s="261" t="s">
        <v>1172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1554</v>
      </c>
      <c r="E932" s="261" t="str">
        <f>_xlfn.XLOOKUP(D932,거래처!B:B,거래처!D:D," ")</f>
        <v>312-13-58007</v>
      </c>
      <c r="G932" s="282" t="s">
        <v>1173</v>
      </c>
      <c r="H932" s="261" t="s">
        <v>1174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1402</v>
      </c>
      <c r="E933" s="261" t="str">
        <f>_xlfn.XLOOKUP(D933,거래처!B:B,거래처!D:D," ")</f>
        <v>504-20-50427</v>
      </c>
      <c r="G933" s="282" t="s">
        <v>2109</v>
      </c>
      <c r="H933" s="261" t="s">
        <v>1169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1402</v>
      </c>
      <c r="E934" s="261" t="str">
        <f>_xlfn.XLOOKUP(D934,거래처!B:B,거래처!D:D," ")</f>
        <v>504-20-50427</v>
      </c>
      <c r="G934" s="282" t="s">
        <v>2110</v>
      </c>
      <c r="H934" s="261" t="s">
        <v>1744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1554</v>
      </c>
      <c r="E935" s="261" t="str">
        <f>_xlfn.XLOOKUP(D935,거래처!B:B,거래처!D:D," ")</f>
        <v>312-13-58007</v>
      </c>
      <c r="G935" s="282" t="s">
        <v>1102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2243</v>
      </c>
      <c r="E936" s="261" t="str">
        <f>_xlfn.XLOOKUP(D936,거래처!B:B,거래처!D:D," ")</f>
        <v>119-73-00045</v>
      </c>
      <c r="G936" s="282" t="s">
        <v>1102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2812</v>
      </c>
      <c r="E937" s="261" t="str">
        <f>_xlfn.XLOOKUP(D937,거래처!B:B,거래처!D:D," ")</f>
        <v>140-06-64605</v>
      </c>
      <c r="G937" s="282" t="s">
        <v>1616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2329</v>
      </c>
      <c r="E938" s="261" t="str">
        <f>_xlfn.XLOOKUP(D938,거래처!B:B,거래처!D:D," ")</f>
        <v>552-86-02615</v>
      </c>
      <c r="G938" s="282" t="s">
        <v>2109</v>
      </c>
      <c r="H938" s="261" t="s">
        <v>1169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2329</v>
      </c>
      <c r="E939" s="261" t="str">
        <f>_xlfn.XLOOKUP(D939,거래처!B:B,거래처!D:D," ")</f>
        <v>552-86-02615</v>
      </c>
      <c r="G939" s="282" t="s">
        <v>2110</v>
      </c>
      <c r="H939" s="261" t="s">
        <v>1744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1004</v>
      </c>
      <c r="E940" s="261" t="str">
        <f>_xlfn.XLOOKUP(D940,거래처!B:B,거래처!D:D," ")</f>
        <v>302-01-83388</v>
      </c>
      <c r="G940" s="282" t="s">
        <v>1173</v>
      </c>
      <c r="H940" s="261" t="s">
        <v>1174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2800</v>
      </c>
      <c r="E941" s="261" t="str">
        <f>_xlfn.XLOOKUP(D941,거래처!B:B,거래처!D:D," ")</f>
        <v>443-76-00139</v>
      </c>
      <c r="G941" s="282" t="s">
        <v>2109</v>
      </c>
      <c r="H941" s="261" t="s">
        <v>1169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2800</v>
      </c>
      <c r="E942" s="261" t="str">
        <f>_xlfn.XLOOKUP(D942,거래처!B:B,거래처!D:D," ")</f>
        <v>443-76-00139</v>
      </c>
      <c r="G942" s="282" t="s">
        <v>2110</v>
      </c>
      <c r="H942" s="261" t="s">
        <v>1744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2800</v>
      </c>
      <c r="E943" s="261" t="str">
        <f>_xlfn.XLOOKUP(D943,거래처!B:B,거래처!D:D," ")</f>
        <v>443-76-00139</v>
      </c>
      <c r="G943" s="282" t="s">
        <v>3855</v>
      </c>
      <c r="H943" s="261" t="s">
        <v>2146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2243</v>
      </c>
      <c r="E944" s="261" t="str">
        <f>_xlfn.XLOOKUP(D944,거래처!B:B,거래처!D:D," ")</f>
        <v>119-73-00045</v>
      </c>
      <c r="G944" s="282" t="s">
        <v>2107</v>
      </c>
      <c r="H944" s="261" t="s">
        <v>1422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1248</v>
      </c>
      <c r="E945" s="261" t="str">
        <f>_xlfn.XLOOKUP(D945,거래처!B:B,거래처!D:D," ")</f>
        <v>220-02-21340</v>
      </c>
      <c r="G945" s="282" t="s">
        <v>2493</v>
      </c>
      <c r="H945" s="261" t="s">
        <v>2492</v>
      </c>
      <c r="I945" s="257">
        <v>1500000</v>
      </c>
      <c r="J945" s="261">
        <v>1</v>
      </c>
      <c r="L945" s="258" t="s">
        <v>2811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1122</v>
      </c>
      <c r="E946" s="261">
        <f>_xlfn.XLOOKUP(D946,거래처!B:B,거래처!D:D," ")</f>
        <v>0</v>
      </c>
      <c r="G946" s="282" t="s">
        <v>1659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1414</v>
      </c>
      <c r="E947" s="261" t="str">
        <f>_xlfn.XLOOKUP(D947,거래처!B:B,거래처!D:D," ")</f>
        <v>514-25-29722</v>
      </c>
      <c r="G947" s="282" t="s">
        <v>1659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2794</v>
      </c>
      <c r="E948" s="261" t="str">
        <f>_xlfn.XLOOKUP(D948,거래처!B:B,거래처!D:D," ")</f>
        <v>304-01-59400</v>
      </c>
      <c r="G948" s="282" t="s">
        <v>2125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2794</v>
      </c>
      <c r="E949" s="261" t="str">
        <f>_xlfn.XLOOKUP(D949,거래처!B:B,거래처!D:D," ")</f>
        <v>304-01-59400</v>
      </c>
      <c r="G949" s="282" t="s">
        <v>2808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1664</v>
      </c>
      <c r="E950" s="261" t="str">
        <f>_xlfn.XLOOKUP(D950,거래처!B:B,거래처!D:D," ")</f>
        <v>848-34-00917</v>
      </c>
      <c r="G950" s="282" t="s">
        <v>2624</v>
      </c>
      <c r="H950" s="261" t="s">
        <v>2623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2800</v>
      </c>
      <c r="E951" s="261" t="str">
        <f>_xlfn.XLOOKUP(D951,거래처!B:B,거래처!D:D," ")</f>
        <v>443-76-00139</v>
      </c>
      <c r="G951" s="282" t="s">
        <v>1102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2243</v>
      </c>
      <c r="E952" s="261" t="str">
        <f>_xlfn.XLOOKUP(D952,거래처!B:B,거래처!D:D," ")</f>
        <v>119-73-00045</v>
      </c>
      <c r="G952" s="282" t="s">
        <v>1102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2329</v>
      </c>
      <c r="E953" s="261" t="str">
        <f>_xlfn.XLOOKUP(D953,거래처!B:B,거래처!D:D," ")</f>
        <v>552-86-02615</v>
      </c>
      <c r="G953" s="282" t="s">
        <v>1102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2217</v>
      </c>
      <c r="E954" s="261" t="str">
        <f>_xlfn.XLOOKUP(D954,거래처!B:B,거래처!D:D," ")</f>
        <v>215-03-36659</v>
      </c>
      <c r="G954" s="282" t="s">
        <v>2116</v>
      </c>
      <c r="H954" s="261" t="s">
        <v>1175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2217</v>
      </c>
      <c r="E955" s="261" t="str">
        <f>_xlfn.XLOOKUP(D955,거래처!B:B,거래처!D:D," ")</f>
        <v>215-03-36659</v>
      </c>
      <c r="G955" s="282" t="s">
        <v>2119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1746</v>
      </c>
      <c r="E956" s="261" t="str">
        <f>_xlfn.XLOOKUP(D956,거래처!B:B,거래처!D:D," ")</f>
        <v>410-17-34118</v>
      </c>
      <c r="G956" s="282" t="s">
        <v>2817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1617</v>
      </c>
      <c r="E957" s="261" t="str">
        <f>_xlfn.XLOOKUP(D957,거래처!B:B,거래처!D:D," ")</f>
        <v>104-86-61638</v>
      </c>
      <c r="G957" s="282" t="s">
        <v>2109</v>
      </c>
      <c r="H957" s="261" t="s">
        <v>1169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1617</v>
      </c>
      <c r="E958" s="261" t="str">
        <f>_xlfn.XLOOKUP(D958,거래처!B:B,거래처!D:D," ")</f>
        <v>104-86-61638</v>
      </c>
      <c r="G958" s="282" t="s">
        <v>2110</v>
      </c>
      <c r="H958" s="261" t="s">
        <v>1744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2820</v>
      </c>
      <c r="E959" s="261" t="str">
        <f>_xlfn.XLOOKUP(D959,거래처!B:B,거래처!D:D," ")</f>
        <v>229-03-74690</v>
      </c>
      <c r="G959" s="282" t="s">
        <v>2109</v>
      </c>
      <c r="H959" s="261" t="s">
        <v>1169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2217</v>
      </c>
      <c r="E960" s="261" t="str">
        <f>_xlfn.XLOOKUP(D960,거래처!B:B,거래처!D:D," ")</f>
        <v>215-03-36659</v>
      </c>
      <c r="G960" s="282" t="s">
        <v>1102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2820</v>
      </c>
      <c r="E961" s="261" t="str">
        <f>_xlfn.XLOOKUP(D961,거래처!B:B,거래처!D:D," ")</f>
        <v>229-03-74690</v>
      </c>
      <c r="G961" s="282" t="s">
        <v>1102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1425</v>
      </c>
      <c r="E962" s="261" t="str">
        <f>_xlfn.XLOOKUP(D962,거래처!B:B,거래처!D:D," ")</f>
        <v>220-02-21340</v>
      </c>
      <c r="G962" s="282" t="s">
        <v>1102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1034</v>
      </c>
      <c r="E963" s="261" t="str">
        <f>_xlfn.XLOOKUP(D963,거래처!B:B,거래처!D:D," ")</f>
        <v>418-04-41461</v>
      </c>
      <c r="G963" s="282" t="s">
        <v>1102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2794</v>
      </c>
      <c r="E964" s="261" t="str">
        <f>_xlfn.XLOOKUP(D964,거래처!B:B,거래처!D:D," ")</f>
        <v>304-01-59400</v>
      </c>
      <c r="G964" s="282" t="s">
        <v>1102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2780</v>
      </c>
      <c r="E965" s="261" t="str">
        <f>_xlfn.XLOOKUP(D965,거래처!B:B,거래처!D:D," ")</f>
        <v>857-40-00547</v>
      </c>
      <c r="G965" s="282" t="s">
        <v>1102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2033</v>
      </c>
      <c r="E966" s="261" t="str">
        <f>_xlfn.XLOOKUP(D966,거래처!B:B,거래처!D:D," ")</f>
        <v>306-28-58326</v>
      </c>
      <c r="G966" s="282" t="s">
        <v>1102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1007</v>
      </c>
      <c r="E967" s="261" t="str">
        <f>_xlfn.XLOOKUP(D967,거래처!B:B,거래처!D:D," ")</f>
        <v>488-12-01084</v>
      </c>
      <c r="G967" s="282" t="s">
        <v>2823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1007</v>
      </c>
      <c r="E968" s="261" t="str">
        <f>_xlfn.XLOOKUP(D968,거래처!B:B,거래처!D:D," ")</f>
        <v>488-12-01084</v>
      </c>
      <c r="G968" s="282" t="s">
        <v>2824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1007</v>
      </c>
      <c r="E969" s="261" t="str">
        <f>_xlfn.XLOOKUP(D969,거래처!B:B,거래처!D:D," ")</f>
        <v>488-12-01084</v>
      </c>
      <c r="G969" s="282" t="s">
        <v>2828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1425</v>
      </c>
      <c r="E970" s="261" t="str">
        <f>_xlfn.XLOOKUP(D970,거래처!B:B,거래처!D:D," ")</f>
        <v>220-02-21340</v>
      </c>
      <c r="G970" s="282" t="s">
        <v>2830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2538</v>
      </c>
      <c r="E971" s="261" t="str">
        <f>_xlfn.XLOOKUP(D971,거래처!B:B,거래처!D:D," ")</f>
        <v>128-38-89285</v>
      </c>
      <c r="G971" s="282" t="s">
        <v>2215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1357</v>
      </c>
      <c r="E972" s="261" t="str">
        <f>_xlfn.XLOOKUP(D972,거래처!B:B,거래처!D:D," ")</f>
        <v>177-01-03420</v>
      </c>
      <c r="G972" s="282" t="s">
        <v>2109</v>
      </c>
      <c r="H972" s="261" t="s">
        <v>1169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1292</v>
      </c>
      <c r="E973" s="261" t="str">
        <f>_xlfn.XLOOKUP(D973,거래처!B:B,거래처!D:D," ")</f>
        <v>502-11-86077</v>
      </c>
      <c r="G973" s="282" t="s">
        <v>2145</v>
      </c>
      <c r="H973" s="261" t="s">
        <v>1702</v>
      </c>
      <c r="I973" s="257">
        <v>510000</v>
      </c>
      <c r="J973" s="261">
        <v>1</v>
      </c>
      <c r="L973" s="258" t="s">
        <v>2888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1292</v>
      </c>
      <c r="E974" s="261" t="str">
        <f>_xlfn.XLOOKUP(D974,거래처!B:B,거래처!D:D," ")</f>
        <v>502-11-86077</v>
      </c>
      <c r="G974" s="282" t="s">
        <v>2889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2839</v>
      </c>
      <c r="E975" s="261" t="str">
        <f>_xlfn.XLOOKUP(D975,거래처!B:B,거래처!D:D," ")</f>
        <v>502-14-88867</v>
      </c>
      <c r="G975" s="282" t="s">
        <v>2109</v>
      </c>
      <c r="H975" s="261" t="s">
        <v>1169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2839</v>
      </c>
      <c r="E976" s="261" t="str">
        <f>_xlfn.XLOOKUP(D976,거래처!B:B,거래처!D:D," ")</f>
        <v>502-14-88867</v>
      </c>
      <c r="G976" s="282" t="s">
        <v>2842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1437</v>
      </c>
      <c r="E977" s="261" t="str">
        <f>_xlfn.XLOOKUP(D977,거래처!B:B,거래처!D:D," ")</f>
        <v>408-33-91630</v>
      </c>
      <c r="G977" s="282" t="s">
        <v>2844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2846</v>
      </c>
      <c r="E978" s="261">
        <f>_xlfn.XLOOKUP(D978,거래처!B:B,거래처!D:D," ")</f>
        <v>0</v>
      </c>
      <c r="G978" s="282" t="s">
        <v>1518</v>
      </c>
      <c r="H978" s="261" t="s">
        <v>1189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2846</v>
      </c>
      <c r="E979" s="261">
        <f>_xlfn.XLOOKUP(D979,거래처!B:B,거래처!D:D," ")</f>
        <v>0</v>
      </c>
      <c r="G979" s="282" t="s">
        <v>2847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1786</v>
      </c>
      <c r="E980" s="261" t="str">
        <f>_xlfn.XLOOKUP(D980,거래처!B:B,거래처!D:D," ")</f>
        <v>514-13-78458</v>
      </c>
      <c r="G980" s="282" t="s">
        <v>2116</v>
      </c>
      <c r="H980" s="261" t="s">
        <v>1175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1915</v>
      </c>
      <c r="E981" s="261" t="str">
        <f>_xlfn.XLOOKUP(D981,거래처!B:B,거래처!D:D," ")</f>
        <v>831-07-01474</v>
      </c>
      <c r="G981" s="282" t="s">
        <v>1171</v>
      </c>
      <c r="H981" s="261" t="s">
        <v>1694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1915</v>
      </c>
      <c r="E982" s="261" t="str">
        <f>_xlfn.XLOOKUP(D982,거래처!B:B,거래처!D:D," ")</f>
        <v>831-07-01474</v>
      </c>
      <c r="G982" s="282" t="s">
        <v>1171</v>
      </c>
      <c r="H982" s="261" t="s">
        <v>1694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2846</v>
      </c>
      <c r="E983" s="261">
        <f>_xlfn.XLOOKUP(D983,거래처!B:B,거래처!D:D," ")</f>
        <v>0</v>
      </c>
      <c r="G983" s="282" t="s">
        <v>1616</v>
      </c>
      <c r="H983" s="261" t="s">
        <v>1189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2839</v>
      </c>
      <c r="E984" s="261" t="str">
        <f>_xlfn.XLOOKUP(D984,거래처!B:B,거래처!D:D," ")</f>
        <v>502-14-88867</v>
      </c>
      <c r="G984" s="282" t="s">
        <v>1616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2243</v>
      </c>
      <c r="E985" s="261" t="str">
        <f>_xlfn.XLOOKUP(D985,거래처!B:B,거래처!D:D," ")</f>
        <v>119-73-00045</v>
      </c>
      <c r="G985" s="282" t="s">
        <v>2109</v>
      </c>
      <c r="H985" s="261" t="s">
        <v>1169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1750</v>
      </c>
      <c r="E986" s="261" t="str">
        <f>_xlfn.XLOOKUP(D986,거래처!B:B,거래처!D:D," ")</f>
        <v>655-12-01549</v>
      </c>
      <c r="G986" s="282" t="s">
        <v>1102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2538</v>
      </c>
      <c r="E987" s="261" t="str">
        <f>_xlfn.XLOOKUP(D987,거래처!B:B,거래처!D:D," ")</f>
        <v>128-38-89285</v>
      </c>
      <c r="G987" s="282" t="s">
        <v>1102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2525</v>
      </c>
      <c r="E988" s="261" t="str">
        <f>_xlfn.XLOOKUP(D988,거래처!B:B,거래처!D:D," ")</f>
        <v>296-44-00890</v>
      </c>
      <c r="G988" s="282" t="s">
        <v>2855</v>
      </c>
      <c r="H988" s="261" t="s">
        <v>1694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2184</v>
      </c>
      <c r="E989" s="261" t="str">
        <f>_xlfn.XLOOKUP(D989,거래처!B:B,거래처!D:D," ")</f>
        <v>669-06-02978</v>
      </c>
      <c r="G989" s="282" t="s">
        <v>2858</v>
      </c>
      <c r="H989" s="261" t="s">
        <v>2857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1511</v>
      </c>
      <c r="E990" s="261" t="str">
        <f>_xlfn.XLOOKUP(D990,거래처!B:B,거래처!D:D," ")</f>
        <v>196-87-02353</v>
      </c>
      <c r="G990" s="282" t="s">
        <v>1224</v>
      </c>
      <c r="H990" s="261" t="s">
        <v>1223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1122</v>
      </c>
      <c r="E991" s="261">
        <f>_xlfn.XLOOKUP(D991,거래처!B:B,거래처!D:D," ")</f>
        <v>0</v>
      </c>
      <c r="G991" s="282" t="s">
        <v>2861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1122</v>
      </c>
      <c r="E992" s="261">
        <f>_xlfn.XLOOKUP(D992,거래처!B:B,거래처!D:D," ")</f>
        <v>0</v>
      </c>
      <c r="G992" s="282" t="s">
        <v>1464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2525</v>
      </c>
      <c r="E993" s="261" t="str">
        <f>_xlfn.XLOOKUP(D993,거래처!B:B,거래처!D:D," ")</f>
        <v>296-44-00890</v>
      </c>
      <c r="G993" s="282" t="s">
        <v>1102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2184</v>
      </c>
      <c r="E994" s="261" t="str">
        <f>_xlfn.XLOOKUP(D994,거래처!B:B,거래처!D:D," ")</f>
        <v>669-06-02978</v>
      </c>
      <c r="G994" s="282" t="s">
        <v>1102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1427</v>
      </c>
      <c r="E995" s="261" t="str">
        <f>_xlfn.XLOOKUP(D995,거래처!B:B,거래처!D:D," ")</f>
        <v>877-63-00588</v>
      </c>
      <c r="G995" s="282" t="s">
        <v>2323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1414</v>
      </c>
      <c r="E996" s="261" t="str">
        <f>_xlfn.XLOOKUP(D996,거래처!B:B,거래처!D:D," ")</f>
        <v>514-25-29722</v>
      </c>
      <c r="G996" s="282" t="s">
        <v>1102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1498</v>
      </c>
      <c r="E997" s="261">
        <f>_xlfn.XLOOKUP(D997,거래처!B:B,거래처!D:D," ")</f>
        <v>0</v>
      </c>
      <c r="G997" s="282" t="s">
        <v>2116</v>
      </c>
      <c r="H997" s="261" t="s">
        <v>1175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1498</v>
      </c>
      <c r="E998" s="261">
        <f>_xlfn.XLOOKUP(D998,거래처!B:B,거래처!D:D," ")</f>
        <v>0</v>
      </c>
      <c r="G998" s="282" t="s">
        <v>2117</v>
      </c>
      <c r="H998" s="261" t="s">
        <v>1217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1498</v>
      </c>
      <c r="E999" s="261">
        <f>_xlfn.XLOOKUP(D999,거래처!B:B,거래처!D:D," ")</f>
        <v>0</v>
      </c>
      <c r="G999" s="282" t="s">
        <v>2120</v>
      </c>
      <c r="H999" s="261" t="s">
        <v>1736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1498</v>
      </c>
      <c r="E1000" s="261">
        <f>_xlfn.XLOOKUP(D1000,거래처!B:B,거래처!D:D," ")</f>
        <v>0</v>
      </c>
      <c r="G1000" s="282" t="s">
        <v>2121</v>
      </c>
      <c r="H1000" s="261" t="s">
        <v>1762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1753</v>
      </c>
      <c r="E1001" s="261" t="str">
        <f>_xlfn.XLOOKUP(D1001,거래처!B:B,거래처!D:D," ")</f>
        <v>861-88-00742</v>
      </c>
      <c r="G1001" s="282" t="s">
        <v>1685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1753</v>
      </c>
      <c r="E1002" s="261" t="str">
        <f>_xlfn.XLOOKUP(D1002,거래처!B:B,거래처!D:D," ")</f>
        <v>861-88-00742</v>
      </c>
      <c r="G1002" s="282" t="s">
        <v>1477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1007</v>
      </c>
      <c r="E1003" s="261" t="str">
        <f>_xlfn.XLOOKUP(D1003,거래처!B:B,거래처!D:D," ")</f>
        <v>488-12-01084</v>
      </c>
      <c r="G1003" s="282" t="s">
        <v>2023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2867</v>
      </c>
      <c r="E1004" s="261" t="str">
        <f>_xlfn.XLOOKUP(D1004,거래처!B:B,거래처!D:D," ")</f>
        <v>502-31-45472</v>
      </c>
      <c r="G1004" s="282" t="s">
        <v>2116</v>
      </c>
      <c r="H1004" s="261" t="s">
        <v>1175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1664</v>
      </c>
      <c r="E1005" s="261" t="str">
        <f>_xlfn.XLOOKUP(D1005,거래처!B:B,거래처!D:D," ")</f>
        <v>848-34-00917</v>
      </c>
      <c r="G1005" s="282" t="s">
        <v>1659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2874</v>
      </c>
      <c r="E1006" s="261" t="str">
        <f>_xlfn.XLOOKUP(D1006,거래처!B:B,거래처!D:D," ")</f>
        <v>304-01-59400</v>
      </c>
      <c r="G1006" s="282" t="s">
        <v>1185</v>
      </c>
      <c r="H1006" s="261" t="s">
        <v>2091</v>
      </c>
      <c r="I1006" s="257">
        <v>1200000</v>
      </c>
      <c r="J1006" s="261">
        <v>1</v>
      </c>
      <c r="L1006" s="258" t="s">
        <v>2875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2794</v>
      </c>
      <c r="E1007" s="261" t="str">
        <f>_xlfn.XLOOKUP(D1007,거래처!B:B,거래처!D:D," ")</f>
        <v>304-01-59400</v>
      </c>
      <c r="G1007" s="282" t="s">
        <v>1102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2867</v>
      </c>
      <c r="E1008" s="261" t="str">
        <f>_xlfn.XLOOKUP(D1008,거래처!B:B,거래처!D:D," ")</f>
        <v>502-31-45472</v>
      </c>
      <c r="G1008" s="282" t="s">
        <v>1102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1357</v>
      </c>
      <c r="E1009" s="261" t="str">
        <f>_xlfn.XLOOKUP(D1009,거래처!B:B,거래처!D:D," ")</f>
        <v>177-01-03420</v>
      </c>
      <c r="G1009" s="282" t="s">
        <v>2023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1357</v>
      </c>
      <c r="E1010" s="261" t="str">
        <f>_xlfn.XLOOKUP(D1010,거래처!B:B,거래처!D:D," ")</f>
        <v>177-01-03420</v>
      </c>
      <c r="G1010" s="282" t="s">
        <v>2878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1689</v>
      </c>
      <c r="E1011" s="261" t="str">
        <f>_xlfn.XLOOKUP(D1011,거래처!B:B,거래처!D:D," ")</f>
        <v>410-27-15314</v>
      </c>
      <c r="G1011" s="282" t="s">
        <v>1173</v>
      </c>
      <c r="H1011" s="261" t="s">
        <v>1172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1750</v>
      </c>
      <c r="E1012" s="261" t="str">
        <f>_xlfn.XLOOKUP(D1012,거래처!B:B,거래처!D:D," ")</f>
        <v>655-12-01549</v>
      </c>
      <c r="G1012" s="282" t="s">
        <v>1454</v>
      </c>
      <c r="H1012" s="261" t="s">
        <v>2594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1786</v>
      </c>
      <c r="E1013" s="261" t="str">
        <f>_xlfn.XLOOKUP(D1013,거래처!B:B,거래처!D:D," ")</f>
        <v>514-13-78458</v>
      </c>
      <c r="G1013" s="282" t="s">
        <v>2118</v>
      </c>
      <c r="H1013" s="261" t="s">
        <v>1168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1425</v>
      </c>
      <c r="E1014" s="261" t="str">
        <f>_xlfn.XLOOKUP(D1014,거래처!B:B,거래처!D:D," ")</f>
        <v>220-02-21340</v>
      </c>
      <c r="G1014" s="282" t="s">
        <v>2109</v>
      </c>
      <c r="H1014" s="261" t="s">
        <v>1169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1425</v>
      </c>
      <c r="E1015" s="261" t="str">
        <f>_xlfn.XLOOKUP(D1015,거래처!B:B,거래처!D:D," ")</f>
        <v>220-02-21340</v>
      </c>
      <c r="G1015" s="282" t="s">
        <v>2110</v>
      </c>
      <c r="H1015" s="261" t="s">
        <v>1744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1040</v>
      </c>
      <c r="E1016" s="261" t="str">
        <f>_xlfn.XLOOKUP(D1016,거래처!B:B,거래처!D:D," ")</f>
        <v>621-19-34070</v>
      </c>
      <c r="G1016" s="282" t="s">
        <v>2109</v>
      </c>
      <c r="H1016" s="261" t="s">
        <v>1169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1040</v>
      </c>
      <c r="E1017" s="261" t="str">
        <f>_xlfn.XLOOKUP(D1017,거래처!B:B,거래처!D:D," ")</f>
        <v>621-19-34070</v>
      </c>
      <c r="G1017" s="282" t="s">
        <v>2110</v>
      </c>
      <c r="H1017" s="261" t="s">
        <v>1744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1040</v>
      </c>
      <c r="E1018" s="261" t="str">
        <f>_xlfn.XLOOKUP(D1018,거래처!B:B,거래처!D:D," ")</f>
        <v>621-19-34070</v>
      </c>
      <c r="G1018" s="282" t="s">
        <v>2112</v>
      </c>
      <c r="H1018" s="261" t="s">
        <v>1662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2243</v>
      </c>
      <c r="E1019" s="261" t="str">
        <f>_xlfn.XLOOKUP(D1019,거래처!B:B,거래처!D:D," ")</f>
        <v>119-73-00045</v>
      </c>
      <c r="G1019" s="282" t="s">
        <v>2109</v>
      </c>
      <c r="H1019" s="261" t="s">
        <v>1169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2243</v>
      </c>
      <c r="E1020" s="261" t="str">
        <f>_xlfn.XLOOKUP(D1020,거래처!B:B,거래처!D:D," ")</f>
        <v>119-73-00045</v>
      </c>
      <c r="G1020" s="282" t="s">
        <v>2886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1786</v>
      </c>
      <c r="E1021" s="261" t="str">
        <f>_xlfn.XLOOKUP(D1021,거래처!B:B,거래처!D:D," ")</f>
        <v>514-13-78458</v>
      </c>
      <c r="G1021" s="282" t="s">
        <v>2887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1750</v>
      </c>
      <c r="E1022" s="261" t="str">
        <f>_xlfn.XLOOKUP(D1022,거래처!B:B,거래처!D:D," ")</f>
        <v>655-12-01549</v>
      </c>
      <c r="G1022" s="282" t="s">
        <v>1102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1040</v>
      </c>
      <c r="E1023" s="261" t="str">
        <f>_xlfn.XLOOKUP(D1023,거래처!B:B,거래처!D:D," ")</f>
        <v>621-19-34070</v>
      </c>
      <c r="G1023" s="282" t="s">
        <v>1102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1407</v>
      </c>
      <c r="E1024" s="261" t="str">
        <f>_xlfn.XLOOKUP(D1024,거래처!B:B,거래처!D:D," ")</f>
        <v>502-11-86077</v>
      </c>
      <c r="G1024" s="282" t="s">
        <v>1102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1357</v>
      </c>
      <c r="E1025" s="261" t="str">
        <f>_xlfn.XLOOKUP(D1025,거래처!B:B,거래처!D:D," ")</f>
        <v>177-01-03420</v>
      </c>
      <c r="G1025" s="282" t="s">
        <v>2109</v>
      </c>
      <c r="H1025" s="261" t="s">
        <v>1169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1357</v>
      </c>
      <c r="E1026" s="261" t="str">
        <f>_xlfn.XLOOKUP(D1026,거래처!B:B,거래처!D:D," ")</f>
        <v>177-01-03420</v>
      </c>
      <c r="G1026" s="282" t="s">
        <v>2110</v>
      </c>
      <c r="H1026" s="261" t="s">
        <v>1744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1357</v>
      </c>
      <c r="E1027" s="261" t="str">
        <f>_xlfn.XLOOKUP(D1027,거래처!B:B,거래처!D:D," ")</f>
        <v>177-01-03420</v>
      </c>
      <c r="G1027" s="282" t="s">
        <v>1506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1131</v>
      </c>
      <c r="E1028" s="261" t="str">
        <f>_xlfn.XLOOKUP(D1028,거래처!B:B,거래처!D:D," ")</f>
        <v>585-08-00244</v>
      </c>
      <c r="G1028" s="282" t="s">
        <v>2588</v>
      </c>
      <c r="I1028" s="257">
        <v>1600000</v>
      </c>
      <c r="J1028" s="261">
        <v>1</v>
      </c>
      <c r="L1028" s="258" t="s">
        <v>2903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1416</v>
      </c>
      <c r="E1029" s="261" t="str">
        <f>_xlfn.XLOOKUP(D1029,거래처!B:B,거래처!D:D," ")</f>
        <v>503-21-16291</v>
      </c>
      <c r="G1029" s="282" t="s">
        <v>2109</v>
      </c>
      <c r="H1029" s="261" t="s">
        <v>1169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1416</v>
      </c>
      <c r="E1030" s="261" t="str">
        <f>_xlfn.XLOOKUP(D1030,거래처!B:B,거래처!D:D," ")</f>
        <v>503-21-16291</v>
      </c>
      <c r="G1030" s="282" t="s">
        <v>2110</v>
      </c>
      <c r="H1030" s="261" t="s">
        <v>1744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1407</v>
      </c>
      <c r="E1031" s="261" t="str">
        <f>_xlfn.XLOOKUP(D1031,거래처!B:B,거래처!D:D," ")</f>
        <v>502-11-86077</v>
      </c>
      <c r="G1031" s="282" t="s">
        <v>2116</v>
      </c>
      <c r="H1031" s="261" t="s">
        <v>1175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1407</v>
      </c>
      <c r="E1032" s="261" t="str">
        <f>_xlfn.XLOOKUP(D1032,거래처!B:B,거래처!D:D," ")</f>
        <v>502-11-86077</v>
      </c>
      <c r="G1032" s="282" t="s">
        <v>2119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1536</v>
      </c>
      <c r="E1033" s="261" t="str">
        <f>_xlfn.XLOOKUP(D1033,거래처!B:B,거래처!D:D," ")</f>
        <v>503-07-45581</v>
      </c>
      <c r="G1033" s="282" t="s">
        <v>1224</v>
      </c>
      <c r="H1033" s="261" t="s">
        <v>1223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1402</v>
      </c>
      <c r="E1034" s="261" t="str">
        <f>_xlfn.XLOOKUP(D1034,거래처!B:B,거래처!D:D," ")</f>
        <v>504-20-50427</v>
      </c>
      <c r="G1034" s="282" t="s">
        <v>2897</v>
      </c>
      <c r="H1034" s="261" t="s">
        <v>2898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2388</v>
      </c>
      <c r="E1035" s="261" t="str">
        <f>_xlfn.XLOOKUP(D1035,거래처!B:B,거래처!D:D," ")</f>
        <v>119-73-00045</v>
      </c>
      <c r="G1035" s="282" t="s">
        <v>2588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1246</v>
      </c>
      <c r="E1036" s="261" t="str">
        <f>_xlfn.XLOOKUP(D1036,거래처!B:B,거래처!D:D," ")</f>
        <v>273-03-01573</v>
      </c>
      <c r="G1036" s="282" t="s">
        <v>2971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1012</v>
      </c>
      <c r="E1037" s="261" t="str">
        <f>_xlfn.XLOOKUP(D1037,거래처!B:B,거래처!D:D," ")</f>
        <v>402-23-16615</v>
      </c>
      <c r="G1037" s="282" t="s">
        <v>2181</v>
      </c>
      <c r="H1037" s="261" t="s">
        <v>2180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1012</v>
      </c>
      <c r="E1038" s="261" t="str">
        <f>_xlfn.XLOOKUP(D1038,거래처!B:B,거래처!D:D," ")</f>
        <v>402-23-16615</v>
      </c>
      <c r="G1038" s="282" t="s">
        <v>2527</v>
      </c>
      <c r="H1038" s="261" t="s">
        <v>1697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1416</v>
      </c>
      <c r="E1039" s="261" t="str">
        <f>_xlfn.XLOOKUP(D1039,거래처!B:B,거래처!D:D," ")</f>
        <v>503-21-16291</v>
      </c>
      <c r="G1039" s="282" t="s">
        <v>2904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1753</v>
      </c>
      <c r="E1040" s="261" t="str">
        <f>_xlfn.XLOOKUP(D1040,거래처!B:B,거래처!D:D," ")</f>
        <v>861-88-00742</v>
      </c>
      <c r="G1040" s="282" t="s">
        <v>1102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2306</v>
      </c>
      <c r="E1041" s="261" t="str">
        <f>_xlfn.XLOOKUP(D1041,거래처!B:B,거래처!D:D," ")</f>
        <v>508-06-46860</v>
      </c>
      <c r="G1041" s="282" t="s">
        <v>2906</v>
      </c>
      <c r="H1041" s="261" t="s">
        <v>2907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1915</v>
      </c>
      <c r="E1042" s="261" t="str">
        <f>_xlfn.XLOOKUP(D1042,거래처!B:B,거래처!D:D," ")</f>
        <v>831-07-01474</v>
      </c>
      <c r="G1042" s="282" t="s">
        <v>1658</v>
      </c>
      <c r="H1042" s="261" t="s">
        <v>1657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1554</v>
      </c>
      <c r="E1043" s="261" t="str">
        <f>_xlfn.XLOOKUP(D1043,거래처!B:B,거래처!D:D," ")</f>
        <v>312-13-58007</v>
      </c>
      <c r="G1043" s="282" t="s">
        <v>1171</v>
      </c>
      <c r="H1043" s="261" t="s">
        <v>1694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E1044" s="261" t="str">
        <f>_xlfn.XLOOKUP(D1044,거래처!B:B,거래처!D:D," ")</f>
        <v>479-17-01687</v>
      </c>
      <c r="G1044" s="282" t="s">
        <v>2912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1065</v>
      </c>
      <c r="E1045" s="261" t="str">
        <f>_xlfn.XLOOKUP(D1045,거래처!B:B,거래처!D:D," ")</f>
        <v>615-16-13685</v>
      </c>
      <c r="G1045" s="282" t="s">
        <v>2109</v>
      </c>
      <c r="H1045" s="261" t="s">
        <v>1169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1065</v>
      </c>
      <c r="E1046" s="261" t="str">
        <f>_xlfn.XLOOKUP(D1046,거래처!B:B,거래처!D:D," ")</f>
        <v>615-16-13685</v>
      </c>
      <c r="G1046" s="282" t="s">
        <v>2110</v>
      </c>
      <c r="H1046" s="261" t="s">
        <v>1744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E1047" s="261" t="str">
        <f>_xlfn.XLOOKUP(D1047,거래처!B:B,거래처!D:D," ")</f>
        <v>479-17-01687</v>
      </c>
      <c r="G1047" s="282" t="s">
        <v>1102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1809</v>
      </c>
      <c r="E1048" s="261" t="str">
        <f>_xlfn.XLOOKUP(D1048,거래처!B:B,거래처!D:D," ")</f>
        <v>585-08-00244</v>
      </c>
      <c r="G1048" s="282" t="s">
        <v>1102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2306</v>
      </c>
      <c r="E1049" s="261" t="str">
        <f>_xlfn.XLOOKUP(D1049,거래처!B:B,거래처!D:D," ")</f>
        <v>508-06-46860</v>
      </c>
      <c r="G1049" s="282" t="s">
        <v>1102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1427</v>
      </c>
      <c r="E1050" s="261" t="str">
        <f>_xlfn.XLOOKUP(D1050,거래처!B:B,거래처!D:D," ")</f>
        <v>877-63-00588</v>
      </c>
      <c r="G1050" s="282" t="s">
        <v>1171</v>
      </c>
      <c r="H1050" s="261" t="s">
        <v>1319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1407</v>
      </c>
      <c r="E1051" s="261" t="str">
        <f>_xlfn.XLOOKUP(D1051,거래처!B:B,거래처!D:D," ")</f>
        <v>502-11-86077</v>
      </c>
      <c r="G1051" s="282" t="s">
        <v>1688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1402</v>
      </c>
      <c r="E1052" s="261" t="str">
        <f>_xlfn.XLOOKUP(D1052,거래처!B:B,거래처!D:D," ")</f>
        <v>504-20-50427</v>
      </c>
      <c r="G1052" s="282" t="s">
        <v>2107</v>
      </c>
      <c r="H1052" s="261" t="s">
        <v>1422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1554</v>
      </c>
      <c r="E1053" s="261" t="str">
        <f>_xlfn.XLOOKUP(D1053,거래처!B:B,거래처!D:D," ")</f>
        <v>312-13-58007</v>
      </c>
      <c r="G1053" s="282" t="s">
        <v>1688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2901</v>
      </c>
      <c r="E1054" s="261" t="str">
        <f>_xlfn.XLOOKUP(D1054,거래처!B:B,거래처!D:D," ")</f>
        <v>402-23-16615</v>
      </c>
      <c r="G1054" s="282" t="s">
        <v>1102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1065</v>
      </c>
      <c r="E1055" s="261" t="str">
        <f>_xlfn.XLOOKUP(D1055,거래처!B:B,거래처!D:D," ")</f>
        <v>615-16-13685</v>
      </c>
      <c r="G1055" s="282" t="s">
        <v>1102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1689</v>
      </c>
      <c r="E1056" s="261" t="str">
        <f>_xlfn.XLOOKUP(D1056,거래처!B:B,거래처!D:D," ")</f>
        <v>410-27-15314</v>
      </c>
      <c r="G1056" s="282" t="s">
        <v>1102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1040</v>
      </c>
      <c r="E1057" s="261" t="str">
        <f>_xlfn.XLOOKUP(D1057,거래처!B:B,거래처!D:D," ")</f>
        <v>621-19-34070</v>
      </c>
      <c r="G1057" s="282" t="s">
        <v>2036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1357</v>
      </c>
      <c r="E1058" s="261" t="str">
        <f>_xlfn.XLOOKUP(D1058,거래처!B:B,거래처!D:D," ")</f>
        <v>177-01-03420</v>
      </c>
      <c r="G1058" s="282" t="s">
        <v>1679</v>
      </c>
      <c r="H1058" s="261" t="s">
        <v>2741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1357</v>
      </c>
      <c r="E1059" s="261" t="str">
        <f>_xlfn.XLOOKUP(D1059,거래처!B:B,거래처!D:D," ")</f>
        <v>177-01-03420</v>
      </c>
      <c r="G1059" s="282" t="s">
        <v>2823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1689</v>
      </c>
      <c r="E1060" s="261" t="str">
        <f>_xlfn.XLOOKUP(D1060,거래처!B:B,거래처!D:D," ")</f>
        <v>410-27-15314</v>
      </c>
      <c r="G1060" s="282" t="s">
        <v>1678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1786</v>
      </c>
      <c r="E1061" s="261" t="str">
        <f>_xlfn.XLOOKUP(D1061,거래처!B:B,거래처!D:D," ")</f>
        <v>514-13-78458</v>
      </c>
      <c r="G1061" s="282" t="s">
        <v>2118</v>
      </c>
      <c r="H1061" s="261" t="s">
        <v>1168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1617</v>
      </c>
      <c r="E1062" s="261" t="str">
        <f>_xlfn.XLOOKUP(D1062,거래처!B:B,거래처!D:D," ")</f>
        <v>104-86-61638</v>
      </c>
      <c r="G1062" s="282" t="s">
        <v>1769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1431</v>
      </c>
      <c r="E1063" s="261" t="str">
        <f>_xlfn.XLOOKUP(D1063,거래처!B:B,거래처!D:D," ")</f>
        <v>487-18-00463</v>
      </c>
      <c r="G1063" s="282" t="s">
        <v>2116</v>
      </c>
      <c r="H1063" s="261" t="s">
        <v>1175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2924</v>
      </c>
      <c r="E1064" s="261" t="str">
        <f>_xlfn.XLOOKUP(D1064,거래처!B:B,거래처!D:D," ")</f>
        <v>594-88-01889</v>
      </c>
      <c r="G1064" s="282" t="s">
        <v>1798</v>
      </c>
      <c r="H1064" s="261" t="s">
        <v>3532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1501</v>
      </c>
      <c r="E1065" s="261" t="str">
        <f>_xlfn.XLOOKUP(D1065,거래처!B:B,거래처!D:D," ")</f>
        <v>137-10-37507</v>
      </c>
      <c r="G1065" s="282" t="s">
        <v>2115</v>
      </c>
      <c r="H1065" s="261" t="s">
        <v>1168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1800</v>
      </c>
      <c r="E1066" s="261" t="str">
        <f>_xlfn.XLOOKUP(D1066,거래처!B:B,거래처!D:D," ")</f>
        <v>617-28-84743</v>
      </c>
      <c r="G1066" s="282" t="s">
        <v>2109</v>
      </c>
      <c r="H1066" s="261" t="s">
        <v>1169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1800</v>
      </c>
      <c r="E1067" s="261" t="str">
        <f>_xlfn.XLOOKUP(D1067,거래처!B:B,거래처!D:D," ")</f>
        <v>617-28-84743</v>
      </c>
      <c r="G1067" s="282" t="s">
        <v>2110</v>
      </c>
      <c r="H1067" s="261" t="s">
        <v>1744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1689</v>
      </c>
      <c r="E1068" s="261" t="str">
        <f>_xlfn.XLOOKUP(D1068,거래처!B:B,거래처!D:D," ")</f>
        <v>410-27-15314</v>
      </c>
      <c r="G1068" s="282" t="s">
        <v>2337</v>
      </c>
      <c r="H1068" s="261" t="s">
        <v>2658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1689</v>
      </c>
      <c r="E1069" s="261" t="str">
        <f>_xlfn.XLOOKUP(D1069,거래처!B:B,거래처!D:D," ")</f>
        <v>410-27-15314</v>
      </c>
      <c r="G1069" s="282" t="s">
        <v>1477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1407</v>
      </c>
      <c r="E1070" s="261" t="str">
        <f>_xlfn.XLOOKUP(D1070,거래처!B:B,거래처!D:D," ")</f>
        <v>502-11-86077</v>
      </c>
      <c r="G1070" s="282" t="s">
        <v>1171</v>
      </c>
      <c r="H1070" s="261" t="s">
        <v>1694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2924</v>
      </c>
      <c r="E1071" s="261" t="str">
        <f>_xlfn.XLOOKUP(D1071,거래처!B:B,거래처!D:D," ")</f>
        <v>594-88-01889</v>
      </c>
      <c r="G1071" s="282" t="s">
        <v>1688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2932</v>
      </c>
      <c r="E1072" s="261" t="str">
        <f>_xlfn.XLOOKUP(D1072,거래처!B:B,거래처!D:D," ")</f>
        <v>603-10-76759</v>
      </c>
      <c r="G1072" s="282" t="s">
        <v>2109</v>
      </c>
      <c r="H1072" s="261" t="s">
        <v>1169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2932</v>
      </c>
      <c r="E1073" s="261" t="str">
        <f>_xlfn.XLOOKUP(D1073,거래처!B:B,거래처!D:D," ")</f>
        <v>603-10-76759</v>
      </c>
      <c r="G1073" s="282" t="s">
        <v>2110</v>
      </c>
      <c r="H1073" s="261" t="s">
        <v>1744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2932</v>
      </c>
      <c r="E1074" s="261" t="str">
        <f>_xlfn.XLOOKUP(D1074,거래처!B:B,거래처!D:D," ")</f>
        <v>603-10-76759</v>
      </c>
      <c r="G1074" s="282" t="s">
        <v>1688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1407</v>
      </c>
      <c r="E1075" s="261" t="str">
        <f>_xlfn.XLOOKUP(D1075,거래처!B:B,거래처!D:D," ")</f>
        <v>502-11-86077</v>
      </c>
      <c r="G1075" s="282" t="s">
        <v>1688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1617</v>
      </c>
      <c r="E1076" s="261" t="str">
        <f>_xlfn.XLOOKUP(D1076,거래처!B:B,거래처!D:D," ")</f>
        <v>104-86-61638</v>
      </c>
      <c r="G1076" s="282" t="s">
        <v>1688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1501</v>
      </c>
      <c r="E1077" s="261" t="str">
        <f>_xlfn.XLOOKUP(D1077,거래처!B:B,거래처!D:D," ")</f>
        <v>137-10-37507</v>
      </c>
      <c r="G1077" s="282" t="s">
        <v>1688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1416</v>
      </c>
      <c r="E1078" s="261" t="str">
        <f>_xlfn.XLOOKUP(D1078,거래처!B:B,거래처!D:D," ")</f>
        <v>503-21-16291</v>
      </c>
      <c r="G1078" s="282" t="s">
        <v>1688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1786</v>
      </c>
      <c r="E1079" s="261" t="str">
        <f>_xlfn.XLOOKUP(D1079,거래처!B:B,거래처!D:D," ")</f>
        <v>514-13-78458</v>
      </c>
      <c r="G1079" s="282" t="s">
        <v>1688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1915</v>
      </c>
      <c r="E1080" s="261" t="str">
        <f>_xlfn.XLOOKUP(D1080,거래처!B:B,거래처!D:D," ")</f>
        <v>831-07-01474</v>
      </c>
      <c r="G1080" s="282" t="s">
        <v>1688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1040</v>
      </c>
      <c r="E1081" s="261" t="str">
        <f>_xlfn.XLOOKUP(D1081,거래처!B:B,거래처!D:D," ")</f>
        <v>621-19-34070</v>
      </c>
      <c r="G1081" s="282" t="s">
        <v>1688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1004</v>
      </c>
      <c r="E1082" s="261" t="str">
        <f>_xlfn.XLOOKUP(D1082,거래처!B:B,거래처!D:D," ")</f>
        <v>302-01-83388</v>
      </c>
      <c r="G1082" s="282" t="s">
        <v>1688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1536</v>
      </c>
      <c r="E1083" s="261" t="str">
        <f>_xlfn.XLOOKUP(D1083,거래처!B:B,거래처!D:D," ")</f>
        <v>503-07-45581</v>
      </c>
      <c r="G1083" s="282" t="s">
        <v>2887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1402</v>
      </c>
      <c r="E1084" s="261" t="str">
        <f>_xlfn.XLOOKUP(D1084,거래처!B:B,거래처!D:D," ")</f>
        <v>504-20-50427</v>
      </c>
      <c r="G1084" s="282" t="s">
        <v>2962</v>
      </c>
      <c r="H1084" s="261" t="s">
        <v>2961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1731</v>
      </c>
      <c r="E1085" s="261" t="str">
        <f>_xlfn.XLOOKUP(D1085,거래처!B:B,거래처!D:D," ")</f>
        <v>609-23-97505</v>
      </c>
      <c r="G1085" s="282" t="s">
        <v>2109</v>
      </c>
      <c r="H1085" s="261" t="s">
        <v>1169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1731</v>
      </c>
      <c r="E1086" s="261" t="str">
        <f>_xlfn.XLOOKUP(D1086,거래처!B:B,거래처!D:D," ")</f>
        <v>609-23-97505</v>
      </c>
      <c r="G1086" s="282" t="s">
        <v>2110</v>
      </c>
      <c r="H1086" s="261" t="s">
        <v>1744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1065</v>
      </c>
      <c r="E1087" s="261" t="str">
        <f>_xlfn.XLOOKUP(D1087,거래처!B:B,거래처!D:D," ")</f>
        <v>615-16-13685</v>
      </c>
      <c r="G1087" s="282" t="s">
        <v>2115</v>
      </c>
      <c r="H1087" s="261" t="s">
        <v>1168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1264</v>
      </c>
      <c r="E1088" s="261" t="str">
        <f>_xlfn.XLOOKUP(D1088,거래처!B:B,거래처!D:D," ")</f>
        <v>881-07-00034</v>
      </c>
      <c r="G1088" s="282" t="s">
        <v>2116</v>
      </c>
      <c r="H1088" s="261" t="s">
        <v>1175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1264</v>
      </c>
      <c r="E1089" s="261" t="str">
        <f>_xlfn.XLOOKUP(D1089,거래처!B:B,거래처!D:D," ")</f>
        <v>881-07-00034</v>
      </c>
      <c r="G1089" s="282" t="s">
        <v>2119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1264</v>
      </c>
      <c r="E1090" s="261" t="str">
        <f>_xlfn.XLOOKUP(D1090,거래처!B:B,거래처!D:D," ")</f>
        <v>881-07-00034</v>
      </c>
      <c r="G1090" s="282" t="s">
        <v>2120</v>
      </c>
      <c r="H1090" s="261" t="s">
        <v>1736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1264</v>
      </c>
      <c r="E1091" s="261" t="str">
        <f>_xlfn.XLOOKUP(D1091,거래처!B:B,거래처!D:D," ")</f>
        <v>881-07-00034</v>
      </c>
      <c r="G1091" s="282" t="s">
        <v>2438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1746</v>
      </c>
      <c r="E1092" s="261" t="str">
        <f>_xlfn.XLOOKUP(D1092,거래처!B:B,거래처!D:D," ")</f>
        <v>410-17-34118</v>
      </c>
      <c r="G1092" s="282" t="s">
        <v>2531</v>
      </c>
      <c r="H1092" s="261" t="s">
        <v>2530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2820</v>
      </c>
      <c r="E1093" s="261" t="str">
        <f>_xlfn.XLOOKUP(D1093,거래처!B:B,거래처!D:D," ")</f>
        <v>229-03-74690</v>
      </c>
      <c r="G1093" s="282" t="s">
        <v>1171</v>
      </c>
      <c r="H1093" s="261" t="s">
        <v>1694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1664</v>
      </c>
      <c r="E1094" s="261" t="str">
        <f>_xlfn.XLOOKUP(D1094,거래처!B:B,거래처!D:D," ")</f>
        <v>848-34-00917</v>
      </c>
      <c r="G1094" s="282" t="s">
        <v>2972</v>
      </c>
      <c r="H1094" s="261" t="s">
        <v>2251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1402</v>
      </c>
      <c r="E1095" s="261" t="str">
        <f>_xlfn.XLOOKUP(D1095,거래처!B:B,거래처!D:D," ")</f>
        <v>504-20-50427</v>
      </c>
      <c r="G1095" s="282" t="s">
        <v>2109</v>
      </c>
      <c r="H1095" s="261" t="s">
        <v>1169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1402</v>
      </c>
      <c r="E1096" s="261" t="str">
        <f>_xlfn.XLOOKUP(D1096,거래처!B:B,거래처!D:D," ")</f>
        <v>504-20-50427</v>
      </c>
      <c r="G1096" s="282" t="s">
        <v>2110</v>
      </c>
      <c r="H1096" s="261" t="s">
        <v>1744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1402</v>
      </c>
      <c r="E1097" s="261" t="str">
        <f>_xlfn.XLOOKUP(D1097,거래처!B:B,거래처!D:D," ")</f>
        <v>504-20-50427</v>
      </c>
      <c r="G1097" s="282" t="s">
        <v>1506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1746</v>
      </c>
      <c r="E1098" s="261" t="str">
        <f>_xlfn.XLOOKUP(D1098,거래처!B:B,거래처!D:D," ")</f>
        <v>410-17-34118</v>
      </c>
      <c r="G1098" s="282" t="s">
        <v>1102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2820</v>
      </c>
      <c r="E1099" s="261" t="str">
        <f>_xlfn.XLOOKUP(D1099,거래처!B:B,거래처!D:D," ")</f>
        <v>229-03-74690</v>
      </c>
      <c r="G1099" s="282" t="s">
        <v>1102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1264</v>
      </c>
      <c r="E1100" s="261" t="str">
        <f>_xlfn.XLOOKUP(D1100,거래처!B:B,거래처!D:D," ")</f>
        <v>881-07-00034</v>
      </c>
      <c r="G1100" s="282" t="s">
        <v>1688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1912</v>
      </c>
      <c r="E1101" s="261" t="str">
        <f>_xlfn.XLOOKUP(D1101,거래처!B:B,거래처!D:D," ")</f>
        <v>621-19-98244</v>
      </c>
      <c r="G1101" s="282" t="s">
        <v>2109</v>
      </c>
      <c r="H1101" s="261" t="s">
        <v>1169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1912</v>
      </c>
      <c r="E1102" s="261" t="str">
        <f>_xlfn.XLOOKUP(D1102,거래처!B:B,거래처!D:D," ")</f>
        <v>621-19-98244</v>
      </c>
      <c r="G1102" s="282" t="s">
        <v>2110</v>
      </c>
      <c r="H1102" s="261" t="s">
        <v>1744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1750</v>
      </c>
      <c r="E1103" s="261" t="str">
        <f>_xlfn.XLOOKUP(D1103,거래처!B:B,거래처!D:D," ")</f>
        <v>655-12-01549</v>
      </c>
      <c r="G1103" s="282" t="s">
        <v>2109</v>
      </c>
      <c r="H1103" s="261" t="s">
        <v>1169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1750</v>
      </c>
      <c r="E1104" s="261" t="str">
        <f>_xlfn.XLOOKUP(D1104,거래처!B:B,거래처!D:D," ")</f>
        <v>655-12-01549</v>
      </c>
      <c r="G1104" s="282" t="s">
        <v>2110</v>
      </c>
      <c r="H1104" s="261" t="s">
        <v>1744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2696</v>
      </c>
      <c r="E1105" s="261" t="str">
        <f>_xlfn.XLOOKUP(D1105,거래처!B:B,거래처!D:D," ")</f>
        <v>619-15-56543</v>
      </c>
      <c r="G1105" s="282" t="s">
        <v>3855</v>
      </c>
      <c r="H1105" s="261" t="s">
        <v>2146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1746</v>
      </c>
      <c r="E1106" s="261" t="str">
        <f>_xlfn.XLOOKUP(D1106,거래처!B:B,거래처!D:D," ")</f>
        <v>410-17-34118</v>
      </c>
      <c r="G1106" s="282" t="s">
        <v>2976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1533</v>
      </c>
      <c r="E1107" s="261" t="str">
        <f>_xlfn.XLOOKUP(D1107,거래처!B:B,거래처!D:D," ")</f>
        <v>416-09-29452</v>
      </c>
      <c r="G1107" s="282" t="s">
        <v>2823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2979</v>
      </c>
      <c r="E1108" s="261" t="str">
        <f>_xlfn.XLOOKUP(D1108,거래처!B:B,거래처!D:D," ")</f>
        <v>130-39-16540</v>
      </c>
      <c r="G1108" s="282" t="s">
        <v>1171</v>
      </c>
      <c r="H1108" s="261" t="s">
        <v>1694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2243</v>
      </c>
      <c r="E1109" s="261" t="str">
        <f>_xlfn.XLOOKUP(D1109,거래처!B:B,거래처!D:D," ")</f>
        <v>119-73-00045</v>
      </c>
      <c r="G1109" s="282" t="s">
        <v>2823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1617</v>
      </c>
      <c r="E1110" s="261" t="str">
        <f>_xlfn.XLOOKUP(D1110,거래처!B:B,거래처!D:D," ")</f>
        <v>104-86-61638</v>
      </c>
      <c r="G1110" s="282" t="s">
        <v>1102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2636</v>
      </c>
      <c r="E1111" s="261" t="str">
        <f>_xlfn.XLOOKUP(D1111,거래처!B:B,거래처!D:D," ")</f>
        <v>503-81-99146</v>
      </c>
      <c r="G1111" s="282" t="s">
        <v>1102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2243</v>
      </c>
      <c r="E1112" s="261" t="str">
        <f>_xlfn.XLOOKUP(D1112,거래처!B:B,거래처!D:D," ")</f>
        <v>119-73-00045</v>
      </c>
      <c r="G1112" s="282" t="s">
        <v>1102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1912</v>
      </c>
      <c r="E1113" s="261" t="str">
        <f>_xlfn.XLOOKUP(D1113,거래처!B:B,거래처!D:D," ")</f>
        <v>621-19-98244</v>
      </c>
      <c r="G1113" s="282" t="s">
        <v>1102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2696</v>
      </c>
      <c r="E1114" s="261" t="str">
        <f>_xlfn.XLOOKUP(D1114,거래처!B:B,거래처!D:D," ")</f>
        <v>619-15-56543</v>
      </c>
      <c r="G1114" s="282" t="s">
        <v>1102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2979</v>
      </c>
      <c r="E1115" s="261" t="str">
        <f>_xlfn.XLOOKUP(D1115,거래처!B:B,거래처!D:D," ")</f>
        <v>130-39-16540</v>
      </c>
      <c r="G1115" s="282" t="s">
        <v>1102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1410</v>
      </c>
      <c r="E1116" s="261" t="str">
        <f>_xlfn.XLOOKUP(D1116,거래처!B:B,거래처!D:D," ")</f>
        <v>273-03-01573</v>
      </c>
      <c r="G1116" s="282" t="s">
        <v>1102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1065</v>
      </c>
      <c r="E1117" s="261" t="str">
        <f>_xlfn.XLOOKUP(D1117,거래처!B:B,거래처!D:D," ")</f>
        <v>615-16-13685</v>
      </c>
      <c r="G1117" s="282" t="s">
        <v>1102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2243</v>
      </c>
      <c r="E1118" s="261" t="str">
        <f>_xlfn.XLOOKUP(D1118,거래처!B:B,거래처!D:D," ")</f>
        <v>119-73-00045</v>
      </c>
      <c r="G1118" s="282" t="s">
        <v>1102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1431</v>
      </c>
      <c r="E1119" s="261" t="str">
        <f>_xlfn.XLOOKUP(D1119,거래처!B:B,거래처!D:D," ")</f>
        <v>487-18-00463</v>
      </c>
      <c r="G1119" s="282" t="s">
        <v>2109</v>
      </c>
      <c r="H1119" s="261" t="s">
        <v>1169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1731</v>
      </c>
      <c r="E1120" s="261" t="str">
        <f>_xlfn.XLOOKUP(D1120,거래처!B:B,거래처!D:D," ")</f>
        <v>609-23-97505</v>
      </c>
      <c r="G1120" s="282" t="s">
        <v>2109</v>
      </c>
      <c r="H1120" s="261" t="s">
        <v>1169</v>
      </c>
      <c r="I1120" s="257">
        <v>1500000</v>
      </c>
      <c r="J1120" s="261">
        <v>1</v>
      </c>
      <c r="M1120" s="257">
        <v>1500000</v>
      </c>
      <c r="P1120" s="261"/>
      <c r="Q1120" s="261" t="s">
        <v>4232</v>
      </c>
    </row>
    <row r="1121" spans="1:17">
      <c r="A1121" s="263">
        <v>1120</v>
      </c>
      <c r="B1121" s="263"/>
      <c r="C1121" s="256">
        <v>45869</v>
      </c>
      <c r="D1121" s="282" t="s">
        <v>1731</v>
      </c>
      <c r="E1121" s="261" t="str">
        <f>_xlfn.XLOOKUP(D1121,거래처!B:B,거래처!D:D," ")</f>
        <v>609-23-97505</v>
      </c>
      <c r="G1121" s="282" t="s">
        <v>2110</v>
      </c>
      <c r="H1121" s="261" t="s">
        <v>1744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1456</v>
      </c>
      <c r="E1122" s="261" t="str">
        <f>_xlfn.XLOOKUP(D1122,거래처!B:B,거래처!D:D," ")</f>
        <v>343-37-00223</v>
      </c>
      <c r="G1122" s="282" t="s">
        <v>1171</v>
      </c>
      <c r="H1122" s="261" t="s">
        <v>1694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1456</v>
      </c>
      <c r="E1123" s="261" t="str">
        <f>_xlfn.XLOOKUP(D1123,거래처!B:B,거래처!D:D," ")</f>
        <v>343-37-00223</v>
      </c>
      <c r="G1123" s="282" t="s">
        <v>1477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1617</v>
      </c>
      <c r="E1124" s="261" t="str">
        <f>_xlfn.XLOOKUP(D1124,거래처!B:B,거래처!D:D," ")</f>
        <v>104-86-61638</v>
      </c>
      <c r="G1124" s="282" t="s">
        <v>2482</v>
      </c>
      <c r="H1124" s="261" t="s">
        <v>2481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1536</v>
      </c>
      <c r="E1125" s="261" t="str">
        <f>_xlfn.XLOOKUP(D1125,거래처!B:B,거래처!D:D," ")</f>
        <v>503-07-45581</v>
      </c>
      <c r="G1125" s="282" t="s">
        <v>1224</v>
      </c>
      <c r="H1125" s="261" t="s">
        <v>1223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1357</v>
      </c>
      <c r="E1126" s="261" t="str">
        <f>_xlfn.XLOOKUP(D1126,거래처!B:B,거래처!D:D," ")</f>
        <v>177-01-03420</v>
      </c>
      <c r="G1126" s="282" t="s">
        <v>1102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1800</v>
      </c>
      <c r="E1127" s="261" t="str">
        <f>_xlfn.XLOOKUP(D1127,거래처!B:B,거래처!D:D," ")</f>
        <v>617-28-84743</v>
      </c>
      <c r="G1127" s="282" t="s">
        <v>1102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1511</v>
      </c>
      <c r="E1128" s="261" t="str">
        <f>_xlfn.XLOOKUP(D1128,거래처!B:B,거래처!D:D," ")</f>
        <v>196-87-02353</v>
      </c>
      <c r="G1128" s="282" t="s">
        <v>1102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1456</v>
      </c>
      <c r="E1129" s="261" t="str">
        <f>_xlfn.XLOOKUP(D1129,거래처!B:B,거래처!D:D," ")</f>
        <v>343-37-00223</v>
      </c>
      <c r="G1129" s="282" t="s">
        <v>1102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1533</v>
      </c>
      <c r="E1130" s="261" t="str">
        <f>_xlfn.XLOOKUP(D1130,거래처!B:B,거래처!D:D," ")</f>
        <v>416-09-29452</v>
      </c>
      <c r="G1130" s="282" t="s">
        <v>1102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1122</v>
      </c>
      <c r="E1131" s="261">
        <f>_xlfn.XLOOKUP(D1131,거래처!B:B,거래처!D:D," ")</f>
        <v>0</v>
      </c>
      <c r="G1131" s="282" t="s">
        <v>1102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1431</v>
      </c>
      <c r="E1132" s="261" t="str">
        <f>_xlfn.XLOOKUP(D1132,거래처!B:B,거래처!D:D," ")</f>
        <v>487-18-00463</v>
      </c>
      <c r="G1132" s="282" t="s">
        <v>2116</v>
      </c>
      <c r="H1132" s="261" t="s">
        <v>1175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2994</v>
      </c>
      <c r="E1133" s="261" t="str">
        <f>_xlfn.XLOOKUP(D1133,거래처!B:B,거래처!D:D," ")</f>
        <v>616-18-77726</v>
      </c>
      <c r="G1133" s="282" t="s">
        <v>1173</v>
      </c>
      <c r="H1133" s="261" t="s">
        <v>1172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1877</v>
      </c>
      <c r="E1134" s="261">
        <f>_xlfn.XLOOKUP(D1134,거래처!B:B,거래처!D:D," ")</f>
        <v>0</v>
      </c>
      <c r="G1134" s="282" t="s">
        <v>2109</v>
      </c>
      <c r="H1134" s="261" t="s">
        <v>1169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1877</v>
      </c>
      <c r="E1135" s="261">
        <f>_xlfn.XLOOKUP(D1135,거래처!B:B,거래처!D:D," ")</f>
        <v>0</v>
      </c>
      <c r="G1135" s="282" t="s">
        <v>2110</v>
      </c>
      <c r="H1135" s="261" t="s">
        <v>1744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1357</v>
      </c>
      <c r="E1136" s="261" t="str">
        <f>_xlfn.XLOOKUP(D1136,거래처!B:B,거래처!D:D," ")</f>
        <v>177-01-03420</v>
      </c>
      <c r="G1136" s="282" t="s">
        <v>2109</v>
      </c>
      <c r="H1136" s="261" t="s">
        <v>1169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1357</v>
      </c>
      <c r="E1137" s="261" t="str">
        <f>_xlfn.XLOOKUP(D1137,거래처!B:B,거래처!D:D," ")</f>
        <v>177-01-03420</v>
      </c>
      <c r="G1137" s="282" t="s">
        <v>2110</v>
      </c>
      <c r="H1137" s="261" t="s">
        <v>1744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1498</v>
      </c>
      <c r="E1138" s="261">
        <f>_xlfn.XLOOKUP(D1138,거래처!B:B,거래처!D:D," ")</f>
        <v>0</v>
      </c>
      <c r="G1138" s="282" t="s">
        <v>1102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1877</v>
      </c>
      <c r="E1139" s="261">
        <f>_xlfn.XLOOKUP(D1139,거래처!B:B,거래처!D:D," ")</f>
        <v>0</v>
      </c>
      <c r="G1139" s="282" t="s">
        <v>1102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1431</v>
      </c>
      <c r="E1140" s="261" t="str">
        <f>_xlfn.XLOOKUP(D1140,거래처!B:B,거래처!D:D," ")</f>
        <v>487-18-00463</v>
      </c>
      <c r="G1140" s="282" t="s">
        <v>1102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2994</v>
      </c>
      <c r="E1141" s="261" t="str">
        <f>_xlfn.XLOOKUP(D1141,거래처!B:B,거래처!D:D," ")</f>
        <v>616-18-77726</v>
      </c>
      <c r="G1141" s="282" t="s">
        <v>1102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1664</v>
      </c>
      <c r="E1142" s="261" t="str">
        <f>_xlfn.XLOOKUP(D1142,거래처!B:B,거래처!D:D," ")</f>
        <v>848-34-00917</v>
      </c>
      <c r="G1142" s="282" t="s">
        <v>1658</v>
      </c>
      <c r="H1142" s="261" t="s">
        <v>1657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1288</v>
      </c>
      <c r="E1143" s="261" t="str">
        <f>_xlfn.XLOOKUP(D1143,거래처!B:B,거래처!D:D," ")</f>
        <v>877-63-00588</v>
      </c>
      <c r="G1143" s="282" t="s">
        <v>3010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1431</v>
      </c>
      <c r="E1144" s="261" t="str">
        <f>_xlfn.XLOOKUP(D1144,거래처!B:B,거래처!D:D," ")</f>
        <v>487-18-00463</v>
      </c>
      <c r="G1144" s="282" t="s">
        <v>1102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1750</v>
      </c>
      <c r="E1145" s="261" t="str">
        <f>_xlfn.XLOOKUP(D1145,거래처!B:B,거래처!D:D," ")</f>
        <v>655-12-01549</v>
      </c>
      <c r="G1145" s="282" t="s">
        <v>1102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1746</v>
      </c>
      <c r="E1146" s="261" t="str">
        <f>_xlfn.XLOOKUP(D1146,거래처!B:B,거래처!D:D," ")</f>
        <v>410-17-34118</v>
      </c>
      <c r="G1146" s="282" t="s">
        <v>1102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1431</v>
      </c>
      <c r="E1147" s="261" t="str">
        <f>_xlfn.XLOOKUP(D1147,거래처!B:B,거래처!D:D," ")</f>
        <v>487-18-00463</v>
      </c>
      <c r="G1147" s="282" t="s">
        <v>2109</v>
      </c>
      <c r="H1147" s="261" t="s">
        <v>1169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1431</v>
      </c>
      <c r="E1148" s="261" t="str">
        <f>_xlfn.XLOOKUP(D1148,거래처!B:B,거래처!D:D," ")</f>
        <v>487-18-00463</v>
      </c>
      <c r="G1148" s="282" t="s">
        <v>2109</v>
      </c>
      <c r="H1148" s="261" t="s">
        <v>1169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2079</v>
      </c>
      <c r="E1149" s="261" t="str">
        <f>_xlfn.XLOOKUP(D1149,거래처!B:B,거래처!D:D," ")</f>
        <v>455-19-00065</v>
      </c>
      <c r="G1149" s="282" t="s">
        <v>1659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1004</v>
      </c>
      <c r="E1150" s="261" t="str">
        <f>_xlfn.XLOOKUP(D1150,거래처!B:B,거래처!D:D," ")</f>
        <v>302-01-83388</v>
      </c>
      <c r="G1150" s="282" t="s">
        <v>1798</v>
      </c>
      <c r="H1150" s="261" t="s">
        <v>3532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1689</v>
      </c>
      <c r="E1151" s="261" t="str">
        <f>_xlfn.XLOOKUP(D1151,거래처!B:B,거래처!D:D," ")</f>
        <v>410-27-15314</v>
      </c>
      <c r="G1151" s="282" t="s">
        <v>1688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1689</v>
      </c>
      <c r="E1152" s="261" t="str">
        <f>_xlfn.XLOOKUP(D1152,거래처!B:B,거래처!D:D," ")</f>
        <v>410-27-15314</v>
      </c>
      <c r="G1152" s="282" t="s">
        <v>2119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1689</v>
      </c>
      <c r="E1153" s="261" t="str">
        <f>_xlfn.XLOOKUP(D1153,거래처!B:B,거래처!D:D," ")</f>
        <v>410-27-15314</v>
      </c>
      <c r="G1153" s="282" t="s">
        <v>2120</v>
      </c>
      <c r="H1153" s="261" t="s">
        <v>1736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2076</v>
      </c>
      <c r="E1154" s="261" t="str">
        <f>_xlfn.XLOOKUP(D1154,거래처!B:B,거래처!D:D," ")</f>
        <v>562-03-01527</v>
      </c>
      <c r="G1154" s="282" t="s">
        <v>2747</v>
      </c>
      <c r="H1154" s="261" t="s">
        <v>2660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1425</v>
      </c>
      <c r="E1155" s="261" t="str">
        <f>_xlfn.XLOOKUP(D1155,거래처!B:B,거래처!D:D," ")</f>
        <v>220-02-21340</v>
      </c>
      <c r="G1155" s="282" t="s">
        <v>2123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1552</v>
      </c>
      <c r="E1156" s="261" t="str">
        <f>_xlfn.XLOOKUP(D1156,거래처!B:B,거래처!D:D," ")</f>
        <v>410-26-92600</v>
      </c>
      <c r="G1156" s="282" t="s">
        <v>1173</v>
      </c>
      <c r="H1156" s="261" t="s">
        <v>1174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2329</v>
      </c>
      <c r="E1157" s="261" t="str">
        <f>_xlfn.XLOOKUP(D1157,거래처!B:B,거래처!D:D," ")</f>
        <v>552-86-02615</v>
      </c>
      <c r="G1157" s="282" t="s">
        <v>2337</v>
      </c>
      <c r="H1157" s="261" t="s">
        <v>2658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3015</v>
      </c>
      <c r="E1158" s="261" t="str">
        <f>_xlfn.XLOOKUP(D1158,거래처!B:B,거래처!D:D," ")</f>
        <v>510-17-66808</v>
      </c>
      <c r="G1158" s="282" t="s">
        <v>2125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1357</v>
      </c>
      <c r="E1159" s="261" t="str">
        <f>_xlfn.XLOOKUP(D1159,거래처!B:B,거래처!D:D," ")</f>
        <v>177-01-03420</v>
      </c>
      <c r="G1159" s="282" t="s">
        <v>1171</v>
      </c>
      <c r="H1159" s="261" t="s">
        <v>1694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1357</v>
      </c>
      <c r="E1160" s="261" t="str">
        <f>_xlfn.XLOOKUP(D1160,거래처!B:B,거래처!D:D," ")</f>
        <v>177-01-03420</v>
      </c>
      <c r="G1160" s="282" t="s">
        <v>2116</v>
      </c>
      <c r="H1160" s="261" t="s">
        <v>1175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1357</v>
      </c>
      <c r="E1161" s="261" t="str">
        <f>_xlfn.XLOOKUP(D1161,거래처!B:B,거래처!D:D," ")</f>
        <v>177-01-03420</v>
      </c>
      <c r="G1161" s="282" t="s">
        <v>2120</v>
      </c>
      <c r="H1161" s="261" t="s">
        <v>1736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1912</v>
      </c>
      <c r="E1162" s="261" t="str">
        <f>_xlfn.XLOOKUP(D1162,거래처!B:B,거래처!D:D," ")</f>
        <v>621-19-98244</v>
      </c>
      <c r="G1162" s="282" t="s">
        <v>1171</v>
      </c>
      <c r="H1162" s="261" t="s">
        <v>1694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1912</v>
      </c>
      <c r="E1163" s="261" t="str">
        <f>_xlfn.XLOOKUP(D1163,거래처!B:B,거래처!D:D," ")</f>
        <v>621-19-98244</v>
      </c>
      <c r="G1163" s="282" t="s">
        <v>3016</v>
      </c>
      <c r="H1163" s="261" t="s">
        <v>1694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1511</v>
      </c>
      <c r="E1164" s="261" t="str">
        <f>_xlfn.XLOOKUP(D1164,거래처!B:B,거래처!D:D," ")</f>
        <v>196-87-02353</v>
      </c>
      <c r="G1164" s="282" t="s">
        <v>3017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1511</v>
      </c>
      <c r="E1165" s="261" t="str">
        <f>_xlfn.XLOOKUP(D1165,거래처!B:B,거래처!D:D," ")</f>
        <v>196-87-02353</v>
      </c>
      <c r="G1165" s="282" t="s">
        <v>3018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1511</v>
      </c>
      <c r="E1166" s="261" t="str">
        <f>_xlfn.XLOOKUP(D1166,거래처!B:B,거래처!D:D," ")</f>
        <v>196-87-02353</v>
      </c>
      <c r="G1166" s="282" t="s">
        <v>3019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1402</v>
      </c>
      <c r="E1167" s="261" t="str">
        <f>_xlfn.XLOOKUP(D1167,거래처!B:B,거래처!D:D," ")</f>
        <v>504-20-50427</v>
      </c>
      <c r="G1167" s="282" t="s">
        <v>2109</v>
      </c>
      <c r="H1167" s="261" t="s">
        <v>1169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1402</v>
      </c>
      <c r="E1168" s="261" t="str">
        <f>_xlfn.XLOOKUP(D1168,거래처!B:B,거래처!D:D," ")</f>
        <v>504-20-50427</v>
      </c>
      <c r="G1168" s="282" t="s">
        <v>2110</v>
      </c>
      <c r="H1168" s="261" t="s">
        <v>1744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1912</v>
      </c>
      <c r="E1169" s="261" t="str">
        <f>_xlfn.XLOOKUP(D1169,거래처!B:B,거래처!D:D," ")</f>
        <v>621-19-98244</v>
      </c>
      <c r="G1169" s="282" t="s">
        <v>1102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3015</v>
      </c>
      <c r="E1170" s="261" t="str">
        <f>_xlfn.XLOOKUP(D1170,거래처!B:B,거래처!D:D," ")</f>
        <v>510-17-66808</v>
      </c>
      <c r="G1170" s="282" t="s">
        <v>1102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2079</v>
      </c>
      <c r="E1171" s="261" t="str">
        <f>_xlfn.XLOOKUP(D1171,거래처!B:B,거래처!D:D," ")</f>
        <v>455-19-00065</v>
      </c>
      <c r="G1171" s="282" t="s">
        <v>1102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1431</v>
      </c>
      <c r="E1172" s="261" t="str">
        <f>_xlfn.XLOOKUP(D1172,거래처!B:B,거래처!D:D," ")</f>
        <v>487-18-00463</v>
      </c>
      <c r="G1172" s="282" t="s">
        <v>1102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2329</v>
      </c>
      <c r="E1173" s="261" t="str">
        <f>_xlfn.XLOOKUP(D1173,거래처!B:B,거래처!D:D," ")</f>
        <v>552-86-02615</v>
      </c>
      <c r="G1173" s="282" t="s">
        <v>1102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1452</v>
      </c>
      <c r="E1174" s="261" t="str">
        <f>_xlfn.XLOOKUP(D1174,거래처!B:B,거래처!D:D," ")</f>
        <v>502-24-19452</v>
      </c>
      <c r="G1174" s="282" t="s">
        <v>1171</v>
      </c>
      <c r="H1174" s="261" t="s">
        <v>1694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1015</v>
      </c>
      <c r="E1175" s="261" t="str">
        <f>_xlfn.XLOOKUP(D1175,거래처!B:B,거래처!D:D," ")</f>
        <v>505-03-80437</v>
      </c>
      <c r="G1175" s="282" t="s">
        <v>2044</v>
      </c>
      <c r="H1175" s="261" t="s">
        <v>2498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3020</v>
      </c>
      <c r="E1176" s="261">
        <f>_xlfn.XLOOKUP(D1176,거래처!B:B,거래처!D:D," ")</f>
        <v>0</v>
      </c>
      <c r="G1176" s="282" t="s">
        <v>2109</v>
      </c>
      <c r="H1176" s="261" t="s">
        <v>1169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3020</v>
      </c>
      <c r="E1177" s="261">
        <f>_xlfn.XLOOKUP(D1177,거래처!B:B,거래처!D:D," ")</f>
        <v>0</v>
      </c>
      <c r="G1177" s="282" t="s">
        <v>2110</v>
      </c>
      <c r="H1177" s="261" t="s">
        <v>1744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1122</v>
      </c>
      <c r="E1178" s="261">
        <f>_xlfn.XLOOKUP(D1178,거래처!B:B,거래처!D:D," ")</f>
        <v>0</v>
      </c>
      <c r="G1178" s="282" t="s">
        <v>3031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1750</v>
      </c>
      <c r="E1179" s="261" t="str">
        <f>_xlfn.XLOOKUP(D1179,거래처!B:B,거래처!D:D," ")</f>
        <v>655-12-01549</v>
      </c>
      <c r="G1179" s="282" t="s">
        <v>1454</v>
      </c>
      <c r="H1179" s="261" t="s">
        <v>2594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1274</v>
      </c>
      <c r="E1180" s="261" t="str">
        <f>_xlfn.XLOOKUP(D1180,거래처!B:B,거래처!D:D," ")</f>
        <v>266-21-02243</v>
      </c>
      <c r="G1180" s="282" t="s">
        <v>1384</v>
      </c>
      <c r="H1180" s="261" t="s">
        <v>3040</v>
      </c>
      <c r="I1180" s="257">
        <v>1300000</v>
      </c>
      <c r="J1180" s="261">
        <v>1</v>
      </c>
      <c r="L1180" s="258" t="s">
        <v>3041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2076</v>
      </c>
      <c r="E1181" s="261" t="str">
        <f>_xlfn.XLOOKUP(D1181,거래처!B:B,거래처!D:D," ")</f>
        <v>562-03-01527</v>
      </c>
      <c r="G1181" s="282" t="s">
        <v>2125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2076</v>
      </c>
      <c r="E1182" s="261" t="str">
        <f>_xlfn.XLOOKUP(D1182,거래처!B:B,거래처!D:D," ")</f>
        <v>562-03-01527</v>
      </c>
      <c r="G1182" s="282" t="s">
        <v>2808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1533</v>
      </c>
      <c r="E1183" s="261" t="str">
        <f>_xlfn.XLOOKUP(D1183,거래처!B:B,거래처!D:D," ")</f>
        <v>416-09-29452</v>
      </c>
      <c r="G1183" s="282" t="s">
        <v>3037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1689</v>
      </c>
      <c r="E1184" s="261" t="str">
        <f>_xlfn.XLOOKUP(D1184,거래처!B:B,거래처!D:D," ")</f>
        <v>410-27-15314</v>
      </c>
      <c r="G1184" s="282" t="s">
        <v>2125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1689</v>
      </c>
      <c r="E1185" s="261" t="str">
        <f>_xlfn.XLOOKUP(D1185,거래처!B:B,거래처!D:D," ")</f>
        <v>410-27-15314</v>
      </c>
      <c r="G1185" s="282" t="s">
        <v>1477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3020</v>
      </c>
      <c r="E1186" s="261">
        <f>_xlfn.XLOOKUP(D1186,거래처!B:B,거래처!D:D," ")</f>
        <v>0</v>
      </c>
      <c r="G1186" s="282" t="s">
        <v>1102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2076</v>
      </c>
      <c r="E1187" s="261" t="str">
        <f>_xlfn.XLOOKUP(D1187,거래처!B:B,거래처!D:D," ")</f>
        <v>562-03-01527</v>
      </c>
      <c r="G1187" s="282" t="s">
        <v>1102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3034</v>
      </c>
      <c r="E1188" s="261" t="str">
        <f>_xlfn.XLOOKUP(D1188,거래처!B:B,거래처!D:D," ")</f>
        <v>266-21-02243</v>
      </c>
      <c r="G1188" s="282" t="s">
        <v>1102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1402</v>
      </c>
      <c r="E1189" s="261" t="str">
        <f>_xlfn.XLOOKUP(D1189,거래처!B:B,거래처!D:D," ")</f>
        <v>504-20-50427</v>
      </c>
      <c r="G1189" s="282" t="s">
        <v>2712</v>
      </c>
      <c r="H1189" s="261" t="s">
        <v>2711</v>
      </c>
      <c r="I1189" s="257">
        <v>250000</v>
      </c>
      <c r="J1189" s="261">
        <v>1</v>
      </c>
      <c r="M1189" s="257">
        <v>250000</v>
      </c>
      <c r="P1189" s="261" t="s">
        <v>3042</v>
      </c>
      <c r="Q1189" s="261" t="s">
        <v>3042</v>
      </c>
    </row>
    <row r="1190" spans="1:17">
      <c r="A1190" s="263">
        <v>1189</v>
      </c>
      <c r="B1190" s="263"/>
      <c r="C1190" s="256">
        <v>45876</v>
      </c>
      <c r="D1190" s="282" t="s">
        <v>1402</v>
      </c>
      <c r="E1190" s="261" t="str">
        <f>_xlfn.XLOOKUP(D1190,거래처!B:B,거래처!D:D," ")</f>
        <v>504-20-50427</v>
      </c>
      <c r="G1190" s="282" t="s">
        <v>2112</v>
      </c>
      <c r="H1190" s="261" t="s">
        <v>1662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2691</v>
      </c>
      <c r="E1191" s="261" t="str">
        <f>_xlfn.XLOOKUP(D1191,거래처!B:B,거래처!D:D," ")</f>
        <v>118-10-18095</v>
      </c>
      <c r="G1191" s="282" t="s">
        <v>2109</v>
      </c>
      <c r="H1191" s="261" t="s">
        <v>1169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2691</v>
      </c>
      <c r="E1192" s="261" t="str">
        <f>_xlfn.XLOOKUP(D1192,거래처!B:B,거래처!D:D," ")</f>
        <v>118-10-18095</v>
      </c>
      <c r="G1192" s="282" t="s">
        <v>2110</v>
      </c>
      <c r="H1192" s="261" t="s">
        <v>1744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2329</v>
      </c>
      <c r="E1193" s="261" t="str">
        <f>_xlfn.XLOOKUP(D1193,거래처!B:B,거래처!D:D," ")</f>
        <v>552-86-02615</v>
      </c>
      <c r="G1193" s="282" t="s">
        <v>2337</v>
      </c>
      <c r="H1193" s="261" t="s">
        <v>2658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2329</v>
      </c>
      <c r="E1194" s="261" t="str">
        <f>_xlfn.XLOOKUP(D1194,거래처!B:B,거래처!D:D," ")</f>
        <v>552-86-02615</v>
      </c>
      <c r="G1194" s="282" t="s">
        <v>3046</v>
      </c>
      <c r="H1194" s="261" t="s">
        <v>2658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1452</v>
      </c>
      <c r="E1195" s="261" t="str">
        <f>_xlfn.XLOOKUP(D1195,거래처!B:B,거래처!D:D," ")</f>
        <v>502-24-19452</v>
      </c>
      <c r="G1195" s="282" t="s">
        <v>1102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1437</v>
      </c>
      <c r="E1196" s="261" t="str">
        <f>_xlfn.XLOOKUP(D1196,거래처!B:B,거래처!D:D," ")</f>
        <v>408-33-91630</v>
      </c>
      <c r="G1196" s="282" t="s">
        <v>1102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1664</v>
      </c>
      <c r="E1197" s="261" t="str">
        <f>_xlfn.XLOOKUP(D1197,거래처!B:B,거래처!D:D," ")</f>
        <v>848-34-00917</v>
      </c>
      <c r="G1197" s="282" t="s">
        <v>1102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2691</v>
      </c>
      <c r="E1198" s="261" t="str">
        <f>_xlfn.XLOOKUP(D1198,거래처!B:B,거래처!D:D," ")</f>
        <v>118-10-18095</v>
      </c>
      <c r="G1198" s="282" t="s">
        <v>1102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2329</v>
      </c>
      <c r="E1199" s="261" t="str">
        <f>_xlfn.XLOOKUP(D1199,거래처!B:B,거래처!D:D," ")</f>
        <v>552-86-02615</v>
      </c>
      <c r="G1199" s="282" t="s">
        <v>1102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3047</v>
      </c>
      <c r="E1200" s="261" t="str">
        <f>_xlfn.XLOOKUP(D1200,거래처!B:B,거래처!D:D," ")</f>
        <v>402-16-96829</v>
      </c>
      <c r="G1200" s="282" t="s">
        <v>1454</v>
      </c>
      <c r="H1200" s="261" t="s">
        <v>2594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3047</v>
      </c>
      <c r="E1201" s="261" t="str">
        <f>_xlfn.XLOOKUP(D1201,거래처!B:B,거래처!D:D," ")</f>
        <v>402-16-96829</v>
      </c>
      <c r="G1201" s="282" t="s">
        <v>1477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3047</v>
      </c>
      <c r="E1202" s="261" t="str">
        <f>_xlfn.XLOOKUP(D1202,거래처!B:B,거래처!D:D," ")</f>
        <v>402-16-96829</v>
      </c>
      <c r="G1202" s="282" t="s">
        <v>1102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3049</v>
      </c>
      <c r="E1203" s="261" t="str">
        <f>_xlfn.XLOOKUP(D1203,거래처!B:B,거래처!D:D," ")</f>
        <v>484-21-00620</v>
      </c>
      <c r="G1203" s="282" t="s">
        <v>2223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3049</v>
      </c>
      <c r="E1204" s="261" t="str">
        <f>_xlfn.XLOOKUP(D1204,거래처!B:B,거래처!D:D," ")</f>
        <v>484-21-00620</v>
      </c>
      <c r="G1204" s="282" t="s">
        <v>1102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1007</v>
      </c>
      <c r="E1205" s="261" t="str">
        <f>_xlfn.XLOOKUP(D1205,거래처!B:B,거래처!D:D," ")</f>
        <v>488-12-01084</v>
      </c>
      <c r="G1205" s="282" t="s">
        <v>2740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1007</v>
      </c>
      <c r="E1206" s="261" t="str">
        <f>_xlfn.XLOOKUP(D1206,거래처!B:B,거래처!D:D," ")</f>
        <v>488-12-01084</v>
      </c>
      <c r="G1206" s="282" t="s">
        <v>3057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1007</v>
      </c>
      <c r="E1207" s="261" t="str">
        <f>_xlfn.XLOOKUP(D1207,거래처!B:B,거래처!D:D," ")</f>
        <v>488-12-01084</v>
      </c>
      <c r="G1207" s="282" t="s">
        <v>1224</v>
      </c>
      <c r="H1207" s="261" t="s">
        <v>1223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3059</v>
      </c>
      <c r="E1208" s="261" t="str">
        <f>_xlfn.XLOOKUP(D1208,거래처!B:B,거래처!D:D," ")</f>
        <v>606-34-50171</v>
      </c>
      <c r="G1208" s="282" t="s">
        <v>2109</v>
      </c>
      <c r="H1208" s="261" t="s">
        <v>1169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3059</v>
      </c>
      <c r="E1209" s="261" t="str">
        <f>_xlfn.XLOOKUP(D1209,거래처!B:B,거래처!D:D," ")</f>
        <v>606-34-50171</v>
      </c>
      <c r="G1209" s="282" t="s">
        <v>2110</v>
      </c>
      <c r="H1209" s="261" t="s">
        <v>1744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1425</v>
      </c>
      <c r="E1210" s="261" t="str">
        <f>_xlfn.XLOOKUP(D1210,거래처!B:B,거래처!D:D," ")</f>
        <v>220-02-21340</v>
      </c>
      <c r="G1210" s="282" t="s">
        <v>1102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2243</v>
      </c>
      <c r="E1211" s="261" t="str">
        <f>_xlfn.XLOOKUP(D1211,거래처!B:B,거래처!D:D," ")</f>
        <v>119-73-00045</v>
      </c>
      <c r="G1211" s="282" t="s">
        <v>1173</v>
      </c>
      <c r="H1211" s="261" t="s">
        <v>1174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1689</v>
      </c>
      <c r="E1212" s="261" t="str">
        <f>_xlfn.XLOOKUP(D1212,거래처!B:B,거래처!D:D," ")</f>
        <v>410-27-15314</v>
      </c>
      <c r="G1212" s="282" t="s">
        <v>2117</v>
      </c>
      <c r="H1212" s="261" t="s">
        <v>1217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1689</v>
      </c>
      <c r="E1213" s="261" t="str">
        <f>_xlfn.XLOOKUP(D1213,거래처!B:B,거래처!D:D," ")</f>
        <v>410-27-15314</v>
      </c>
      <c r="G1213" s="282" t="s">
        <v>2121</v>
      </c>
      <c r="H1213" s="261" t="s">
        <v>1762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1536</v>
      </c>
      <c r="E1214" s="261" t="str">
        <f>_xlfn.XLOOKUP(D1214,거래처!B:B,거래처!D:D," ")</f>
        <v>503-07-45581</v>
      </c>
      <c r="G1214" s="282" t="s">
        <v>1173</v>
      </c>
      <c r="H1214" s="261" t="s">
        <v>1520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1452</v>
      </c>
      <c r="E1215" s="261" t="str">
        <f>_xlfn.XLOOKUP(D1215,거래처!B:B,거래처!D:D," ")</f>
        <v>502-24-19452</v>
      </c>
      <c r="G1215" s="282" t="s">
        <v>2304</v>
      </c>
      <c r="H1215" s="261" t="s">
        <v>3064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1357</v>
      </c>
      <c r="E1216" s="261" t="str">
        <f>_xlfn.XLOOKUP(D1216,거래처!B:B,거래처!D:D," ")</f>
        <v>177-01-03420</v>
      </c>
      <c r="G1216" s="282" t="s">
        <v>1171</v>
      </c>
      <c r="H1216" s="261" t="s">
        <v>1694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1357</v>
      </c>
      <c r="E1217" s="261" t="str">
        <f>_xlfn.XLOOKUP(D1217,거래처!B:B,거래처!D:D," ")</f>
        <v>177-01-03420</v>
      </c>
      <c r="G1217" s="282" t="s">
        <v>1454</v>
      </c>
      <c r="H1217" s="261" t="s">
        <v>2594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1357</v>
      </c>
      <c r="E1218" s="261" t="str">
        <f>_xlfn.XLOOKUP(D1218,거래처!B:B,거래처!D:D," ")</f>
        <v>177-01-03420</v>
      </c>
      <c r="G1218" s="282" t="s">
        <v>2747</v>
      </c>
      <c r="H1218" s="261" t="s">
        <v>2660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1833</v>
      </c>
      <c r="E1219" s="261" t="str">
        <f>_xlfn.XLOOKUP(D1219,거래처!B:B,거래처!D:D," ")</f>
        <v>894-39-00502</v>
      </c>
      <c r="G1219" s="282" t="s">
        <v>1171</v>
      </c>
      <c r="H1219" s="261" t="s">
        <v>1694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2820</v>
      </c>
      <c r="E1220" s="261" t="str">
        <f>_xlfn.XLOOKUP(D1220,거래처!B:B,거래처!D:D," ")</f>
        <v>229-03-74690</v>
      </c>
      <c r="G1220" s="282" t="s">
        <v>2109</v>
      </c>
      <c r="H1220" s="261" t="s">
        <v>1169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2820</v>
      </c>
      <c r="E1221" s="261" t="str">
        <f>_xlfn.XLOOKUP(D1221,거래처!B:B,거래처!D:D," ")</f>
        <v>229-03-74690</v>
      </c>
      <c r="G1221" s="282" t="s">
        <v>1102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1425</v>
      </c>
      <c r="E1222" s="261" t="str">
        <f>_xlfn.XLOOKUP(D1222,거래처!B:B,거래처!D:D," ")</f>
        <v>220-02-21340</v>
      </c>
      <c r="G1222" s="282" t="s">
        <v>1962</v>
      </c>
      <c r="H1222" s="261" t="s">
        <v>1182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1431</v>
      </c>
      <c r="E1223" s="261" t="str">
        <f>_xlfn.XLOOKUP(D1223,거래처!B:B,거래처!D:D," ")</f>
        <v>487-18-00463</v>
      </c>
      <c r="G1223" s="282" t="s">
        <v>2116</v>
      </c>
      <c r="H1223" s="261" t="s">
        <v>1175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2243</v>
      </c>
      <c r="E1224" s="261" t="str">
        <f>_xlfn.XLOOKUP(D1224,거래처!B:B,거래처!D:D," ")</f>
        <v>119-73-00045</v>
      </c>
      <c r="G1224" s="282" t="s">
        <v>2683</v>
      </c>
      <c r="H1224" s="261" t="s">
        <v>1179</v>
      </c>
      <c r="I1224" s="257">
        <v>1500000</v>
      </c>
      <c r="J1224" s="261">
        <v>1</v>
      </c>
      <c r="M1224" s="257">
        <v>1500000</v>
      </c>
      <c r="P1224" s="261" t="s">
        <v>3073</v>
      </c>
      <c r="Q1224" s="261" t="s">
        <v>3073</v>
      </c>
    </row>
    <row r="1225" spans="1:17">
      <c r="A1225" s="263">
        <v>1224</v>
      </c>
      <c r="B1225" s="263"/>
      <c r="C1225" s="256">
        <v>45881</v>
      </c>
      <c r="D1225" s="282" t="s">
        <v>1012</v>
      </c>
      <c r="E1225" s="261" t="str">
        <f>_xlfn.XLOOKUP(D1225,거래처!B:B,거래처!D:D," ")</f>
        <v>402-23-16615</v>
      </c>
      <c r="G1225" s="282" t="s">
        <v>2383</v>
      </c>
      <c r="H1225" s="261" t="s">
        <v>1178</v>
      </c>
      <c r="I1225" s="257">
        <v>1500000</v>
      </c>
      <c r="J1225" s="261">
        <v>1</v>
      </c>
      <c r="M1225" s="257">
        <v>1500000</v>
      </c>
      <c r="P1225" s="276" t="s">
        <v>3075</v>
      </c>
      <c r="Q1225" s="276" t="s">
        <v>3075</v>
      </c>
    </row>
    <row r="1226" spans="1:17">
      <c r="A1226" s="263">
        <v>1225</v>
      </c>
      <c r="B1226" s="263"/>
      <c r="C1226" s="256">
        <v>45881</v>
      </c>
      <c r="D1226" s="282" t="s">
        <v>1617</v>
      </c>
      <c r="E1226" s="261" t="str">
        <f>_xlfn.XLOOKUP(D1226,거래처!B:B,거래처!D:D," ")</f>
        <v>104-86-61638</v>
      </c>
      <c r="G1226" s="282" t="s">
        <v>1102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2243</v>
      </c>
      <c r="E1227" s="261" t="str">
        <f>_xlfn.XLOOKUP(D1227,거래처!B:B,거래처!D:D," ")</f>
        <v>119-73-00045</v>
      </c>
      <c r="G1227" s="282" t="s">
        <v>1102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1750</v>
      </c>
      <c r="E1228" s="261" t="str">
        <f>_xlfn.XLOOKUP(D1228,거래처!B:B,거래처!D:D," ")</f>
        <v>655-12-01549</v>
      </c>
      <c r="G1228" s="282" t="s">
        <v>1102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3059</v>
      </c>
      <c r="E1229" s="261" t="str">
        <f>_xlfn.XLOOKUP(D1229,거래처!B:B,거래처!D:D," ")</f>
        <v>606-34-50171</v>
      </c>
      <c r="G1229" s="282" t="s">
        <v>1102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1746</v>
      </c>
      <c r="E1230" s="261" t="str">
        <f>_xlfn.XLOOKUP(D1230,거래처!B:B,거래처!D:D," ")</f>
        <v>410-17-34118</v>
      </c>
      <c r="G1230" s="282" t="s">
        <v>2116</v>
      </c>
      <c r="H1230" s="261" t="s">
        <v>1175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1746</v>
      </c>
      <c r="E1231" s="261" t="str">
        <f>_xlfn.XLOOKUP(D1231,거래처!B:B,거래처!D:D," ")</f>
        <v>410-17-34118</v>
      </c>
      <c r="G1231" s="282" t="s">
        <v>2117</v>
      </c>
      <c r="H1231" s="261" t="s">
        <v>1217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1536</v>
      </c>
      <c r="E1232" s="261" t="str">
        <f>_xlfn.XLOOKUP(D1232,거래처!B:B,거래처!D:D," ")</f>
        <v>503-07-45581</v>
      </c>
      <c r="G1232" s="282" t="s">
        <v>2116</v>
      </c>
      <c r="H1232" s="261" t="s">
        <v>1175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1357</v>
      </c>
      <c r="E1233" s="261" t="str">
        <f>_xlfn.XLOOKUP(D1233,거래처!B:B,거래처!D:D," ")</f>
        <v>177-01-03420</v>
      </c>
      <c r="G1233" s="282" t="s">
        <v>2337</v>
      </c>
      <c r="H1233" s="261" t="s">
        <v>2658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1357</v>
      </c>
      <c r="E1234" s="261" t="str">
        <f>_xlfn.XLOOKUP(D1234,거래처!B:B,거래처!D:D," ")</f>
        <v>177-01-03420</v>
      </c>
      <c r="G1234" s="282" t="s">
        <v>2116</v>
      </c>
      <c r="H1234" s="261" t="s">
        <v>1175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1357</v>
      </c>
      <c r="E1235" s="261" t="str">
        <f>_xlfn.XLOOKUP(D1235,거래처!B:B,거래처!D:D," ")</f>
        <v>177-01-03420</v>
      </c>
      <c r="G1235" s="282" t="s">
        <v>2121</v>
      </c>
      <c r="H1235" s="261" t="s">
        <v>1762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1357</v>
      </c>
      <c r="E1236" s="261" t="str">
        <f>_xlfn.XLOOKUP(D1236,거래처!B:B,거래처!D:D," ")</f>
        <v>177-01-03420</v>
      </c>
      <c r="G1236" s="282" t="s">
        <v>2120</v>
      </c>
      <c r="H1236" s="261" t="s">
        <v>1736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1533</v>
      </c>
      <c r="E1237" s="261" t="str">
        <f>_xlfn.XLOOKUP(D1237,거래처!B:B,거래처!D:D," ")</f>
        <v>416-09-29452</v>
      </c>
      <c r="G1237" s="282" t="s">
        <v>2116</v>
      </c>
      <c r="H1237" s="261" t="s">
        <v>1175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1533</v>
      </c>
      <c r="E1238" s="261" t="str">
        <f>_xlfn.XLOOKUP(D1238,거래처!B:B,거래처!D:D," ")</f>
        <v>416-09-29452</v>
      </c>
      <c r="G1238" s="282" t="s">
        <v>2119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1533</v>
      </c>
      <c r="E1239" s="261" t="str">
        <f>_xlfn.XLOOKUP(D1239,거래처!B:B,거래처!D:D," ")</f>
        <v>416-09-29452</v>
      </c>
      <c r="G1239" s="282" t="s">
        <v>2120</v>
      </c>
      <c r="H1239" s="261" t="s">
        <v>1736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1533</v>
      </c>
      <c r="E1240" s="261" t="str">
        <f>_xlfn.XLOOKUP(D1240,거래처!B:B,거래처!D:D," ")</f>
        <v>416-09-29452</v>
      </c>
      <c r="G1240" s="282" t="s">
        <v>2121</v>
      </c>
      <c r="H1240" s="261" t="s">
        <v>1762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1533</v>
      </c>
      <c r="E1241" s="261" t="str">
        <f>_xlfn.XLOOKUP(D1241,거래처!B:B,거래처!D:D," ")</f>
        <v>416-09-29452</v>
      </c>
      <c r="G1241" s="282" t="s">
        <v>2123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1007</v>
      </c>
      <c r="E1242" s="261" t="str">
        <f>_xlfn.XLOOKUP(D1242,거래처!B:B,거래처!D:D," ")</f>
        <v>488-12-01084</v>
      </c>
      <c r="G1242" s="282" t="s">
        <v>2117</v>
      </c>
      <c r="H1242" s="261" t="s">
        <v>1217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1007</v>
      </c>
      <c r="E1243" s="261" t="str">
        <f>_xlfn.XLOOKUP(D1243,거래처!B:B,거래처!D:D," ")</f>
        <v>488-12-01084</v>
      </c>
      <c r="G1243" s="282" t="s">
        <v>2119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1007</v>
      </c>
      <c r="E1244" s="261" t="str">
        <f>_xlfn.XLOOKUP(D1244,거래처!B:B,거래처!D:D," ")</f>
        <v>488-12-01084</v>
      </c>
      <c r="G1244" s="282" t="s">
        <v>2121</v>
      </c>
      <c r="H1244" s="261" t="s">
        <v>1762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1007</v>
      </c>
      <c r="E1245" s="261" t="str">
        <f>_xlfn.XLOOKUP(D1245,거래처!B:B,거래처!D:D," ")</f>
        <v>488-12-01084</v>
      </c>
      <c r="G1245" s="282" t="s">
        <v>2120</v>
      </c>
      <c r="H1245" s="261" t="s">
        <v>1736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3083</v>
      </c>
      <c r="E1246" s="261" t="str">
        <f>_xlfn.XLOOKUP(D1246,거래처!B:B,거래처!D:D," ")</f>
        <v>409-41-96365</v>
      </c>
      <c r="G1246" s="282" t="s">
        <v>1171</v>
      </c>
      <c r="H1246" s="261" t="s">
        <v>1694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3083</v>
      </c>
      <c r="E1247" s="261" t="str">
        <f>_xlfn.XLOOKUP(D1247,거래처!B:B,거래처!D:D," ")</f>
        <v>409-41-96365</v>
      </c>
      <c r="G1247" s="282" t="s">
        <v>1454</v>
      </c>
      <c r="H1247" s="261" t="s">
        <v>2594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3081</v>
      </c>
      <c r="E1248" s="261" t="str">
        <f>_xlfn.XLOOKUP(D1248,거래처!B:B,거래처!D:D," ")</f>
        <v>373-05-02181</v>
      </c>
      <c r="G1248" s="282" t="s">
        <v>3088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3083</v>
      </c>
      <c r="E1249" s="261" t="str">
        <f>_xlfn.XLOOKUP(D1249,거래처!B:B,거래처!D:D," ")</f>
        <v>409-41-96365</v>
      </c>
      <c r="G1249" s="282" t="s">
        <v>1102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3081</v>
      </c>
      <c r="E1250" s="261" t="str">
        <f>_xlfn.XLOOKUP(D1250,거래처!B:B,거래처!D:D," ")</f>
        <v>373-05-02181</v>
      </c>
      <c r="G1250" s="282" t="s">
        <v>1102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1248</v>
      </c>
      <c r="E1251" s="261" t="str">
        <f>_xlfn.XLOOKUP(D1251,거래처!B:B,거래처!D:D," ")</f>
        <v>220-02-21340</v>
      </c>
      <c r="G1251" s="282" t="s">
        <v>1593</v>
      </c>
      <c r="H1251" s="261" t="s">
        <v>2271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3103</v>
      </c>
      <c r="Q1251" s="261" t="s">
        <v>3103</v>
      </c>
    </row>
    <row r="1252" spans="1:17">
      <c r="A1252" s="263">
        <v>1251</v>
      </c>
      <c r="B1252" s="263"/>
      <c r="C1252" s="256">
        <v>45883</v>
      </c>
      <c r="D1252" s="282" t="s">
        <v>1452</v>
      </c>
      <c r="E1252" s="261" t="str">
        <f>_xlfn.XLOOKUP(D1252,거래처!B:B,거래처!D:D," ")</f>
        <v>502-24-19452</v>
      </c>
      <c r="G1252" s="282" t="s">
        <v>1102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1437</v>
      </c>
      <c r="E1253" s="261" t="str">
        <f>_xlfn.XLOOKUP(D1253,거래처!B:B,거래처!D:D," ")</f>
        <v>408-33-91630</v>
      </c>
      <c r="G1253" s="282" t="s">
        <v>2116</v>
      </c>
      <c r="H1253" s="261" t="s">
        <v>1175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1437</v>
      </c>
      <c r="E1254" s="261" t="str">
        <f>_xlfn.XLOOKUP(D1254,거래처!B:B,거래처!D:D," ")</f>
        <v>408-33-91630</v>
      </c>
      <c r="G1254" s="282" t="s">
        <v>2117</v>
      </c>
      <c r="H1254" s="261" t="s">
        <v>1217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1437</v>
      </c>
      <c r="E1255" s="261" t="str">
        <f>_xlfn.XLOOKUP(D1255,거래처!B:B,거래처!D:D," ")</f>
        <v>408-33-91630</v>
      </c>
      <c r="G1255" s="282" t="s">
        <v>2121</v>
      </c>
      <c r="H1255" s="261" t="s">
        <v>1762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1536</v>
      </c>
      <c r="E1256" s="261" t="str">
        <f>_xlfn.XLOOKUP(D1256,거래처!B:B,거래처!D:D," ")</f>
        <v>503-07-45581</v>
      </c>
      <c r="G1256" s="282" t="s">
        <v>3093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E1257" s="261" t="str">
        <f>_xlfn.XLOOKUP(D1257,거래처!B:B,거래처!D:D," ")</f>
        <v>138-01-48780</v>
      </c>
      <c r="G1257" s="282" t="s">
        <v>2109</v>
      </c>
      <c r="H1257" s="261" t="s">
        <v>1169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1015</v>
      </c>
      <c r="E1258" s="261" t="str">
        <f>_xlfn.XLOOKUP(D1258,거래처!B:B,거래처!D:D," ")</f>
        <v>505-03-80437</v>
      </c>
      <c r="G1258" s="282" t="s">
        <v>2116</v>
      </c>
      <c r="H1258" s="261" t="s">
        <v>1175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1193</v>
      </c>
      <c r="E1259" s="261" t="str">
        <f>_xlfn.XLOOKUP(D1259,거래처!B:B,거래처!D:D," ")</f>
        <v>101-24-93579</v>
      </c>
      <c r="G1259" s="282" t="s">
        <v>2115</v>
      </c>
      <c r="H1259" s="261" t="s">
        <v>1168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3096</v>
      </c>
      <c r="Q1259" s="261" t="s">
        <v>3096</v>
      </c>
    </row>
    <row r="1260" spans="1:17">
      <c r="A1260" s="263">
        <v>1259</v>
      </c>
      <c r="B1260" s="263"/>
      <c r="C1260" s="256">
        <v>45883</v>
      </c>
      <c r="D1260" s="282" t="s">
        <v>3098</v>
      </c>
      <c r="E1260" s="261" t="str">
        <f>_xlfn.XLOOKUP(D1260,거래처!B:B,거래처!D:D," ")</f>
        <v>444-37-00623</v>
      </c>
      <c r="G1260" s="282" t="s">
        <v>1685</v>
      </c>
      <c r="I1260" s="257">
        <v>600000</v>
      </c>
      <c r="J1260" s="261">
        <v>1</v>
      </c>
      <c r="M1260" s="257">
        <v>600000</v>
      </c>
      <c r="P1260" s="261" t="s">
        <v>3099</v>
      </c>
      <c r="Q1260" s="261" t="s">
        <v>3099</v>
      </c>
    </row>
    <row r="1261" spans="1:17">
      <c r="A1261" s="263">
        <v>1260</v>
      </c>
      <c r="B1261" s="263"/>
      <c r="C1261" s="256">
        <v>45883</v>
      </c>
      <c r="D1261" s="282" t="s">
        <v>1279</v>
      </c>
      <c r="E1261" s="261" t="str">
        <f>_xlfn.XLOOKUP(D1261,거래처!B:B,거래처!D:D," ")</f>
        <v>125-25-66018</v>
      </c>
      <c r="G1261" s="282" t="s">
        <v>3226</v>
      </c>
      <c r="H1261" s="261" t="s">
        <v>3227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1007</v>
      </c>
      <c r="E1262" s="261" t="str">
        <f>_xlfn.XLOOKUP(D1262,거래처!B:B,거래처!D:D," ")</f>
        <v>488-12-01084</v>
      </c>
      <c r="G1262" s="282" t="s">
        <v>1102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1193</v>
      </c>
      <c r="E1263" s="261" t="str">
        <f>_xlfn.XLOOKUP(D1263,거래처!B:B,거래처!D:D," ")</f>
        <v>101-24-93579</v>
      </c>
      <c r="G1263" s="282" t="s">
        <v>1102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E1264" s="261" t="str">
        <f>_xlfn.XLOOKUP(D1264,거래처!B:B,거래처!D:D," ")</f>
        <v>138-01-48780</v>
      </c>
      <c r="G1264" s="282" t="s">
        <v>1102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2329</v>
      </c>
      <c r="E1265" s="261" t="str">
        <f>_xlfn.XLOOKUP(D1265,거래처!B:B,거래처!D:D," ")</f>
        <v>552-86-02615</v>
      </c>
      <c r="G1265" s="282" t="s">
        <v>2595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1833</v>
      </c>
      <c r="E1266" s="261" t="str">
        <f>_xlfn.XLOOKUP(D1266,거래처!B:B,거래처!D:D," ")</f>
        <v>894-39-00502</v>
      </c>
      <c r="G1266" s="282" t="s">
        <v>1102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1292</v>
      </c>
      <c r="E1267" s="261" t="str">
        <f>_xlfn.XLOOKUP(D1267,거래처!B:B,거래처!D:D," ")</f>
        <v>502-11-86077</v>
      </c>
      <c r="G1267" s="282" t="s">
        <v>3114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1357</v>
      </c>
      <c r="E1268" s="261" t="str">
        <f>_xlfn.XLOOKUP(D1268,거래처!B:B,거래처!D:D," ")</f>
        <v>177-01-03420</v>
      </c>
      <c r="G1268" s="282" t="s">
        <v>2566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3106</v>
      </c>
      <c r="E1269" s="261" t="str">
        <f>_xlfn.XLOOKUP(D1269,거래처!B:B,거래처!D:D," ")</f>
        <v>141-05-89903</v>
      </c>
      <c r="G1269" s="282" t="s">
        <v>2223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3106</v>
      </c>
      <c r="E1270" s="261" t="str">
        <f>_xlfn.XLOOKUP(D1270,거래처!B:B,거래처!D:D," ")</f>
        <v>141-05-89903</v>
      </c>
      <c r="G1270" s="282" t="s">
        <v>2747</v>
      </c>
      <c r="H1270" s="261" t="s">
        <v>2660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1664</v>
      </c>
      <c r="E1271" s="261" t="str">
        <f>_xlfn.XLOOKUP(D1271,거래처!B:B,거래처!D:D," ")</f>
        <v>848-34-00917</v>
      </c>
      <c r="G1271" s="282" t="s">
        <v>2116</v>
      </c>
      <c r="H1271" s="261" t="s">
        <v>1175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1664</v>
      </c>
      <c r="E1272" s="261" t="str">
        <f>_xlfn.XLOOKUP(D1272,거래처!B:B,거래처!D:D," ")</f>
        <v>848-34-00917</v>
      </c>
      <c r="G1272" s="282" t="s">
        <v>2117</v>
      </c>
      <c r="H1272" s="261" t="s">
        <v>1217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3098</v>
      </c>
      <c r="E1273" s="261" t="str">
        <f>_xlfn.XLOOKUP(D1273,거래처!B:B,거래처!D:D," ")</f>
        <v>444-37-00623</v>
      </c>
      <c r="G1273" s="282" t="s">
        <v>1102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2329</v>
      </c>
      <c r="E1274" s="261" t="str">
        <f>_xlfn.XLOOKUP(D1274,거래처!B:B,거래처!D:D," ")</f>
        <v>552-86-02615</v>
      </c>
      <c r="G1274" s="282" t="s">
        <v>1102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1407</v>
      </c>
      <c r="E1275" s="261" t="str">
        <f>_xlfn.XLOOKUP(D1275,거래처!B:B,거래처!D:D," ")</f>
        <v>502-11-86077</v>
      </c>
      <c r="G1275" s="282" t="s">
        <v>1102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1357</v>
      </c>
      <c r="E1276" s="261" t="str">
        <f>_xlfn.XLOOKUP(D1276,거래처!B:B,거래처!D:D," ")</f>
        <v>177-01-03420</v>
      </c>
      <c r="G1276" s="282" t="s">
        <v>1685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1437</v>
      </c>
      <c r="E1277" s="261" t="str">
        <f>_xlfn.XLOOKUP(D1277,거래처!B:B,거래처!D:D," ")</f>
        <v>408-33-91630</v>
      </c>
      <c r="G1277" s="282" t="s">
        <v>2116</v>
      </c>
      <c r="H1277" s="261" t="s">
        <v>1175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1437</v>
      </c>
      <c r="E1278" s="261" t="str">
        <f>_xlfn.XLOOKUP(D1278,거래처!B:B,거래처!D:D," ")</f>
        <v>408-33-91630</v>
      </c>
      <c r="G1278" s="282" t="s">
        <v>2117</v>
      </c>
      <c r="H1278" s="261" t="s">
        <v>1217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1437</v>
      </c>
      <c r="E1279" s="261" t="str">
        <f>_xlfn.XLOOKUP(D1279,거래처!B:B,거래처!D:D," ")</f>
        <v>408-33-91630</v>
      </c>
      <c r="G1279" s="282" t="s">
        <v>2121</v>
      </c>
      <c r="H1279" s="261" t="s">
        <v>1762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1437</v>
      </c>
      <c r="E1280" s="261" t="str">
        <f>_xlfn.XLOOKUP(D1280,거래처!B:B,거래처!D:D," ")</f>
        <v>408-33-91630</v>
      </c>
      <c r="G1280" s="282" t="s">
        <v>2120</v>
      </c>
      <c r="H1280" s="261" t="s">
        <v>1736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1437</v>
      </c>
      <c r="E1281" s="261" t="str">
        <f>_xlfn.XLOOKUP(D1281,거래처!B:B,거래처!D:D," ")</f>
        <v>408-33-91630</v>
      </c>
      <c r="G1281" s="282" t="s">
        <v>1171</v>
      </c>
      <c r="H1281" s="261" t="s">
        <v>1694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1437</v>
      </c>
      <c r="E1282" s="261" t="str">
        <f>_xlfn.XLOOKUP(D1282,거래처!B:B,거래처!D:D," ")</f>
        <v>408-33-91630</v>
      </c>
      <c r="G1282" s="282" t="s">
        <v>1454</v>
      </c>
      <c r="H1282" s="261" t="s">
        <v>2594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1402</v>
      </c>
      <c r="E1283" s="261" t="str">
        <f>_xlfn.XLOOKUP(D1283,거래처!B:B,거래처!D:D," ")</f>
        <v>504-20-50427</v>
      </c>
      <c r="G1283" s="282" t="s">
        <v>2125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1402</v>
      </c>
      <c r="E1284" s="261" t="str">
        <f>_xlfn.XLOOKUP(D1284,거래처!B:B,거래처!D:D," ")</f>
        <v>504-20-50427</v>
      </c>
      <c r="G1284" s="282" t="s">
        <v>1989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1425</v>
      </c>
      <c r="E1285" s="261" t="str">
        <f>_xlfn.XLOOKUP(D1285,거래처!B:B,거래처!D:D," ")</f>
        <v>220-02-21340</v>
      </c>
      <c r="G1285" s="282" t="s">
        <v>3118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1425</v>
      </c>
      <c r="E1286" s="261" t="str">
        <f>_xlfn.XLOOKUP(D1286,거래처!B:B,거래처!D:D," ")</f>
        <v>220-02-21340</v>
      </c>
      <c r="G1286" s="282" t="s">
        <v>3118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3119</v>
      </c>
      <c r="Q1286" s="261" t="s">
        <v>3119</v>
      </c>
    </row>
    <row r="1287" spans="1:17">
      <c r="A1287" s="263">
        <v>1286</v>
      </c>
      <c r="B1287" s="263"/>
      <c r="C1287" s="256">
        <v>45887</v>
      </c>
      <c r="D1287" s="282" t="s">
        <v>1292</v>
      </c>
      <c r="E1287" s="261" t="str">
        <f>_xlfn.XLOOKUP(D1287,거래처!B:B,거래처!D:D," ")</f>
        <v>502-11-86077</v>
      </c>
      <c r="G1287" s="282" t="s">
        <v>1185</v>
      </c>
      <c r="H1287" s="261" t="s">
        <v>2091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1912</v>
      </c>
      <c r="E1288" s="261" t="str">
        <f>_xlfn.XLOOKUP(D1288,거래처!B:B,거래처!D:D," ")</f>
        <v>621-19-98244</v>
      </c>
      <c r="G1288" s="282" t="s">
        <v>2109</v>
      </c>
      <c r="H1288" s="261" t="s">
        <v>1169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3123</v>
      </c>
      <c r="Q1288" s="261" t="s">
        <v>3123</v>
      </c>
    </row>
    <row r="1289" spans="1:17">
      <c r="A1289" s="263">
        <v>1288</v>
      </c>
      <c r="B1289" s="263"/>
      <c r="C1289" s="256">
        <v>45887</v>
      </c>
      <c r="D1289" s="282" t="s">
        <v>1277</v>
      </c>
      <c r="E1289" s="261" t="str">
        <f>_xlfn.XLOOKUP(D1289,거래처!B:B,거래처!D:D," ")</f>
        <v>296-44-00890</v>
      </c>
      <c r="G1289" s="282" t="s">
        <v>1665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1554</v>
      </c>
      <c r="E1290" s="261" t="str">
        <f>_xlfn.XLOOKUP(D1290,거래처!B:B,거래처!D:D," ")</f>
        <v>312-13-58007</v>
      </c>
      <c r="G1290" s="282" t="s">
        <v>2109</v>
      </c>
      <c r="H1290" s="261" t="s">
        <v>1169</v>
      </c>
      <c r="I1290" s="257">
        <v>1500000</v>
      </c>
      <c r="J1290" s="261">
        <v>1</v>
      </c>
      <c r="M1290" s="257">
        <v>1500000</v>
      </c>
      <c r="P1290" s="261" t="s">
        <v>3125</v>
      </c>
      <c r="Q1290" s="261" t="s">
        <v>3125</v>
      </c>
    </row>
    <row r="1291" spans="1:17">
      <c r="A1291" s="263">
        <v>1290</v>
      </c>
      <c r="B1291" s="263"/>
      <c r="C1291" s="256">
        <v>45887</v>
      </c>
      <c r="D1291" s="282" t="s">
        <v>1912</v>
      </c>
      <c r="E1291" s="261" t="str">
        <f>_xlfn.XLOOKUP(D1291,거래처!B:B,거래처!D:D," ")</f>
        <v>621-19-98244</v>
      </c>
      <c r="G1291" s="282" t="s">
        <v>1102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1412</v>
      </c>
      <c r="E1292" s="261" t="str">
        <f>_xlfn.XLOOKUP(D1292,거래처!B:B,거래처!D:D," ")</f>
        <v>324-46-00336</v>
      </c>
      <c r="G1292" s="282" t="s">
        <v>2109</v>
      </c>
      <c r="H1292" s="261" t="s">
        <v>1169</v>
      </c>
      <c r="I1292" s="257">
        <v>1550000</v>
      </c>
      <c r="J1292" s="261">
        <v>1</v>
      </c>
      <c r="M1292" s="257">
        <v>1550000</v>
      </c>
      <c r="P1292" s="261" t="s">
        <v>3127</v>
      </c>
      <c r="Q1292" s="261" t="s">
        <v>3127</v>
      </c>
    </row>
    <row r="1293" spans="1:17">
      <c r="A1293" s="263">
        <v>1292</v>
      </c>
      <c r="B1293" s="263"/>
      <c r="C1293" s="256">
        <v>45887</v>
      </c>
      <c r="D1293" s="282" t="s">
        <v>3106</v>
      </c>
      <c r="E1293" s="261" t="str">
        <f>_xlfn.XLOOKUP(D1293,거래처!B:B,거래처!D:D," ")</f>
        <v>141-05-89903</v>
      </c>
      <c r="G1293" s="282" t="s">
        <v>1102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1407</v>
      </c>
      <c r="E1294" s="261" t="str">
        <f>_xlfn.XLOOKUP(D1294,거래처!B:B,거래처!D:D," ")</f>
        <v>502-11-86077</v>
      </c>
      <c r="G1294" s="282" t="s">
        <v>1102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1533</v>
      </c>
      <c r="E1295" s="261" t="str">
        <f>_xlfn.XLOOKUP(D1295,거래처!B:B,거래처!D:D," ")</f>
        <v>416-09-29452</v>
      </c>
      <c r="G1295" s="282" t="s">
        <v>2753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1533</v>
      </c>
      <c r="E1296" s="261" t="str">
        <f>_xlfn.XLOOKUP(D1296,거래처!B:B,거래처!D:D," ")</f>
        <v>416-09-29452</v>
      </c>
      <c r="G1296" s="282" t="s">
        <v>2683</v>
      </c>
      <c r="H1296" s="261" t="s">
        <v>1179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3129</v>
      </c>
      <c r="Q1296" s="261" t="s">
        <v>3129</v>
      </c>
    </row>
    <row r="1297" spans="1:17">
      <c r="A1297" s="263">
        <v>1296</v>
      </c>
      <c r="B1297" s="263"/>
      <c r="C1297" s="256">
        <v>45888</v>
      </c>
      <c r="D1297" s="282" t="s">
        <v>1533</v>
      </c>
      <c r="E1297" s="261" t="str">
        <f>_xlfn.XLOOKUP(D1297,거래처!B:B,거래처!D:D," ")</f>
        <v>416-09-29452</v>
      </c>
      <c r="G1297" s="282" t="s">
        <v>1477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1357</v>
      </c>
      <c r="E1298" s="261" t="str">
        <f>_xlfn.XLOOKUP(D1298,거래처!B:B,거래처!D:D," ")</f>
        <v>177-01-03420</v>
      </c>
      <c r="G1298" s="282" t="s">
        <v>1962</v>
      </c>
      <c r="H1298" s="261" t="s">
        <v>1182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1431</v>
      </c>
      <c r="E1299" s="261" t="str">
        <f>_xlfn.XLOOKUP(D1299,거래처!B:B,거래처!D:D," ")</f>
        <v>487-18-00463</v>
      </c>
      <c r="G1299" s="282" t="s">
        <v>2215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1554</v>
      </c>
      <c r="E1300" s="261" t="str">
        <f>_xlfn.XLOOKUP(D1300,거래처!B:B,거래처!D:D," ")</f>
        <v>312-13-58007</v>
      </c>
      <c r="G1300" s="282" t="s">
        <v>1171</v>
      </c>
      <c r="H1300" s="261" t="s">
        <v>1694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1357</v>
      </c>
      <c r="E1301" s="261" t="str">
        <f>_xlfn.XLOOKUP(D1301,거래처!B:B,거래처!D:D," ")</f>
        <v>177-01-03420</v>
      </c>
      <c r="G1301" s="282" t="s">
        <v>1685</v>
      </c>
      <c r="I1301" s="257">
        <v>650000</v>
      </c>
      <c r="J1301" s="261">
        <v>1</v>
      </c>
      <c r="M1301" s="257">
        <v>650000</v>
      </c>
      <c r="P1301" s="261" t="s">
        <v>3134</v>
      </c>
      <c r="Q1301" s="261" t="s">
        <v>3134</v>
      </c>
    </row>
    <row r="1302" spans="1:17">
      <c r="A1302" s="263">
        <v>1301</v>
      </c>
      <c r="B1302" s="263"/>
      <c r="C1302" s="256">
        <v>45888</v>
      </c>
      <c r="D1302" s="282" t="s">
        <v>1554</v>
      </c>
      <c r="E1302" s="261" t="str">
        <f>_xlfn.XLOOKUP(D1302,거래처!B:B,거래처!D:D," ")</f>
        <v>312-13-58007</v>
      </c>
      <c r="G1302" s="282" t="s">
        <v>1102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2525</v>
      </c>
      <c r="E1303" s="261" t="str">
        <f>_xlfn.XLOOKUP(D1303,거래처!B:B,거래처!D:D," ")</f>
        <v>296-44-00890</v>
      </c>
      <c r="G1303" s="282" t="s">
        <v>1102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1015</v>
      </c>
      <c r="E1304" s="261" t="str">
        <f>_xlfn.XLOOKUP(D1304,거래처!B:B,거래처!D:D," ")</f>
        <v>505-03-80437</v>
      </c>
      <c r="G1304" s="282" t="s">
        <v>2115</v>
      </c>
      <c r="H1304" s="261" t="s">
        <v>1168</v>
      </c>
      <c r="I1304" s="257">
        <v>1400000</v>
      </c>
      <c r="J1304" s="261">
        <v>1</v>
      </c>
      <c r="M1304" s="257">
        <v>1400000</v>
      </c>
      <c r="P1304" s="261" t="s">
        <v>3136</v>
      </c>
      <c r="Q1304" s="261" t="s">
        <v>3136</v>
      </c>
    </row>
    <row r="1305" spans="1:17">
      <c r="A1305" s="263">
        <v>1304</v>
      </c>
      <c r="B1305" s="263"/>
      <c r="C1305" s="256">
        <v>45889</v>
      </c>
      <c r="D1305" s="282" t="s">
        <v>1498</v>
      </c>
      <c r="E1305" s="261">
        <f>_xlfn.XLOOKUP(D1305,거래처!B:B,거래처!D:D," ")</f>
        <v>0</v>
      </c>
      <c r="G1305" s="282" t="s">
        <v>1685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1034</v>
      </c>
      <c r="E1306" s="261" t="str">
        <f>_xlfn.XLOOKUP(D1306,거래처!B:B,거래처!D:D," ")</f>
        <v>418-04-41461</v>
      </c>
      <c r="G1306" s="282" t="s">
        <v>2109</v>
      </c>
      <c r="H1306" s="261" t="s">
        <v>1169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1034</v>
      </c>
      <c r="E1307" s="261" t="str">
        <f>_xlfn.XLOOKUP(D1307,거래처!B:B,거래처!D:D," ")</f>
        <v>418-04-41461</v>
      </c>
      <c r="G1307" s="282" t="s">
        <v>2110</v>
      </c>
      <c r="H1307" s="261" t="s">
        <v>1744</v>
      </c>
      <c r="I1307" s="257">
        <v>50000</v>
      </c>
      <c r="J1307" s="261">
        <v>1</v>
      </c>
      <c r="M1307" s="257">
        <v>50000</v>
      </c>
      <c r="P1307" s="261" t="s">
        <v>3140</v>
      </c>
      <c r="Q1307" s="261" t="s">
        <v>3140</v>
      </c>
    </row>
    <row r="1308" spans="1:17">
      <c r="A1308" s="263">
        <v>1307</v>
      </c>
      <c r="B1308" s="263"/>
      <c r="C1308" s="256">
        <v>45889</v>
      </c>
      <c r="D1308" s="282" t="s">
        <v>2474</v>
      </c>
      <c r="E1308" s="261" t="str">
        <f>_xlfn.XLOOKUP(D1308,거래처!B:B,거래처!D:D," ")</f>
        <v>416-04-31443</v>
      </c>
      <c r="G1308" s="282" t="s">
        <v>1685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2187</v>
      </c>
      <c r="E1309" s="261" t="str">
        <f>_xlfn.XLOOKUP(D1309,거래처!B:B,거래처!D:D," ")</f>
        <v>893-05-02026</v>
      </c>
      <c r="G1309" s="282" t="s">
        <v>1171</v>
      </c>
      <c r="H1309" s="261" t="s">
        <v>1694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2287</v>
      </c>
      <c r="E1310" s="261" t="str">
        <f>_xlfn.XLOOKUP(D1310,거래처!B:B,거래처!D:D," ")</f>
        <v xml:space="preserve"> </v>
      </c>
      <c r="G1310" s="282" t="s">
        <v>3143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1336</v>
      </c>
      <c r="E1311" s="261" t="str">
        <f>_xlfn.XLOOKUP(D1311,거래처!B:B,거래처!D:D," ")</f>
        <v>642-15-02067</v>
      </c>
      <c r="G1311" s="282" t="s">
        <v>1659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2820</v>
      </c>
      <c r="E1312" s="261" t="str">
        <f>_xlfn.XLOOKUP(D1312,거래처!B:B,거래처!D:D," ")</f>
        <v>229-03-74690</v>
      </c>
      <c r="G1312" s="282" t="s">
        <v>2215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1536</v>
      </c>
      <c r="E1313" s="261" t="str">
        <f>_xlfn.XLOOKUP(D1313,거래처!B:B,거래처!D:D," ")</f>
        <v>503-07-45581</v>
      </c>
      <c r="G1313" s="282" t="s">
        <v>1686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1536</v>
      </c>
      <c r="E1314" s="261" t="str">
        <f>_xlfn.XLOOKUP(D1314,거래처!B:B,거래처!D:D," ")</f>
        <v>503-07-45581</v>
      </c>
      <c r="G1314" s="282" t="s">
        <v>1224</v>
      </c>
      <c r="H1314" s="261" t="s">
        <v>1223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2474</v>
      </c>
      <c r="E1315" s="261" t="str">
        <f>_xlfn.XLOOKUP(D1315,거래처!B:B,거래처!D:D," ")</f>
        <v>416-04-31443</v>
      </c>
      <c r="G1315" s="282" t="s">
        <v>2107</v>
      </c>
      <c r="H1315" s="261" t="s">
        <v>1422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1664</v>
      </c>
      <c r="E1316" s="261" t="str">
        <f>_xlfn.XLOOKUP(D1316,거래처!B:B,거래처!D:D," ")</f>
        <v>848-34-00917</v>
      </c>
      <c r="G1316" s="282" t="s">
        <v>1173</v>
      </c>
      <c r="H1316" s="261" t="s">
        <v>1174</v>
      </c>
      <c r="I1316" s="257">
        <v>1200000</v>
      </c>
      <c r="J1316" s="261">
        <v>1</v>
      </c>
      <c r="M1316" s="257">
        <v>1200000</v>
      </c>
      <c r="P1316" s="261" t="s">
        <v>3149</v>
      </c>
      <c r="Q1316" s="261" t="s">
        <v>3149</v>
      </c>
    </row>
    <row r="1317" spans="1:17">
      <c r="A1317" s="263">
        <v>1316</v>
      </c>
      <c r="B1317" s="263"/>
      <c r="C1317" s="256">
        <v>45890</v>
      </c>
      <c r="D1317" s="282" t="s">
        <v>1357</v>
      </c>
      <c r="E1317" s="261" t="str">
        <f>_xlfn.XLOOKUP(D1317,거래처!B:B,거래처!D:D," ")</f>
        <v>177-01-03420</v>
      </c>
      <c r="G1317" s="282" t="s">
        <v>2109</v>
      </c>
      <c r="H1317" s="261" t="s">
        <v>1169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1357</v>
      </c>
      <c r="E1318" s="261" t="str">
        <f>_xlfn.XLOOKUP(D1318,거래처!B:B,거래처!D:D," ")</f>
        <v>177-01-03420</v>
      </c>
      <c r="G1318" s="282" t="s">
        <v>3151</v>
      </c>
      <c r="J1318" s="261">
        <v>1</v>
      </c>
      <c r="N1318" s="257">
        <v>-600000</v>
      </c>
      <c r="P1318" s="261" t="s">
        <v>3152</v>
      </c>
      <c r="Q1318" s="261" t="s">
        <v>3152</v>
      </c>
    </row>
    <row r="1319" spans="1:17">
      <c r="A1319" s="263">
        <v>1318</v>
      </c>
      <c r="B1319" s="263"/>
      <c r="C1319" s="256">
        <v>45890</v>
      </c>
      <c r="D1319" s="282" t="s">
        <v>1357</v>
      </c>
      <c r="E1319" s="261" t="str">
        <f>_xlfn.XLOOKUP(D1319,거래처!B:B,거래처!D:D," ")</f>
        <v>177-01-03420</v>
      </c>
      <c r="G1319" s="282" t="s">
        <v>2110</v>
      </c>
      <c r="H1319" s="261" t="s">
        <v>1744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3020</v>
      </c>
      <c r="E1320" s="261">
        <f>_xlfn.XLOOKUP(D1320,거래처!B:B,거래처!D:D," ")</f>
        <v>0</v>
      </c>
      <c r="G1320" s="282" t="s">
        <v>2337</v>
      </c>
      <c r="H1320" s="261" t="s">
        <v>2658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2820</v>
      </c>
      <c r="E1321" s="261" t="str">
        <f>_xlfn.XLOOKUP(D1321,거래처!B:B,거래처!D:D," ")</f>
        <v>229-03-74690</v>
      </c>
      <c r="G1321" s="282" t="s">
        <v>1102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3020</v>
      </c>
      <c r="E1322" s="261">
        <f>_xlfn.XLOOKUP(D1322,거래처!B:B,거래처!D:D," ")</f>
        <v>0</v>
      </c>
      <c r="G1322" s="282" t="s">
        <v>1102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2187</v>
      </c>
      <c r="E1323" s="261" t="str">
        <f>_xlfn.XLOOKUP(D1323,거래처!B:B,거래처!D:D," ")</f>
        <v>893-05-02026</v>
      </c>
      <c r="G1323" s="282" t="s">
        <v>1102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2474</v>
      </c>
      <c r="E1324" s="261" t="str">
        <f>_xlfn.XLOOKUP(D1324,거래처!B:B,거래처!D:D," ")</f>
        <v>416-04-31443</v>
      </c>
      <c r="G1324" s="282" t="s">
        <v>1102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1412</v>
      </c>
      <c r="E1325" s="261" t="str">
        <f>_xlfn.XLOOKUP(D1325,거래처!B:B,거래처!D:D," ")</f>
        <v>324-46-00336</v>
      </c>
      <c r="G1325" s="282" t="s">
        <v>1102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2765</v>
      </c>
      <c r="E1326" s="261" t="str">
        <f>_xlfn.XLOOKUP(D1326,거래처!B:B,거래처!D:D," ")</f>
        <v>303-10-87695</v>
      </c>
      <c r="G1326" s="282" t="s">
        <v>2721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1753</v>
      </c>
      <c r="E1327" s="261" t="str">
        <f>_xlfn.XLOOKUP(D1327,거래처!B:B,거래처!D:D," ")</f>
        <v>861-88-00742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1753</v>
      </c>
      <c r="E1328" s="261" t="str">
        <f>_xlfn.XLOOKUP(D1328,거래처!B:B,거래처!D:D," ")</f>
        <v>861-88-00742</v>
      </c>
      <c r="G1328" s="282" t="s">
        <v>2116</v>
      </c>
      <c r="H1328" s="261" t="s">
        <v>1175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3157</v>
      </c>
      <c r="Q1328" s="261" t="s">
        <v>3157</v>
      </c>
    </row>
    <row r="1329" spans="1:17">
      <c r="A1329" s="263">
        <v>1328</v>
      </c>
      <c r="B1329" s="263"/>
      <c r="C1329" s="256">
        <v>45891</v>
      </c>
      <c r="D1329" s="282" t="s">
        <v>3159</v>
      </c>
      <c r="E1329" s="261">
        <f>_xlfn.XLOOKUP(D1329,거래처!B:B,거래처!D:D," ")</f>
        <v>0</v>
      </c>
      <c r="G1329" s="282" t="s">
        <v>3161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1277</v>
      </c>
      <c r="E1330" s="261" t="str">
        <f>_xlfn.XLOOKUP(D1330,거래처!B:B,거래처!D:D," ")</f>
        <v>296-44-00890</v>
      </c>
      <c r="G1330" s="282" t="s">
        <v>1665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3164</v>
      </c>
      <c r="E1331" s="261" t="str">
        <f>_xlfn.XLOOKUP(D1331,거래처!B:B,거래처!D:D," ")</f>
        <v>148-16-01826</v>
      </c>
      <c r="G1331" s="282" t="s">
        <v>3165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3166</v>
      </c>
      <c r="Q1331" s="261" t="s">
        <v>3166</v>
      </c>
    </row>
    <row r="1332" spans="1:17">
      <c r="A1332" s="263">
        <v>1331</v>
      </c>
      <c r="B1332" s="263"/>
      <c r="C1332" s="256">
        <v>45891</v>
      </c>
      <c r="D1332" s="282" t="s">
        <v>3159</v>
      </c>
      <c r="E1332" s="261">
        <f>_xlfn.XLOOKUP(D1332,거래처!B:B,거래처!D:D," ")</f>
        <v>0</v>
      </c>
      <c r="G1332" s="282" t="s">
        <v>1102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3164</v>
      </c>
      <c r="E1333" s="261" t="str">
        <f>_xlfn.XLOOKUP(D1333,거래처!B:B,거래처!D:D," ")</f>
        <v>148-16-01826</v>
      </c>
      <c r="G1333" s="282" t="s">
        <v>1102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2765</v>
      </c>
      <c r="E1334" s="261" t="str">
        <f>_xlfn.XLOOKUP(D1334,거래처!B:B,거래처!D:D," ")</f>
        <v>303-10-87695</v>
      </c>
      <c r="G1334" s="282" t="s">
        <v>1102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2474</v>
      </c>
      <c r="E1335" s="261" t="str">
        <f>_xlfn.XLOOKUP(D1335,거래처!B:B,거래처!D:D," ")</f>
        <v>416-04-31443</v>
      </c>
      <c r="G1335" s="282" t="s">
        <v>1102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996</v>
      </c>
      <c r="E1336" s="261" t="str">
        <f>_xlfn.XLOOKUP(D1336,거래처!B:B,거래처!D:D," ")</f>
        <v>504-13-11275</v>
      </c>
      <c r="G1336" s="282" t="s">
        <v>1659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2525</v>
      </c>
      <c r="E1337" s="261" t="str">
        <f>_xlfn.XLOOKUP(D1337,거래처!B:B,거래처!D:D," ")</f>
        <v>296-44-00890</v>
      </c>
      <c r="G1337" s="282" t="s">
        <v>1688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1336</v>
      </c>
      <c r="E1338" s="261" t="str">
        <f>_xlfn.XLOOKUP(D1338,거래처!B:B,거래처!D:D," ")</f>
        <v>642-15-02067</v>
      </c>
      <c r="G1338" s="282" t="s">
        <v>1688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1015</v>
      </c>
      <c r="E1339" s="261" t="str">
        <f>_xlfn.XLOOKUP(D1339,거래처!B:B,거래처!D:D," ")</f>
        <v>505-03-80437</v>
      </c>
      <c r="G1339" s="282" t="s">
        <v>1102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996</v>
      </c>
      <c r="E1340" s="261" t="str">
        <f>_xlfn.XLOOKUP(D1340,거래처!B:B,거래처!D:D," ")</f>
        <v>504-13-11275</v>
      </c>
      <c r="G1340" s="282" t="s">
        <v>1102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1357</v>
      </c>
      <c r="E1341" s="261" t="str">
        <f>_xlfn.XLOOKUP(D1341,거래처!B:B,거래처!D:D," ")</f>
        <v>177-01-03420</v>
      </c>
      <c r="G1341" s="282" t="s">
        <v>1686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1357</v>
      </c>
      <c r="E1342" s="261" t="str">
        <f>_xlfn.XLOOKUP(D1342,거래처!B:B,거래처!D:D," ")</f>
        <v>177-01-03420</v>
      </c>
      <c r="G1342" s="282" t="s">
        <v>1171</v>
      </c>
      <c r="H1342" s="261" t="s">
        <v>1694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1357</v>
      </c>
      <c r="E1343" s="261" t="str">
        <f>_xlfn.XLOOKUP(D1343,거래처!B:B,거래처!D:D," ")</f>
        <v>177-01-03420</v>
      </c>
      <c r="G1343" s="282" t="s">
        <v>2747</v>
      </c>
      <c r="H1343" s="261" t="s">
        <v>2660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1357</v>
      </c>
      <c r="E1344" s="261" t="str">
        <f>_xlfn.XLOOKUP(D1344,거래처!B:B,거래처!D:D," ")</f>
        <v>177-01-03420</v>
      </c>
      <c r="G1344" s="282" t="s">
        <v>2116</v>
      </c>
      <c r="H1344" s="261" t="s">
        <v>1175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1357</v>
      </c>
      <c r="E1345" s="261" t="str">
        <f>_xlfn.XLOOKUP(D1345,거래처!B:B,거래처!D:D," ")</f>
        <v>177-01-03420</v>
      </c>
      <c r="G1345" s="282" t="s">
        <v>2117</v>
      </c>
      <c r="H1345" s="261" t="s">
        <v>1217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1357</v>
      </c>
      <c r="E1346" s="261" t="str">
        <f>_xlfn.XLOOKUP(D1346,거래처!B:B,거래처!D:D," ")</f>
        <v>177-01-03420</v>
      </c>
      <c r="G1346" s="282" t="s">
        <v>2120</v>
      </c>
      <c r="H1346" s="261" t="s">
        <v>1736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1357</v>
      </c>
      <c r="E1347" s="261" t="str">
        <f>_xlfn.XLOOKUP(D1347,거래처!B:B,거래처!D:D," ")</f>
        <v>177-01-03420</v>
      </c>
      <c r="G1347" s="282" t="s">
        <v>2121</v>
      </c>
      <c r="H1347" s="261" t="s">
        <v>1762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1746</v>
      </c>
      <c r="E1348" s="261" t="str">
        <f>_xlfn.XLOOKUP(D1348,거래처!B:B,거래처!D:D," ")</f>
        <v>410-17-34118</v>
      </c>
      <c r="G1348" s="282" t="s">
        <v>2116</v>
      </c>
      <c r="H1348" s="261" t="s">
        <v>1175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1746</v>
      </c>
      <c r="E1349" s="261" t="str">
        <f>_xlfn.XLOOKUP(D1349,거래처!B:B,거래처!D:D," ")</f>
        <v>410-17-34118</v>
      </c>
      <c r="G1349" s="282" t="s">
        <v>2117</v>
      </c>
      <c r="H1349" s="261" t="s">
        <v>1217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1746</v>
      </c>
      <c r="E1350" s="261" t="str">
        <f>_xlfn.XLOOKUP(D1350,거래처!B:B,거래처!D:D," ")</f>
        <v>410-17-34118</v>
      </c>
      <c r="G1350" s="282" t="s">
        <v>2120</v>
      </c>
      <c r="H1350" s="261" t="s">
        <v>1736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1746</v>
      </c>
      <c r="E1351" s="261" t="str">
        <f>_xlfn.XLOOKUP(D1351,거래처!B:B,거래처!D:D," ")</f>
        <v>410-17-34118</v>
      </c>
      <c r="G1351" s="282" t="s">
        <v>2121</v>
      </c>
      <c r="H1351" s="261" t="s">
        <v>1762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3020</v>
      </c>
      <c r="E1352" s="261">
        <f>_xlfn.XLOOKUP(D1352,거래처!B:B,거래처!D:D," ")</f>
        <v>0</v>
      </c>
      <c r="G1352" s="282" t="s">
        <v>3178</v>
      </c>
      <c r="H1352" s="261" t="s">
        <v>3179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2820</v>
      </c>
      <c r="E1353" s="261" t="str">
        <f>_xlfn.XLOOKUP(D1353,거래처!B:B,거래처!D:D," ")</f>
        <v>229-03-74690</v>
      </c>
      <c r="G1353" s="282" t="s">
        <v>2069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1533</v>
      </c>
      <c r="E1354" s="261" t="str">
        <f>_xlfn.XLOOKUP(D1354,거래처!B:B,거래처!D:D," ")</f>
        <v>416-09-29452</v>
      </c>
      <c r="G1354" s="282" t="s">
        <v>2823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2217</v>
      </c>
      <c r="E1355" s="261" t="str">
        <f>_xlfn.XLOOKUP(D1355,거래처!B:B,거래처!D:D," ")</f>
        <v>215-03-36659</v>
      </c>
      <c r="G1355" s="282" t="s">
        <v>2972</v>
      </c>
      <c r="H1355" s="261" t="s">
        <v>2251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2474</v>
      </c>
      <c r="E1356" s="261" t="str">
        <f>_xlfn.XLOOKUP(D1356,거래처!B:B,거래처!D:D," ")</f>
        <v>416-04-31443</v>
      </c>
      <c r="G1356" s="282" t="s">
        <v>1962</v>
      </c>
      <c r="H1356" s="261" t="s">
        <v>1182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2474</v>
      </c>
      <c r="E1357" s="261" t="str">
        <f>_xlfn.XLOOKUP(D1357,거래처!B:B,거래처!D:D," ")</f>
        <v>416-04-31443</v>
      </c>
      <c r="G1357" s="282" t="s">
        <v>1682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3186</v>
      </c>
      <c r="E1358" s="261" t="str">
        <f>_xlfn.XLOOKUP(D1358,거래처!B:B,거래처!D:D," ")</f>
        <v>484-05-00256</v>
      </c>
      <c r="G1358" s="282" t="s">
        <v>2109</v>
      </c>
      <c r="H1358" s="261" t="s">
        <v>1169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3186</v>
      </c>
      <c r="E1359" s="261" t="str">
        <f>_xlfn.XLOOKUP(D1359,거래처!B:B,거래처!D:D," ")</f>
        <v>484-05-00256</v>
      </c>
      <c r="G1359" s="282" t="s">
        <v>2109</v>
      </c>
      <c r="H1359" s="261" t="s">
        <v>1169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E1360" s="261" t="str">
        <f>_xlfn.XLOOKUP(D1360,거래처!B:B,거래처!D:D," ")</f>
        <v>138-01-48780</v>
      </c>
      <c r="G1360" s="282" t="s">
        <v>1685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2329</v>
      </c>
      <c r="E1361" s="261" t="str">
        <f>_xlfn.XLOOKUP(D1361,거래처!B:B,거래처!D:D," ")</f>
        <v>552-86-02615</v>
      </c>
      <c r="G1361" s="282" t="s">
        <v>3193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2230</v>
      </c>
      <c r="E1362" s="261" t="str">
        <f>_xlfn.XLOOKUP(D1362,거래처!B:B,거래처!D:D," ")</f>
        <v>505-81-51041</v>
      </c>
      <c r="G1362" s="282" t="s">
        <v>2223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1533</v>
      </c>
      <c r="E1363" s="261" t="str">
        <f>_xlfn.XLOOKUP(D1363,거래처!B:B,거래처!D:D," ")</f>
        <v>416-09-29452</v>
      </c>
      <c r="G1363" s="282" t="s">
        <v>2116</v>
      </c>
      <c r="H1363" s="261" t="s">
        <v>1175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1232</v>
      </c>
      <c r="E1364" s="261" t="str">
        <f>_xlfn.XLOOKUP(D1364,거래처!B:B,거래처!D:D," ")</f>
        <v>416-09-29452</v>
      </c>
      <c r="G1364" s="282" t="s">
        <v>2889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1533</v>
      </c>
      <c r="E1365" s="261" t="str">
        <f>_xlfn.XLOOKUP(D1365,거래처!B:B,거래처!D:D," ")</f>
        <v>416-09-29452</v>
      </c>
      <c r="G1365" s="282" t="s">
        <v>2120</v>
      </c>
      <c r="H1365" s="261" t="s">
        <v>1736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1533</v>
      </c>
      <c r="E1366" s="261" t="str">
        <f>_xlfn.XLOOKUP(D1366,거래처!B:B,거래처!D:D," ")</f>
        <v>416-09-29452</v>
      </c>
      <c r="G1366" s="282" t="s">
        <v>2121</v>
      </c>
      <c r="H1366" s="261" t="s">
        <v>1762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1533</v>
      </c>
      <c r="E1367" s="261" t="str">
        <f>_xlfn.XLOOKUP(D1367,거래처!B:B,거래처!D:D," ")</f>
        <v>416-09-29452</v>
      </c>
      <c r="G1367" s="282" t="s">
        <v>2123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1533</v>
      </c>
      <c r="E1368" s="261" t="str">
        <f>_xlfn.XLOOKUP(D1368,거래처!B:B,거래처!D:D," ")</f>
        <v>416-09-29452</v>
      </c>
      <c r="G1368" s="282" t="s">
        <v>2116</v>
      </c>
      <c r="H1368" s="261" t="s">
        <v>1175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1533</v>
      </c>
      <c r="E1369" s="261" t="str">
        <f>_xlfn.XLOOKUP(D1369,거래처!B:B,거래처!D:D," ")</f>
        <v>416-09-29452</v>
      </c>
      <c r="G1369" s="282" t="s">
        <v>2119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1533</v>
      </c>
      <c r="E1370" s="261" t="str">
        <f>_xlfn.XLOOKUP(D1370,거래처!B:B,거래처!D:D," ")</f>
        <v>416-09-29452</v>
      </c>
      <c r="G1370" s="282" t="s">
        <v>2120</v>
      </c>
      <c r="H1370" s="261" t="s">
        <v>1736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1533</v>
      </c>
      <c r="E1371" s="261" t="str">
        <f>_xlfn.XLOOKUP(D1371,거래처!B:B,거래처!D:D," ")</f>
        <v>416-09-29452</v>
      </c>
      <c r="G1371" s="282" t="s">
        <v>2121</v>
      </c>
      <c r="H1371" s="261" t="s">
        <v>1762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1533</v>
      </c>
      <c r="E1372" s="261" t="str">
        <f>_xlfn.XLOOKUP(D1372,거래처!B:B,거래처!D:D," ")</f>
        <v>416-09-29452</v>
      </c>
      <c r="G1372" s="282" t="s">
        <v>2123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1004</v>
      </c>
      <c r="E1373" s="261" t="str">
        <f>_xlfn.XLOOKUP(D1373,거래처!B:B,거래처!D:D," ")</f>
        <v>302-01-83388</v>
      </c>
      <c r="G1373" s="282" t="s">
        <v>2116</v>
      </c>
      <c r="H1373" s="261" t="s">
        <v>1175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2144</v>
      </c>
      <c r="E1374" s="261" t="str">
        <f>_xlfn.XLOOKUP(D1374,거래처!B:B,거래처!D:D," ")</f>
        <v>302-01-83388</v>
      </c>
      <c r="G1374" s="282" t="s">
        <v>2889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1402</v>
      </c>
      <c r="E1375" s="261" t="str">
        <f>_xlfn.XLOOKUP(D1375,거래처!B:B,거래처!D:D," ")</f>
        <v>504-20-50427</v>
      </c>
      <c r="G1375" s="282" t="s">
        <v>3199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1402</v>
      </c>
      <c r="E1376" s="261" t="str">
        <f>_xlfn.XLOOKUP(D1376,거래처!B:B,거래처!D:D," ")</f>
        <v>504-20-50427</v>
      </c>
      <c r="G1376" s="282" t="s">
        <v>3200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1536</v>
      </c>
      <c r="E1377" s="261" t="str">
        <f>_xlfn.XLOOKUP(D1377,거래처!B:B,거래처!D:D," ")</f>
        <v>503-07-45581</v>
      </c>
      <c r="G1377" s="282" t="s">
        <v>1102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2329</v>
      </c>
      <c r="E1378" s="261" t="str">
        <f>_xlfn.XLOOKUP(D1378,거래처!B:B,거래처!D:D," ")</f>
        <v>552-86-02615</v>
      </c>
      <c r="G1378" s="282" t="s">
        <v>1102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E1379" s="261" t="str">
        <f>_xlfn.XLOOKUP(D1379,거래처!B:B,거래처!D:D," ")</f>
        <v>138-01-48780</v>
      </c>
      <c r="G1379" s="282" t="s">
        <v>1102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2217</v>
      </c>
      <c r="E1380" s="261" t="str">
        <f>_xlfn.XLOOKUP(D1380,거래처!B:B,거래처!D:D," ")</f>
        <v>215-03-36659</v>
      </c>
      <c r="G1380" s="282" t="s">
        <v>1102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2820</v>
      </c>
      <c r="E1381" s="261" t="str">
        <f>_xlfn.XLOOKUP(D1381,거래처!B:B,거래처!D:D," ")</f>
        <v>229-03-74690</v>
      </c>
      <c r="G1381" s="282" t="s">
        <v>1102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3186</v>
      </c>
      <c r="E1382" s="261" t="str">
        <f>_xlfn.XLOOKUP(D1382,거래처!B:B,거래처!D:D," ")</f>
        <v>484-05-00256</v>
      </c>
      <c r="G1382" s="282" t="s">
        <v>1102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1498</v>
      </c>
      <c r="E1383" s="261">
        <f>_xlfn.XLOOKUP(D1383,거래처!B:B,거래처!D:D," ")</f>
        <v>0</v>
      </c>
      <c r="G1383" s="282" t="s">
        <v>1854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1427</v>
      </c>
      <c r="E1384" s="261" t="str">
        <f>_xlfn.XLOOKUP(D1384,거래처!B:B,거래처!D:D," ")</f>
        <v>877-63-00588</v>
      </c>
      <c r="G1384" s="282" t="s">
        <v>1851</v>
      </c>
      <c r="H1384" s="261" t="s">
        <v>1987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1004</v>
      </c>
      <c r="E1385" s="261" t="str">
        <f>_xlfn.XLOOKUP(D1385,거래처!B:B,거래처!D:D," ")</f>
        <v>302-01-83388</v>
      </c>
      <c r="G1385" s="282" t="s">
        <v>2115</v>
      </c>
      <c r="H1385" s="261" t="s">
        <v>1168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1536</v>
      </c>
      <c r="E1386" s="261" t="str">
        <f>_xlfn.XLOOKUP(D1386,거래처!B:B,거래처!D:D," ")</f>
        <v>503-07-45581</v>
      </c>
      <c r="G1386" s="282" t="s">
        <v>3205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1402</v>
      </c>
      <c r="E1387" s="261" t="str">
        <f>_xlfn.XLOOKUP(D1387,거래처!B:B,거래처!D:D," ")</f>
        <v>504-20-50427</v>
      </c>
      <c r="G1387" s="282" t="s">
        <v>2116</v>
      </c>
      <c r="H1387" s="261" t="s">
        <v>1175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1402</v>
      </c>
      <c r="E1388" s="261" t="str">
        <f>_xlfn.XLOOKUP(D1388,거래처!B:B,거래처!D:D," ")</f>
        <v>504-20-50427</v>
      </c>
      <c r="G1388" s="282" t="s">
        <v>2119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1402</v>
      </c>
      <c r="E1389" s="261" t="str">
        <f>_xlfn.XLOOKUP(D1389,거래처!B:B,거래처!D:D," ")</f>
        <v>504-20-50427</v>
      </c>
      <c r="G1389" s="282" t="s">
        <v>2120</v>
      </c>
      <c r="H1389" s="261" t="s">
        <v>1736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1402</v>
      </c>
      <c r="E1390" s="261" t="str">
        <f>_xlfn.XLOOKUP(D1390,거래처!B:B,거래처!D:D," ")</f>
        <v>504-20-50427</v>
      </c>
      <c r="G1390" s="282" t="s">
        <v>1659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2765</v>
      </c>
      <c r="E1391" s="261" t="str">
        <f>_xlfn.XLOOKUP(D1391,거래처!B:B,거래처!D:D," ")</f>
        <v>303-10-87695</v>
      </c>
      <c r="G1391" s="282" t="s">
        <v>3209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2765</v>
      </c>
      <c r="E1392" s="261" t="str">
        <f>_xlfn.XLOOKUP(D1392,거래처!B:B,거래처!D:D," ")</f>
        <v>303-10-87695</v>
      </c>
      <c r="G1392" s="282" t="s">
        <v>1477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2765</v>
      </c>
      <c r="E1393" s="261" t="str">
        <f>_xlfn.XLOOKUP(D1393,거래처!B:B,거래처!D:D," ")</f>
        <v>303-10-87695</v>
      </c>
      <c r="G1393" s="282" t="s">
        <v>1102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1731</v>
      </c>
      <c r="E1394" s="261" t="str">
        <f>_xlfn.XLOOKUP(D1394,거래처!B:B,거래처!D:D," ")</f>
        <v>609-23-97505</v>
      </c>
      <c r="G1394" s="282" t="s">
        <v>1102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2230</v>
      </c>
      <c r="E1395" s="261" t="str">
        <f>_xlfn.XLOOKUP(D1395,거래처!B:B,거래처!D:D," ")</f>
        <v>505-81-51041</v>
      </c>
      <c r="G1395" s="282" t="s">
        <v>1102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1299</v>
      </c>
      <c r="E1396" s="261" t="str">
        <f>_xlfn.XLOOKUP(D1396,거래처!B:B,거래처!D:D," ")</f>
        <v>487-18-00463</v>
      </c>
      <c r="G1396" s="282" t="s">
        <v>1185</v>
      </c>
      <c r="H1396" s="261" t="s">
        <v>2091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1431</v>
      </c>
      <c r="E1397" s="261" t="str">
        <f>_xlfn.XLOOKUP(D1397,거래처!B:B,거래처!D:D," ")</f>
        <v>487-18-00463</v>
      </c>
      <c r="G1397" s="282" t="s">
        <v>3213</v>
      </c>
      <c r="H1397" s="261" t="s">
        <v>3214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3015</v>
      </c>
      <c r="E1398" s="261" t="str">
        <f>_xlfn.XLOOKUP(D1398,거래처!B:B,거래처!D:D," ")</f>
        <v>510-17-66808</v>
      </c>
      <c r="G1398" s="282" t="s">
        <v>2107</v>
      </c>
      <c r="H1398" s="261" t="s">
        <v>1422</v>
      </c>
      <c r="I1398" s="257">
        <v>2500000</v>
      </c>
      <c r="J1398" s="261">
        <v>1</v>
      </c>
      <c r="M1398" s="257">
        <v>2500000</v>
      </c>
      <c r="P1398" s="261" t="s">
        <v>3216</v>
      </c>
      <c r="Q1398" s="261" t="s">
        <v>3216</v>
      </c>
    </row>
    <row r="1399" spans="1:17">
      <c r="A1399" s="263">
        <v>1398</v>
      </c>
      <c r="B1399" s="263"/>
      <c r="C1399" s="256">
        <v>45896</v>
      </c>
      <c r="D1399" s="282" t="s">
        <v>1689</v>
      </c>
      <c r="E1399" s="261" t="str">
        <f>_xlfn.XLOOKUP(D1399,거래처!B:B,거래처!D:D," ")</f>
        <v>410-27-15314</v>
      </c>
      <c r="G1399" s="282" t="s">
        <v>2125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1065</v>
      </c>
      <c r="E1400" s="261" t="str">
        <f>_xlfn.XLOOKUP(D1400,거래처!B:B,거래처!D:D," ")</f>
        <v>615-16-13685</v>
      </c>
      <c r="G1400" s="282" t="s">
        <v>2337</v>
      </c>
      <c r="H1400" s="261" t="s">
        <v>2658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2385</v>
      </c>
      <c r="E1401" s="261" t="str">
        <f>_xlfn.XLOOKUP(D1401,거래처!B:B,거래처!D:D," ")</f>
        <v>114-28-00870</v>
      </c>
      <c r="G1401" s="282" t="s">
        <v>1665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2474</v>
      </c>
      <c r="E1402" s="261" t="str">
        <f>_xlfn.XLOOKUP(D1402,거래처!B:B,거래처!D:D," ")</f>
        <v>416-04-31443</v>
      </c>
      <c r="G1402" s="282" t="s">
        <v>3221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3015</v>
      </c>
      <c r="E1403" s="261" t="str">
        <f>_xlfn.XLOOKUP(D1403,거래처!B:B,거래처!D:D," ")</f>
        <v>510-17-66808</v>
      </c>
      <c r="G1403" s="282" t="s">
        <v>1102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1299</v>
      </c>
      <c r="E1404" s="261" t="str">
        <f>_xlfn.XLOOKUP(D1404,거래처!B:B,거래처!D:D," ")</f>
        <v>487-18-00463</v>
      </c>
      <c r="G1404" s="282" t="s">
        <v>1616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2384</v>
      </c>
      <c r="E1405" s="261" t="str">
        <f>_xlfn.XLOOKUP(D1405,거래처!B:B,거래처!D:D," ")</f>
        <v>114-28-00870</v>
      </c>
      <c r="G1405" s="282" t="s">
        <v>1102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3020</v>
      </c>
      <c r="E1406" s="261">
        <f>_xlfn.XLOOKUP(D1406,거래처!B:B,거래처!D:D," ")</f>
        <v>0</v>
      </c>
      <c r="G1406" s="282" t="s">
        <v>1102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2513</v>
      </c>
      <c r="E1407" s="261" t="str">
        <f>_xlfn.XLOOKUP(D1407,거래처!B:B,거래처!D:D," ")</f>
        <v>125-25-66018</v>
      </c>
      <c r="G1407" s="282" t="s">
        <v>1102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1245</v>
      </c>
      <c r="E1408" s="261" t="str">
        <f>_xlfn.XLOOKUP(D1408,거래처!B:B,거래처!D:D," ")</f>
        <v>503-07-45581</v>
      </c>
      <c r="G1408" s="282" t="s">
        <v>3235</v>
      </c>
      <c r="I1408" s="257">
        <v>2500000</v>
      </c>
      <c r="J1408" s="261">
        <v>1</v>
      </c>
      <c r="L1408" s="258" t="s">
        <v>3236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1731</v>
      </c>
      <c r="E1409" s="261" t="str">
        <f>_xlfn.XLOOKUP(D1409,거래처!B:B,거래처!D:D," ")</f>
        <v>609-23-97505</v>
      </c>
      <c r="G1409" s="282" t="s">
        <v>1685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1122</v>
      </c>
      <c r="E1410" s="261">
        <f>_xlfn.XLOOKUP(D1410,거래처!B:B,거래처!D:D," ")</f>
        <v>0</v>
      </c>
      <c r="G1410" s="282" t="s">
        <v>2332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1034</v>
      </c>
      <c r="E1411" s="261" t="str">
        <f>_xlfn.XLOOKUP(D1411,거래처!B:B,거래처!D:D," ")</f>
        <v>418-04-41461</v>
      </c>
      <c r="G1411" s="282" t="s">
        <v>2126</v>
      </c>
      <c r="H1411" s="261" t="s">
        <v>1166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1144</v>
      </c>
      <c r="E1412" s="261" t="str">
        <f>_xlfn.XLOOKUP(D1412,거래처!B:B,거래처!D:D," ")</f>
        <v>324-37-00464</v>
      </c>
      <c r="G1412" s="282" t="s">
        <v>1518</v>
      </c>
      <c r="H1412" s="261" t="s">
        <v>1710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1144</v>
      </c>
      <c r="E1413" s="261" t="str">
        <f>_xlfn.XLOOKUP(D1413,거래처!B:B,거래처!D:D," ")</f>
        <v>324-37-00464</v>
      </c>
      <c r="G1413" s="282" t="s">
        <v>1477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1533</v>
      </c>
      <c r="E1414" s="261" t="str">
        <f>_xlfn.XLOOKUP(D1414,거래처!B:B,거래처!D:D," ")</f>
        <v>416-09-29452</v>
      </c>
      <c r="G1414" s="282" t="s">
        <v>2823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1664</v>
      </c>
      <c r="E1415" s="261" t="str">
        <f>_xlfn.XLOOKUP(D1415,거래처!B:B,거래처!D:D," ")</f>
        <v>848-34-00917</v>
      </c>
      <c r="G1415" s="282" t="s">
        <v>2109</v>
      </c>
      <c r="H1415" s="261" t="s">
        <v>1169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1664</v>
      </c>
      <c r="E1416" s="261" t="str">
        <f>_xlfn.XLOOKUP(D1416,거래처!B:B,거래처!D:D," ")</f>
        <v>848-34-00917</v>
      </c>
      <c r="G1416" s="282" t="s">
        <v>2110</v>
      </c>
      <c r="H1416" s="261" t="s">
        <v>1744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1431</v>
      </c>
      <c r="E1417" s="261" t="str">
        <f>_xlfn.XLOOKUP(D1417,거래처!B:B,거래처!D:D," ")</f>
        <v>487-18-00463</v>
      </c>
      <c r="G1417" s="282" t="s">
        <v>1102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1498</v>
      </c>
      <c r="E1418" s="261">
        <f>_xlfn.XLOOKUP(D1418,거래처!B:B,거래처!D:D," ")</f>
        <v>0</v>
      </c>
      <c r="G1418" s="282" t="s">
        <v>1102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1427</v>
      </c>
      <c r="E1419" s="261" t="str">
        <f>_xlfn.XLOOKUP(D1419,거래처!B:B,거래처!D:D," ")</f>
        <v>877-63-00588</v>
      </c>
      <c r="G1419" s="282" t="s">
        <v>2323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1427</v>
      </c>
      <c r="E1420" s="261" t="str">
        <f>_xlfn.XLOOKUP(D1420,거래처!B:B,거래처!D:D," ")</f>
        <v>877-63-00588</v>
      </c>
      <c r="G1420" s="282" t="s">
        <v>1102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1122</v>
      </c>
      <c r="E1421" s="261">
        <f>_xlfn.XLOOKUP(D1421,거래처!B:B,거래처!D:D," ")</f>
        <v>0</v>
      </c>
      <c r="G1421" s="282" t="s">
        <v>1102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1437</v>
      </c>
      <c r="E1422" s="261" t="str">
        <f>_xlfn.XLOOKUP(D1422,거래처!B:B,거래처!D:D," ")</f>
        <v>408-33-91630</v>
      </c>
      <c r="G1422" s="282" t="s">
        <v>1102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1753</v>
      </c>
      <c r="E1423" s="261" t="str">
        <f>_xlfn.XLOOKUP(D1423,거래처!B:B,거래처!D:D," ")</f>
        <v>861-88-00742</v>
      </c>
      <c r="G1423" s="282" t="s">
        <v>1102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1012</v>
      </c>
      <c r="E1424" s="261" t="str">
        <f>_xlfn.XLOOKUP(D1424,거래처!B:B,거래처!D:D," ")</f>
        <v>402-23-16615</v>
      </c>
      <c r="G1424" s="282" t="s">
        <v>2145</v>
      </c>
      <c r="H1424" s="261" t="s">
        <v>1702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2901</v>
      </c>
      <c r="E1425" s="261" t="str">
        <f>_xlfn.XLOOKUP(D1425,거래처!B:B,거래처!D:D," ")</f>
        <v>402-23-16615</v>
      </c>
      <c r="G1425" s="282" t="s">
        <v>3237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1012</v>
      </c>
      <c r="E1426" s="261" t="str">
        <f>_xlfn.XLOOKUP(D1426,거래처!B:B,거래처!D:D," ")</f>
        <v>402-23-16615</v>
      </c>
      <c r="G1426" s="282" t="s">
        <v>2889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1012</v>
      </c>
      <c r="E1427" s="261" t="str">
        <f>_xlfn.XLOOKUP(D1427,거래처!B:B,거래처!D:D," ")</f>
        <v>402-23-16615</v>
      </c>
      <c r="G1427" s="282" t="s">
        <v>3258</v>
      </c>
      <c r="H1427" s="261" t="s">
        <v>1674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1012</v>
      </c>
      <c r="E1428" s="261" t="str">
        <f>_xlfn.XLOOKUP(D1428,거래처!B:B,거래처!D:D," ")</f>
        <v>402-23-16615</v>
      </c>
      <c r="G1428" s="282" t="s">
        <v>2578</v>
      </c>
      <c r="H1428" s="261" t="s">
        <v>1675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1012</v>
      </c>
      <c r="E1429" s="261" t="str">
        <f>_xlfn.XLOOKUP(D1429,거래처!B:B,거래처!D:D," ")</f>
        <v>402-23-16615</v>
      </c>
      <c r="G1429" s="282" t="s">
        <v>2354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1024</v>
      </c>
      <c r="E1430" s="261" t="str">
        <f>_xlfn.XLOOKUP(D1430,거래처!B:B,거래처!D:D," ")</f>
        <v>196-87-02353</v>
      </c>
      <c r="G1430" s="282" t="s">
        <v>2354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1024</v>
      </c>
      <c r="E1431" s="261" t="str">
        <f>_xlfn.XLOOKUP(D1431,거래처!B:B,거래처!D:D," ")</f>
        <v>196-87-02353</v>
      </c>
      <c r="G1431" s="282" t="s">
        <v>2889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1024</v>
      </c>
      <c r="E1432" s="261" t="str">
        <f>_xlfn.XLOOKUP(D1432,거래처!B:B,거래처!D:D," ")</f>
        <v>196-87-02353</v>
      </c>
      <c r="G1432" s="282" t="s">
        <v>3374</v>
      </c>
      <c r="H1432" s="261" t="s">
        <v>1724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1024</v>
      </c>
      <c r="E1433" s="261" t="str">
        <f>_xlfn.XLOOKUP(D1433,거래처!B:B,거래처!D:D," ")</f>
        <v>196-87-02353</v>
      </c>
      <c r="G1433" s="282" t="s">
        <v>3375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1024</v>
      </c>
      <c r="E1434" s="261" t="str">
        <f>_xlfn.XLOOKUP(D1434,거래처!B:B,거래처!D:D," ")</f>
        <v>196-87-02353</v>
      </c>
      <c r="G1434" s="282" t="s">
        <v>3376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1664</v>
      </c>
      <c r="E1435" s="261" t="str">
        <f>_xlfn.XLOOKUP(D1435,거래처!B:B,거래처!D:D," ")</f>
        <v>848-34-00917</v>
      </c>
      <c r="G1435" s="282" t="s">
        <v>2107</v>
      </c>
      <c r="H1435" s="261" t="s">
        <v>1422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3098</v>
      </c>
      <c r="E1436" s="261" t="str">
        <f>_xlfn.XLOOKUP(D1436,거래처!B:B,거래처!D:D," ")</f>
        <v>444-37-00623</v>
      </c>
      <c r="G1436" s="282" t="s">
        <v>1685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3098</v>
      </c>
      <c r="E1437" s="261" t="str">
        <f>_xlfn.XLOOKUP(D1437,거래처!B:B,거래처!D:D," ")</f>
        <v>444-37-00623</v>
      </c>
      <c r="G1437" s="282" t="s">
        <v>1102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2812</v>
      </c>
      <c r="E1438" s="261" t="str">
        <f>_xlfn.XLOOKUP(D1438,거래처!B:B,거래처!D:D," ")</f>
        <v>140-06-64605</v>
      </c>
      <c r="G1438" s="282" t="s">
        <v>2572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3259</v>
      </c>
      <c r="Q1438" s="261" t="s">
        <v>3259</v>
      </c>
    </row>
    <row r="1439" spans="1:17">
      <c r="A1439" s="263">
        <v>1438</v>
      </c>
      <c r="B1439" s="263"/>
      <c r="C1439" s="256">
        <v>45899</v>
      </c>
      <c r="D1439" s="282" t="s">
        <v>1689</v>
      </c>
      <c r="E1439" s="261" t="str">
        <f>_xlfn.XLOOKUP(D1439,거래처!B:B,거래처!D:D," ")</f>
        <v>410-27-15314</v>
      </c>
      <c r="G1439" s="282" t="s">
        <v>2223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1511</v>
      </c>
      <c r="E1440" s="261" t="str">
        <f>_xlfn.XLOOKUP(D1440,거래처!B:B,거래처!D:D," ")</f>
        <v>196-87-02353</v>
      </c>
      <c r="G1440" s="282" t="s">
        <v>1102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1533</v>
      </c>
      <c r="E1441" s="261" t="str">
        <f>_xlfn.XLOOKUP(D1441,거래처!B:B,거래처!D:D," ")</f>
        <v>416-09-29452</v>
      </c>
      <c r="G1441" s="282" t="s">
        <v>1688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1144</v>
      </c>
      <c r="E1442" s="261" t="str">
        <f>_xlfn.XLOOKUP(D1442,거래처!B:B,거래처!D:D," ")</f>
        <v>324-37-00464</v>
      </c>
      <c r="G1442" s="282" t="s">
        <v>1688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1357</v>
      </c>
      <c r="E1443" s="261" t="str">
        <f>_xlfn.XLOOKUP(D1443,거래처!B:B,거래처!D:D," ")</f>
        <v>177-01-03420</v>
      </c>
      <c r="G1443" s="282" t="s">
        <v>1102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1065</v>
      </c>
      <c r="E1444" s="261" t="str">
        <f>_xlfn.XLOOKUP(D1444,거래처!B:B,거래처!D:D," ")</f>
        <v>615-16-13685</v>
      </c>
      <c r="G1444" s="282" t="s">
        <v>1102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1664</v>
      </c>
      <c r="E1445" s="261" t="str">
        <f>_xlfn.XLOOKUP(D1445,거래처!B:B,거래처!D:D," ")</f>
        <v>848-34-00917</v>
      </c>
      <c r="G1445" s="282" t="s">
        <v>1102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1746</v>
      </c>
      <c r="E1446" s="261" t="str">
        <f>_xlfn.XLOOKUP(D1446,거래처!B:B,거래처!D:D," ")</f>
        <v>410-17-34118</v>
      </c>
      <c r="G1446" s="282" t="s">
        <v>1102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1357</v>
      </c>
      <c r="E1447" s="261" t="str">
        <f>_xlfn.XLOOKUP(D1447,거래처!B:B,거래처!D:D," ")</f>
        <v>177-01-03420</v>
      </c>
      <c r="G1447" s="282" t="s">
        <v>1171</v>
      </c>
      <c r="H1447" s="261" t="s">
        <v>1694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1357</v>
      </c>
      <c r="E1448" s="261" t="str">
        <f>_xlfn.XLOOKUP(D1448,거래처!B:B,거래처!D:D," ")</f>
        <v>177-01-03420</v>
      </c>
      <c r="G1448" s="282" t="s">
        <v>1454</v>
      </c>
      <c r="H1448" s="261" t="s">
        <v>2594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1357</v>
      </c>
      <c r="E1449" s="261" t="str">
        <f>_xlfn.XLOOKUP(D1449,거래처!B:B,거래처!D:D," ")</f>
        <v>177-01-03420</v>
      </c>
      <c r="G1449" s="282" t="s">
        <v>2747</v>
      </c>
      <c r="H1449" s="261" t="s">
        <v>2660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1357</v>
      </c>
      <c r="E1450" s="261" t="str">
        <f>_xlfn.XLOOKUP(D1450,거래처!B:B,거래처!D:D," ")</f>
        <v>177-01-03420</v>
      </c>
      <c r="G1450" s="282" t="s">
        <v>2223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1357</v>
      </c>
      <c r="E1451" s="261" t="str">
        <f>_xlfn.XLOOKUP(D1451,거래처!B:B,거래처!D:D," ")</f>
        <v>177-01-03420</v>
      </c>
      <c r="G1451" s="282" t="s">
        <v>1224</v>
      </c>
      <c r="H1451" s="261" t="s">
        <v>1223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1357</v>
      </c>
      <c r="E1452" s="261" t="str">
        <f>_xlfn.XLOOKUP(D1452,거래처!B:B,거래처!D:D," ")</f>
        <v>177-01-03420</v>
      </c>
      <c r="G1452" s="282" t="s">
        <v>1648</v>
      </c>
      <c r="H1452" s="261" t="s">
        <v>1647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1024</v>
      </c>
      <c r="E1453" s="261" t="str">
        <f>_xlfn.XLOOKUP(D1453,거래처!B:B,거래처!D:D," ")</f>
        <v>196-87-02353</v>
      </c>
      <c r="G1453" s="282" t="s">
        <v>3377</v>
      </c>
      <c r="H1453" s="261" t="s">
        <v>3378</v>
      </c>
      <c r="I1453" s="257">
        <v>800000</v>
      </c>
      <c r="J1453" s="261">
        <v>1</v>
      </c>
      <c r="M1453" s="257">
        <v>800000</v>
      </c>
      <c r="P1453" s="261" t="s">
        <v>3379</v>
      </c>
      <c r="Q1453" s="261" t="s">
        <v>3379</v>
      </c>
    </row>
    <row r="1454" spans="1:17">
      <c r="A1454" s="263">
        <v>1453</v>
      </c>
      <c r="B1454" s="263"/>
      <c r="C1454" s="256">
        <v>45901</v>
      </c>
      <c r="D1454" s="282" t="s">
        <v>1431</v>
      </c>
      <c r="E1454" s="261" t="str">
        <f>_xlfn.XLOOKUP(D1454,거래처!B:B,거래처!D:D," ")</f>
        <v>487-18-00463</v>
      </c>
      <c r="G1454" s="282" t="s">
        <v>2109</v>
      </c>
      <c r="H1454" s="261" t="s">
        <v>1169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1753</v>
      </c>
      <c r="E1455" s="261" t="str">
        <f>_xlfn.XLOOKUP(D1455,거래처!B:B,거래처!D:D," ")</f>
        <v>861-88-00742</v>
      </c>
      <c r="G1455" s="282" t="s">
        <v>1173</v>
      </c>
      <c r="H1455" s="261" t="s">
        <v>1520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1753</v>
      </c>
      <c r="E1456" s="261" t="str">
        <f>_xlfn.XLOOKUP(D1456,거래처!B:B,거래처!D:D," ")</f>
        <v>861-88-00742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1402</v>
      </c>
      <c r="E1457" s="261" t="str">
        <f>_xlfn.XLOOKUP(D1457,거래처!B:B,거래처!D:D," ")</f>
        <v>504-20-50427</v>
      </c>
      <c r="G1457" s="282" t="s">
        <v>2125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2670</v>
      </c>
      <c r="E1458" s="261" t="str">
        <f>_xlfn.XLOOKUP(D1458,거래처!B:B,거래처!D:D," ")</f>
        <v>371-07-00390</v>
      </c>
      <c r="G1458" s="282" t="s">
        <v>2712</v>
      </c>
      <c r="H1458" s="261" t="s">
        <v>2711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2670</v>
      </c>
      <c r="E1459" s="261" t="str">
        <f>_xlfn.XLOOKUP(D1459,거래처!B:B,거래처!D:D," ")</f>
        <v>371-07-00390</v>
      </c>
      <c r="G1459" s="282" t="s">
        <v>2112</v>
      </c>
      <c r="H1459" s="261" t="s">
        <v>1662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3244</v>
      </c>
      <c r="E1460" s="261">
        <f>_xlfn.XLOOKUP(D1460,거래처!B:B,거래처!D:D," ")</f>
        <v>0</v>
      </c>
      <c r="G1460" s="282" t="s">
        <v>2962</v>
      </c>
      <c r="H1460" s="261" t="s">
        <v>2961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1402</v>
      </c>
      <c r="E1461" s="261" t="str">
        <f>_xlfn.XLOOKUP(D1461,거래처!B:B,거래처!D:D," ")</f>
        <v>504-20-50427</v>
      </c>
      <c r="G1461" s="282" t="s">
        <v>2109</v>
      </c>
      <c r="H1461" s="261" t="s">
        <v>1169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2901</v>
      </c>
      <c r="E1462" s="261" t="str">
        <f>_xlfn.XLOOKUP(D1462,거래처!B:B,거래처!D:D," ")</f>
        <v>402-23-16615</v>
      </c>
      <c r="G1462" s="282" t="s">
        <v>1102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2670</v>
      </c>
      <c r="E1463" s="261" t="str">
        <f>_xlfn.XLOOKUP(D1463,거래처!B:B,거래처!D:D," ")</f>
        <v>371-07-00390</v>
      </c>
      <c r="G1463" s="282" t="s">
        <v>1102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3244</v>
      </c>
      <c r="E1464" s="261">
        <f>_xlfn.XLOOKUP(D1464,거래처!B:B,거래처!D:D," ")</f>
        <v>0</v>
      </c>
      <c r="G1464" s="282" t="s">
        <v>1102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2776</v>
      </c>
      <c r="E1465" s="261" t="str">
        <f>_xlfn.XLOOKUP(D1465,거래처!B:B,거래처!D:D," ")</f>
        <v>140-06-64605</v>
      </c>
      <c r="G1465" s="282" t="s">
        <v>1102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1034</v>
      </c>
      <c r="E1466" s="261" t="str">
        <f>_xlfn.XLOOKUP(D1466,거래처!B:B,거래처!D:D," ")</f>
        <v>418-04-41461</v>
      </c>
      <c r="G1466" s="282" t="s">
        <v>1102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1144</v>
      </c>
      <c r="E1467" s="261" t="str">
        <f>_xlfn.XLOOKUP(D1467,거래처!B:B,거래처!D:D," ")</f>
        <v>324-37-00464</v>
      </c>
      <c r="G1467" s="282" t="s">
        <v>2223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1912</v>
      </c>
      <c r="E1468" s="261" t="str">
        <f>_xlfn.XLOOKUP(D1468,거래처!B:B,거래처!D:D," ")</f>
        <v>621-19-98244</v>
      </c>
      <c r="G1468" s="282" t="s">
        <v>2125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2901</v>
      </c>
      <c r="E1469" s="261" t="str">
        <f>_xlfn.XLOOKUP(D1469,거래처!B:B,거래처!D:D," ")</f>
        <v>402-23-16615</v>
      </c>
      <c r="G1469" s="282" t="s">
        <v>2109</v>
      </c>
      <c r="H1469" s="261" t="s">
        <v>1169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2901</v>
      </c>
      <c r="E1470" s="261" t="str">
        <f>_xlfn.XLOOKUP(D1470,거래처!B:B,거래처!D:D," ")</f>
        <v>402-23-16615</v>
      </c>
      <c r="G1470" s="282" t="s">
        <v>2110</v>
      </c>
      <c r="H1470" s="261" t="s">
        <v>1744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1122</v>
      </c>
      <c r="E1471" s="261">
        <f>_xlfn.XLOOKUP(D1471,거래처!B:B,거래처!D:D," ")</f>
        <v>0</v>
      </c>
      <c r="G1471" s="282" t="s">
        <v>2121</v>
      </c>
      <c r="H1471" s="261" t="s">
        <v>1762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1533</v>
      </c>
      <c r="E1472" s="261" t="str">
        <f>_xlfn.XLOOKUP(D1472,거래처!B:B,거래처!D:D," ")</f>
        <v>416-09-29452</v>
      </c>
      <c r="G1472" s="282" t="s">
        <v>1685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1452</v>
      </c>
      <c r="E1473" s="261" t="str">
        <f>_xlfn.XLOOKUP(D1473,거래처!B:B,거래처!D:D," ")</f>
        <v>502-24-19452</v>
      </c>
      <c r="G1473" s="282" t="s">
        <v>3265</v>
      </c>
      <c r="H1473" s="261" t="s">
        <v>1174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996</v>
      </c>
      <c r="E1474" s="261" t="str">
        <f>_xlfn.XLOOKUP(D1474,거래처!B:B,거래처!D:D," ")</f>
        <v>504-13-11275</v>
      </c>
      <c r="G1474" s="282" t="s">
        <v>1659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1912</v>
      </c>
      <c r="E1475" s="261" t="str">
        <f>_xlfn.XLOOKUP(D1475,거래처!B:B,거래처!D:D," ")</f>
        <v>621-19-98244</v>
      </c>
      <c r="G1475" s="282" t="s">
        <v>1102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1753</v>
      </c>
      <c r="E1476" s="261" t="str">
        <f>_xlfn.XLOOKUP(D1476,거래처!B:B,거래처!D:D," ")</f>
        <v>861-88-00742</v>
      </c>
      <c r="G1476" s="282" t="s">
        <v>1102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1007</v>
      </c>
      <c r="E1477" s="261" t="str">
        <f>_xlfn.XLOOKUP(D1477,거래처!B:B,거래처!D:D," ")</f>
        <v>488-12-01084</v>
      </c>
      <c r="G1477" s="282" t="s">
        <v>1688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1731</v>
      </c>
      <c r="E1478" s="261" t="str">
        <f>_xlfn.XLOOKUP(D1478,거래처!B:B,거래처!D:D," ")</f>
        <v>609-23-97505</v>
      </c>
      <c r="G1478" s="282" t="s">
        <v>2109</v>
      </c>
      <c r="H1478" s="261" t="s">
        <v>1169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1731</v>
      </c>
      <c r="E1479" s="261" t="str">
        <f>_xlfn.XLOOKUP(D1479,거래처!B:B,거래처!D:D," ")</f>
        <v>609-23-97505</v>
      </c>
      <c r="G1479" s="282" t="s">
        <v>2110</v>
      </c>
      <c r="H1479" s="261" t="s">
        <v>1744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1425</v>
      </c>
      <c r="E1480" s="261" t="str">
        <f>_xlfn.XLOOKUP(D1480,거래처!B:B,거래처!D:D," ")</f>
        <v>220-02-21340</v>
      </c>
      <c r="G1480" s="282" t="s">
        <v>1454</v>
      </c>
      <c r="H1480" s="261" t="s">
        <v>2594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1402</v>
      </c>
      <c r="E1481" s="261" t="str">
        <f>_xlfn.XLOOKUP(D1481,거래처!B:B,거래처!D:D," ")</f>
        <v>504-20-50427</v>
      </c>
      <c r="G1481" s="282" t="s">
        <v>2116</v>
      </c>
      <c r="H1481" s="261" t="s">
        <v>1175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1402</v>
      </c>
      <c r="E1482" s="261" t="str">
        <f>_xlfn.XLOOKUP(D1482,거래처!B:B,거래처!D:D," ")</f>
        <v>504-20-50427</v>
      </c>
      <c r="G1482" s="282" t="s">
        <v>2119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1144</v>
      </c>
      <c r="E1483" s="261" t="str">
        <f>_xlfn.XLOOKUP(D1483,거래처!B:B,거래처!D:D," ")</f>
        <v>324-37-00464</v>
      </c>
      <c r="G1483" s="282" t="s">
        <v>1518</v>
      </c>
      <c r="H1483" s="261" t="s">
        <v>1710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1144</v>
      </c>
      <c r="E1484" s="261" t="str">
        <f>_xlfn.XLOOKUP(D1484,거래처!B:B,거래처!D:D," ")</f>
        <v>324-37-00464</v>
      </c>
      <c r="G1484" s="282" t="s">
        <v>3271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1456</v>
      </c>
      <c r="E1485" s="261" t="str">
        <f>_xlfn.XLOOKUP(D1485,거래처!B:B,거래처!D:D," ")</f>
        <v>343-37-00223</v>
      </c>
      <c r="G1485" s="282" t="s">
        <v>3273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1536</v>
      </c>
      <c r="E1486" s="261" t="str">
        <f>_xlfn.XLOOKUP(D1486,거래처!B:B,거래처!D:D," ")</f>
        <v>503-07-45581</v>
      </c>
      <c r="G1486" s="282" t="s">
        <v>2116</v>
      </c>
      <c r="H1486" s="261" t="s">
        <v>1175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1536</v>
      </c>
      <c r="E1487" s="261" t="str">
        <f>_xlfn.XLOOKUP(D1487,거래처!B:B,거래처!D:D," ")</f>
        <v>503-07-45581</v>
      </c>
      <c r="G1487" s="282" t="s">
        <v>2119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3186</v>
      </c>
      <c r="E1488" s="261" t="str">
        <f>_xlfn.XLOOKUP(D1488,거래처!B:B,거래처!D:D," ")</f>
        <v>484-05-00256</v>
      </c>
      <c r="G1488" s="282" t="s">
        <v>2109</v>
      </c>
      <c r="H1488" s="261" t="s">
        <v>1169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1292</v>
      </c>
      <c r="E1489" s="261" t="str">
        <f>_xlfn.XLOOKUP(D1489,거래처!B:B,거래처!D:D," ")</f>
        <v>502-11-86077</v>
      </c>
      <c r="G1489" s="282" t="s">
        <v>3340</v>
      </c>
      <c r="H1489" s="261" t="s">
        <v>3341</v>
      </c>
      <c r="I1489" s="257">
        <v>1850000</v>
      </c>
      <c r="J1489" s="261">
        <v>1</v>
      </c>
      <c r="L1489" s="258" t="s">
        <v>3342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2388</v>
      </c>
      <c r="E1490" s="261" t="str">
        <f>_xlfn.XLOOKUP(D1490,거래처!B:B,거래처!D:D," ")</f>
        <v>119-73-00045</v>
      </c>
      <c r="G1490" s="282" t="s">
        <v>1905</v>
      </c>
      <c r="H1490" s="261" t="s">
        <v>1594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3284</v>
      </c>
      <c r="E1491" s="261" t="str">
        <f>_xlfn.XLOOKUP(D1491,거래처!B:B,거래처!D:D," ")</f>
        <v>610-27-80486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1689</v>
      </c>
      <c r="E1492" s="261" t="str">
        <f>_xlfn.XLOOKUP(D1492,거래처!B:B,거래처!D:D," ")</f>
        <v>410-27-15314</v>
      </c>
      <c r="G1492" s="282" t="s">
        <v>1801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2388</v>
      </c>
      <c r="E1493" s="261" t="str">
        <f>_xlfn.XLOOKUP(D1493,거래처!B:B,거래처!D:D," ")</f>
        <v>119-73-00045</v>
      </c>
      <c r="G1493" s="282" t="s">
        <v>3490</v>
      </c>
      <c r="I1493" s="257">
        <v>150000</v>
      </c>
      <c r="J1493" s="261">
        <v>1</v>
      </c>
      <c r="L1493" s="258" t="s">
        <v>3491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1786</v>
      </c>
      <c r="E1494" s="261" t="str">
        <f>_xlfn.XLOOKUP(D1494,거래처!B:B,거래처!D:D," ")</f>
        <v>514-13-78458</v>
      </c>
      <c r="G1494" s="282" t="s">
        <v>2721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3291</v>
      </c>
      <c r="Q1494" s="261" t="s">
        <v>3291</v>
      </c>
    </row>
    <row r="1495" spans="1:17">
      <c r="A1495" s="263">
        <v>1494</v>
      </c>
      <c r="B1495" s="263"/>
      <c r="C1495" s="256">
        <v>45903</v>
      </c>
      <c r="D1495" s="282" t="s">
        <v>1689</v>
      </c>
      <c r="E1495" s="261" t="str">
        <f>_xlfn.XLOOKUP(D1495,거래처!B:B,거래처!D:D," ")</f>
        <v>410-27-15314</v>
      </c>
      <c r="G1495" s="282" t="s">
        <v>1477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1689</v>
      </c>
      <c r="E1496" s="261" t="str">
        <f>_xlfn.XLOOKUP(D1496,거래처!B:B,거래처!D:D," ")</f>
        <v>410-27-15314</v>
      </c>
      <c r="G1496" s="282" t="s">
        <v>1477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1252</v>
      </c>
      <c r="E1497" s="261" t="str">
        <f>_xlfn.XLOOKUP(D1497,거래처!B:B,거래처!D:D," ")</f>
        <v>610-27-80486</v>
      </c>
      <c r="G1497" s="282" t="s">
        <v>3324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1456</v>
      </c>
      <c r="E1498" s="261" t="str">
        <f>_xlfn.XLOOKUP(D1498,거래처!B:B,거래처!D:D," ")</f>
        <v>343-37-00223</v>
      </c>
      <c r="G1498" s="282" t="s">
        <v>1741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3186</v>
      </c>
      <c r="E1499" s="261" t="str">
        <f>_xlfn.XLOOKUP(D1499,거래처!B:B,거래처!D:D," ")</f>
        <v>484-05-00256</v>
      </c>
      <c r="G1499" s="282" t="s">
        <v>1741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2243</v>
      </c>
      <c r="E1500" s="261" t="str">
        <f>_xlfn.XLOOKUP(D1500,거래처!B:B,거래처!D:D," ")</f>
        <v>119-73-00045</v>
      </c>
      <c r="G1500" s="282" t="s">
        <v>1741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3293</v>
      </c>
      <c r="E1501" s="261">
        <f>_xlfn.XLOOKUP(D1501,거래처!B:B,거래처!D:D," ")</f>
        <v>0</v>
      </c>
      <c r="G1501" s="282" t="s">
        <v>1518</v>
      </c>
      <c r="H1501" s="261" t="s">
        <v>1710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1431</v>
      </c>
      <c r="E1502" s="261" t="str">
        <f>_xlfn.XLOOKUP(D1502,거래처!B:B,거래처!D:D," ")</f>
        <v>487-18-00463</v>
      </c>
      <c r="G1502" s="282" t="s">
        <v>1614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1452</v>
      </c>
      <c r="E1503" s="261" t="str">
        <f>_xlfn.XLOOKUP(D1503,거래처!B:B,거래처!D:D," ")</f>
        <v>502-24-19452</v>
      </c>
      <c r="G1503" s="282" t="s">
        <v>2223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1452</v>
      </c>
      <c r="E1504" s="261" t="str">
        <f>_xlfn.XLOOKUP(D1504,거래처!B:B,거래처!D:D," ")</f>
        <v>502-24-19452</v>
      </c>
      <c r="G1504" s="282" t="s">
        <v>1454</v>
      </c>
      <c r="H1504" s="261" t="s">
        <v>2594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1452</v>
      </c>
      <c r="E1505" s="261" t="str">
        <f>_xlfn.XLOOKUP(D1505,거래처!B:B,거래처!D:D," ")</f>
        <v>502-24-19452</v>
      </c>
      <c r="G1505" s="282" t="s">
        <v>3310</v>
      </c>
      <c r="H1505" s="261" t="s">
        <v>3309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3300</v>
      </c>
      <c r="E1506" s="261" t="str">
        <f>_xlfn.XLOOKUP(D1506,거래처!B:B,거래처!D:D," ")</f>
        <v>419-37-00781</v>
      </c>
      <c r="G1506" s="282" t="s">
        <v>2332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3300</v>
      </c>
      <c r="E1507" s="261" t="str">
        <f>_xlfn.XLOOKUP(D1507,거래처!B:B,거래처!D:D," ")</f>
        <v>419-37-00781</v>
      </c>
      <c r="G1507" s="282" t="s">
        <v>1224</v>
      </c>
      <c r="H1507" s="261" t="s">
        <v>1223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1437</v>
      </c>
      <c r="E1508" s="261" t="str">
        <f>_xlfn.XLOOKUP(D1508,거래처!B:B,거래처!D:D," ")</f>
        <v>408-33-91630</v>
      </c>
      <c r="G1508" s="282" t="s">
        <v>1685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2820</v>
      </c>
      <c r="E1509" s="261" t="str">
        <f>_xlfn.XLOOKUP(D1509,거래처!B:B,거래처!D:D," ")</f>
        <v>229-03-74690</v>
      </c>
      <c r="G1509" s="282" t="s">
        <v>2069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1431</v>
      </c>
      <c r="E1510" s="261" t="str">
        <f>_xlfn.XLOOKUP(D1510,거래처!B:B,거래처!D:D," ")</f>
        <v>487-18-00463</v>
      </c>
      <c r="G1510" s="282" t="s">
        <v>2109</v>
      </c>
      <c r="H1510" s="261" t="s">
        <v>1169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1664</v>
      </c>
      <c r="E1511" s="261" t="str">
        <f>_xlfn.XLOOKUP(D1511,거래처!B:B,거래처!D:D," ")</f>
        <v>848-34-00917</v>
      </c>
      <c r="G1511" s="282" t="s">
        <v>2023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1437</v>
      </c>
      <c r="E1512" s="261" t="str">
        <f>_xlfn.XLOOKUP(D1512,거래처!B:B,거래처!D:D," ")</f>
        <v>408-33-91630</v>
      </c>
      <c r="G1512" s="282" t="s">
        <v>1102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3293</v>
      </c>
      <c r="E1513" s="261">
        <f>_xlfn.XLOOKUP(D1513,거래처!B:B,거래처!D:D," ")</f>
        <v>0</v>
      </c>
      <c r="G1513" s="282" t="s">
        <v>1102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2820</v>
      </c>
      <c r="E1514" s="261" t="str">
        <f>_xlfn.XLOOKUP(D1514,거래처!B:B,거래처!D:D," ")</f>
        <v>229-03-74690</v>
      </c>
      <c r="G1514" s="282" t="s">
        <v>1102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1452</v>
      </c>
      <c r="E1515" s="261" t="str">
        <f>_xlfn.XLOOKUP(D1515,거래처!B:B,거래처!D:D," ")</f>
        <v>502-24-19452</v>
      </c>
      <c r="G1515" s="282" t="s">
        <v>3325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1786</v>
      </c>
      <c r="E1516" s="261" t="str">
        <f>_xlfn.XLOOKUP(D1516,거래처!B:B,거래처!D:D," ")</f>
        <v>514-13-78458</v>
      </c>
      <c r="G1516" s="282" t="s">
        <v>1688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1689</v>
      </c>
      <c r="E1517" s="261" t="str">
        <f>_xlfn.XLOOKUP(D1517,거래처!B:B,거래처!D:D," ")</f>
        <v>410-27-15314</v>
      </c>
      <c r="G1517" s="282" t="s">
        <v>3326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1004</v>
      </c>
      <c r="E1518" s="261" t="str">
        <f>_xlfn.XLOOKUP(D1518,거래처!B:B,거래처!D:D," ")</f>
        <v>302-01-83388</v>
      </c>
      <c r="G1518" s="282" t="s">
        <v>3327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1004</v>
      </c>
      <c r="E1519" s="261" t="str">
        <f>_xlfn.XLOOKUP(D1519,거래처!B:B,거래처!D:D," ")</f>
        <v>302-01-83388</v>
      </c>
      <c r="G1519" s="282" t="s">
        <v>2115</v>
      </c>
      <c r="H1519" s="261" t="s">
        <v>1168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3328</v>
      </c>
      <c r="Q1519" s="282" t="s">
        <v>3328</v>
      </c>
    </row>
    <row r="1520" spans="1:17">
      <c r="A1520" s="263">
        <v>1519</v>
      </c>
      <c r="B1520" s="263"/>
      <c r="C1520" s="256">
        <v>45905</v>
      </c>
      <c r="D1520" s="282" t="s">
        <v>1425</v>
      </c>
      <c r="E1520" s="261" t="str">
        <f>_xlfn.XLOOKUP(D1520,거래처!B:B,거래처!D:D," ")</f>
        <v>220-02-21340</v>
      </c>
      <c r="G1520" s="282" t="s">
        <v>2087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1007</v>
      </c>
      <c r="E1521" s="261" t="str">
        <f>_xlfn.XLOOKUP(D1521,거래처!B:B,거래처!D:D," ")</f>
        <v>488-12-01084</v>
      </c>
      <c r="G1521" s="282" t="s">
        <v>1171</v>
      </c>
      <c r="H1521" s="261" t="s">
        <v>1694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1402</v>
      </c>
      <c r="E1522" s="261" t="str">
        <f>_xlfn.XLOOKUP(D1522,거래처!B:B,거래처!D:D," ")</f>
        <v>504-20-50427</v>
      </c>
      <c r="G1522" s="282" t="s">
        <v>1967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1402</v>
      </c>
      <c r="E1523" s="261" t="str">
        <f>_xlfn.XLOOKUP(D1523,거래처!B:B,거래처!D:D," ")</f>
        <v>504-20-50427</v>
      </c>
      <c r="G1523" s="282" t="s">
        <v>2740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1402</v>
      </c>
      <c r="E1524" s="261" t="str">
        <f>_xlfn.XLOOKUP(D1524,거래처!B:B,거래처!D:D," ")</f>
        <v>504-20-50427</v>
      </c>
      <c r="G1524" s="282" t="s">
        <v>3331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1264</v>
      </c>
      <c r="E1525" s="261" t="str">
        <f>_xlfn.XLOOKUP(D1525,거래처!B:B,거래처!D:D," ")</f>
        <v>881-07-00034</v>
      </c>
      <c r="G1525" s="282" t="s">
        <v>2953</v>
      </c>
      <c r="H1525" s="261" t="s">
        <v>1887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1664</v>
      </c>
      <c r="E1526" s="261" t="str">
        <f>_xlfn.XLOOKUP(D1526,거래처!B:B,거래처!D:D," ")</f>
        <v>848-34-00917</v>
      </c>
      <c r="G1526" s="282" t="s">
        <v>3334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1664</v>
      </c>
      <c r="E1527" s="261" t="str">
        <f>_xlfn.XLOOKUP(D1527,거래처!B:B,거래처!D:D," ")</f>
        <v>848-34-00917</v>
      </c>
      <c r="G1527" s="282" t="s">
        <v>1506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3047</v>
      </c>
      <c r="E1528" s="261" t="str">
        <f>_xlfn.XLOOKUP(D1528,거래처!B:B,거래처!D:D," ")</f>
        <v>402-16-96829</v>
      </c>
      <c r="G1528" s="282" t="s">
        <v>1701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3047</v>
      </c>
      <c r="E1529" s="261" t="str">
        <f>_xlfn.XLOOKUP(D1529,거래처!B:B,거래처!D:D," ")</f>
        <v>402-16-96829</v>
      </c>
      <c r="G1529" s="282" t="s">
        <v>2044</v>
      </c>
      <c r="H1529" s="261" t="s">
        <v>2498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3344</v>
      </c>
      <c r="E1530" s="261" t="str">
        <f>_xlfn.XLOOKUP(D1530,거래처!B:B,거래처!D:D," ")</f>
        <v>410-04-25453</v>
      </c>
      <c r="G1530" s="282" t="s">
        <v>3855</v>
      </c>
      <c r="H1530" s="261" t="s">
        <v>2146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1357</v>
      </c>
      <c r="E1531" s="261" t="str">
        <f>_xlfn.XLOOKUP(D1531,거래처!B:B,거래처!D:D," ")</f>
        <v>177-01-03420</v>
      </c>
      <c r="G1531" s="282" t="s">
        <v>1171</v>
      </c>
      <c r="H1531" s="261" t="s">
        <v>1694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1357</v>
      </c>
      <c r="E1532" s="261" t="str">
        <f>_xlfn.XLOOKUP(D1532,거래처!B:B,거래처!D:D," ")</f>
        <v>177-01-03420</v>
      </c>
      <c r="G1532" s="282" t="s">
        <v>2747</v>
      </c>
      <c r="H1532" s="261" t="s">
        <v>2660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1407</v>
      </c>
      <c r="E1533" s="261" t="str">
        <f>_xlfn.XLOOKUP(D1533,거래처!B:B,거래처!D:D," ")</f>
        <v>502-11-86077</v>
      </c>
      <c r="G1533" s="282" t="s">
        <v>1102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1431</v>
      </c>
      <c r="E1534" s="261" t="str">
        <f>_xlfn.XLOOKUP(D1534,거래처!B:B,거래처!D:D," ")</f>
        <v>487-18-00463</v>
      </c>
      <c r="G1534" s="282" t="s">
        <v>1688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3047</v>
      </c>
      <c r="E1535" s="261" t="str">
        <f>_xlfn.XLOOKUP(D1535,거래처!B:B,거래처!D:D," ")</f>
        <v>402-16-96829</v>
      </c>
      <c r="G1535" s="282" t="s">
        <v>1688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3344</v>
      </c>
      <c r="E1536" s="261" t="str">
        <f>_xlfn.XLOOKUP(D1536,거래처!B:B,거래처!D:D," ")</f>
        <v>410-04-25453</v>
      </c>
      <c r="G1536" s="282" t="s">
        <v>1688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1431</v>
      </c>
      <c r="E1537" s="261" t="str">
        <f>_xlfn.XLOOKUP(D1537,거래처!B:B,거래처!D:D," ")</f>
        <v>487-18-00463</v>
      </c>
      <c r="G1537" s="282" t="s">
        <v>2116</v>
      </c>
      <c r="H1537" s="261" t="s">
        <v>1175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3300</v>
      </c>
      <c r="E1538" s="261" t="str">
        <f>_xlfn.XLOOKUP(D1538,거래처!B:B,거래처!D:D," ")</f>
        <v>419-37-00781</v>
      </c>
      <c r="G1538" s="282" t="s">
        <v>1688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3350</v>
      </c>
      <c r="E1539" s="261">
        <f>_xlfn.XLOOKUP(D1539,거래처!B:B,거래처!D:D," ")</f>
        <v>0</v>
      </c>
      <c r="G1539" s="282" t="s">
        <v>3356</v>
      </c>
      <c r="H1539" s="261" t="s">
        <v>1175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3350</v>
      </c>
      <c r="E1540" s="261">
        <f>_xlfn.XLOOKUP(D1540,거래처!B:B,거래처!D:D," ")</f>
        <v>0</v>
      </c>
      <c r="G1540" s="282" t="s">
        <v>2119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3350</v>
      </c>
      <c r="E1541" s="261">
        <f>_xlfn.XLOOKUP(D1541,거래처!B:B,거래처!D:D," ")</f>
        <v>0</v>
      </c>
      <c r="G1541" s="282" t="s">
        <v>2120</v>
      </c>
      <c r="H1541" s="261" t="s">
        <v>1736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3350</v>
      </c>
      <c r="E1542" s="261">
        <f>_xlfn.XLOOKUP(D1542,거래처!B:B,거래처!D:D," ")</f>
        <v>0</v>
      </c>
      <c r="G1542" s="282" t="s">
        <v>2121</v>
      </c>
      <c r="H1542" s="261" t="s">
        <v>1762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2901</v>
      </c>
      <c r="E1543" s="261" t="str">
        <f>_xlfn.XLOOKUP(D1543,거래처!B:B,거래처!D:D," ")</f>
        <v>402-23-16615</v>
      </c>
      <c r="G1543" s="282" t="s">
        <v>3359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3352</v>
      </c>
      <c r="E1544" s="261" t="str">
        <f>_xlfn.XLOOKUP(D1544,거래처!B:B,거래처!D:D," ")</f>
        <v>424-12-02658</v>
      </c>
      <c r="G1544" s="282" t="s">
        <v>3361</v>
      </c>
      <c r="H1544" s="261" t="s">
        <v>1520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3350</v>
      </c>
      <c r="E1545" s="261">
        <f>_xlfn.XLOOKUP(D1545,거래처!B:B,거래처!D:D," ")</f>
        <v>0</v>
      </c>
      <c r="G1545" s="282" t="s">
        <v>1102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3352</v>
      </c>
      <c r="E1546" s="261" t="str">
        <f>_xlfn.XLOOKUP(D1546,거래처!B:B,거래처!D:D," ")</f>
        <v>424-12-02658</v>
      </c>
      <c r="G1546" s="282" t="s">
        <v>1741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1264</v>
      </c>
      <c r="E1547" s="261" t="str">
        <f>_xlfn.XLOOKUP(D1547,거래처!B:B,거래처!D:D," ")</f>
        <v>881-07-00034</v>
      </c>
      <c r="G1547" s="282" t="s">
        <v>1741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1552</v>
      </c>
      <c r="E1548" s="261" t="str">
        <f>_xlfn.XLOOKUP(D1548,거래처!B:B,거래처!D:D," ")</f>
        <v>410-26-92600</v>
      </c>
      <c r="G1548" s="282" t="s">
        <v>1741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1452</v>
      </c>
      <c r="E1549" s="261" t="str">
        <f>_xlfn.XLOOKUP(D1549,거래처!B:B,거래처!D:D," ")</f>
        <v>502-24-19452</v>
      </c>
      <c r="G1549" s="282" t="s">
        <v>3363</v>
      </c>
      <c r="H1549" s="261" t="s">
        <v>1174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1542</v>
      </c>
      <c r="E1550" s="261" t="str">
        <f>_xlfn.XLOOKUP(D1550,거래처!B:B,거래처!D:D," ")</f>
        <v>122-01-63748</v>
      </c>
      <c r="G1550" s="282" t="s">
        <v>2039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1264</v>
      </c>
      <c r="E1551" s="261" t="str">
        <f>_xlfn.XLOOKUP(D1551,거래처!B:B,거래처!D:D," ")</f>
        <v>881-07-00034</v>
      </c>
      <c r="G1551" s="282" t="s">
        <v>3356</v>
      </c>
      <c r="H1551" s="261" t="s">
        <v>1175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1264</v>
      </c>
      <c r="E1552" s="261" t="str">
        <f>_xlfn.XLOOKUP(D1552,거래처!B:B,거래처!D:D," ")</f>
        <v>881-07-00034</v>
      </c>
      <c r="G1552" s="282" t="s">
        <v>2119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1264</v>
      </c>
      <c r="E1553" s="261" t="str">
        <f>_xlfn.XLOOKUP(D1553,거래처!B:B,거래처!D:D," ")</f>
        <v>881-07-00034</v>
      </c>
      <c r="G1553" s="282" t="s">
        <v>2120</v>
      </c>
      <c r="H1553" s="261" t="s">
        <v>1736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1264</v>
      </c>
      <c r="E1554" s="261" t="str">
        <f>_xlfn.XLOOKUP(D1554,거래처!B:B,거래처!D:D," ")</f>
        <v>881-07-00034</v>
      </c>
      <c r="G1554" s="282" t="s">
        <v>2121</v>
      </c>
      <c r="H1554" s="261" t="s">
        <v>1762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1536</v>
      </c>
      <c r="E1555" s="261" t="str">
        <f>_xlfn.XLOOKUP(D1555,거래처!B:B,거래처!D:D," ")</f>
        <v>503-07-45581</v>
      </c>
      <c r="G1555" s="282" t="s">
        <v>3356</v>
      </c>
      <c r="H1555" s="261" t="s">
        <v>1175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1617</v>
      </c>
      <c r="E1556" s="261" t="str">
        <f>_xlfn.XLOOKUP(D1556,거래처!B:B,거래처!D:D," ")</f>
        <v>104-86-61638</v>
      </c>
      <c r="G1556" s="282" t="s">
        <v>3369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1040</v>
      </c>
      <c r="E1557" s="261" t="str">
        <f>_xlfn.XLOOKUP(D1557,거래처!B:B,거래처!D:D," ")</f>
        <v>621-19-34070</v>
      </c>
      <c r="G1557" s="282" t="s">
        <v>2069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1437</v>
      </c>
      <c r="E1558" s="261" t="str">
        <f>_xlfn.XLOOKUP(D1558,거래처!B:B,거래처!D:D," ")</f>
        <v>408-33-91630</v>
      </c>
      <c r="G1558" s="282" t="s">
        <v>3356</v>
      </c>
      <c r="H1558" s="261" t="s">
        <v>1175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1437</v>
      </c>
      <c r="E1559" s="261" t="str">
        <f>_xlfn.XLOOKUP(D1559,거래처!B:B,거래처!D:D," ")</f>
        <v>408-33-91630</v>
      </c>
      <c r="G1559" s="282" t="s">
        <v>2117</v>
      </c>
      <c r="H1559" s="261" t="s">
        <v>1217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1437</v>
      </c>
      <c r="E1560" s="261" t="str">
        <f>_xlfn.XLOOKUP(D1560,거래처!B:B,거래처!D:D," ")</f>
        <v>408-33-91630</v>
      </c>
      <c r="G1560" s="282" t="s">
        <v>2121</v>
      </c>
      <c r="H1560" s="261" t="s">
        <v>1762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1437</v>
      </c>
      <c r="E1561" s="261" t="str">
        <f>_xlfn.XLOOKUP(D1561,거래처!B:B,거래처!D:D," ")</f>
        <v>408-33-91630</v>
      </c>
      <c r="G1561" s="282" t="s">
        <v>2120</v>
      </c>
      <c r="H1561" s="261" t="s">
        <v>1736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1357</v>
      </c>
      <c r="E1562" s="261" t="str">
        <f>_xlfn.XLOOKUP(D1562,거래처!B:B,거래처!D:D," ")</f>
        <v>177-01-03420</v>
      </c>
      <c r="G1562" s="282" t="s">
        <v>1685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1040</v>
      </c>
      <c r="E1563" s="261" t="str">
        <f>_xlfn.XLOOKUP(D1563,거래처!B:B,거래처!D:D," ")</f>
        <v>621-19-34070</v>
      </c>
      <c r="G1563" s="282" t="s">
        <v>1741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1511</v>
      </c>
      <c r="E1564" s="261" t="str">
        <f>_xlfn.XLOOKUP(D1564,거래처!B:B,거래처!D:D," ")</f>
        <v>196-87-02353</v>
      </c>
      <c r="G1564" s="282" t="s">
        <v>1102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1264</v>
      </c>
      <c r="E1565" s="261" t="str">
        <f>_xlfn.XLOOKUP(D1565,거래처!B:B,거래처!D:D," ")</f>
        <v>881-07-00034</v>
      </c>
      <c r="G1565" s="282" t="s">
        <v>1102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1144</v>
      </c>
      <c r="E1566" s="261" t="str">
        <f>_xlfn.XLOOKUP(D1566,거래처!B:B,거래처!D:D," ")</f>
        <v>324-37-00464</v>
      </c>
      <c r="G1566" s="282" t="s">
        <v>1102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E1567" s="261" t="str">
        <f>_xlfn.XLOOKUP(D1567,거래처!B:B,거래처!D:D," ")</f>
        <v>128-38-89285</v>
      </c>
      <c r="G1567" s="282" t="s">
        <v>2572</v>
      </c>
      <c r="I1567" s="257">
        <v>1100000</v>
      </c>
      <c r="J1567" s="261">
        <v>1</v>
      </c>
      <c r="L1567" s="258" t="s">
        <v>3403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2329</v>
      </c>
      <c r="E1568" s="261" t="str">
        <f>_xlfn.XLOOKUP(D1568,거래처!B:B,거래처!D:D," ")</f>
        <v>552-86-02615</v>
      </c>
      <c r="G1568" s="282" t="s">
        <v>2118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E1569" s="261" t="str">
        <f>_xlfn.XLOOKUP(D1569,거래처!B:B,거래처!D:D," ")</f>
        <v>138-01-48780</v>
      </c>
      <c r="G1569" s="282" t="s">
        <v>2115</v>
      </c>
      <c r="H1569" s="261" t="s">
        <v>1168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2384</v>
      </c>
      <c r="E1570" s="261" t="str">
        <f>_xlfn.XLOOKUP(D1570,거래처!B:B,거래처!D:D," ")</f>
        <v>114-28-00870</v>
      </c>
      <c r="G1570" s="282" t="s">
        <v>1659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1806</v>
      </c>
      <c r="E1571" s="261" t="str">
        <f>_xlfn.XLOOKUP(D1571,거래처!B:B,거래처!D:D," ")</f>
        <v>309-06-23713</v>
      </c>
      <c r="G1571" s="282" t="s">
        <v>2126</v>
      </c>
      <c r="H1571" s="261" t="s">
        <v>1166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1806</v>
      </c>
      <c r="E1572" s="261" t="str">
        <f>_xlfn.XLOOKUP(D1572,거래처!B:B,거래처!D:D," ")</f>
        <v>309-06-23713</v>
      </c>
      <c r="G1572" s="282" t="s">
        <v>1102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2384</v>
      </c>
      <c r="E1573" s="261" t="str">
        <f>_xlfn.XLOOKUP(D1573,거래처!B:B,거래처!D:D," ")</f>
        <v>114-28-00870</v>
      </c>
      <c r="G1573" s="282" t="s">
        <v>1102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E1574" s="261" t="str">
        <f>_xlfn.XLOOKUP(D1574,거래처!B:B,거래처!D:D," ")</f>
        <v>138-01-48780</v>
      </c>
      <c r="G1574" s="282" t="s">
        <v>1102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1407</v>
      </c>
      <c r="E1575" s="261" t="str">
        <f>_xlfn.XLOOKUP(D1575,거래처!B:B,거래처!D:D," ")</f>
        <v>502-11-86077</v>
      </c>
      <c r="G1575" s="282" t="s">
        <v>3357</v>
      </c>
      <c r="H1575" s="261" t="s">
        <v>1175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1617</v>
      </c>
      <c r="E1576" s="261" t="str">
        <f>_xlfn.XLOOKUP(D1576,거래처!B:B,거래처!D:D," ")</f>
        <v>104-86-61638</v>
      </c>
      <c r="G1576" s="282" t="s">
        <v>1171</v>
      </c>
      <c r="H1576" s="261" t="s">
        <v>1694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1617</v>
      </c>
      <c r="E1577" s="261" t="str">
        <f>_xlfn.XLOOKUP(D1577,거래처!B:B,거래처!D:D," ")</f>
        <v>104-86-61638</v>
      </c>
      <c r="G1577" s="282" t="s">
        <v>1454</v>
      </c>
      <c r="H1577" s="261" t="s">
        <v>2594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1131</v>
      </c>
      <c r="E1578" s="261" t="str">
        <f>_xlfn.XLOOKUP(D1578,거래처!B:B,거래처!D:D," ")</f>
        <v>585-08-00244</v>
      </c>
      <c r="G1578" s="282" t="s">
        <v>3377</v>
      </c>
      <c r="H1578" s="261" t="s">
        <v>3378</v>
      </c>
      <c r="I1578" s="257">
        <v>150000</v>
      </c>
      <c r="J1578" s="261">
        <v>1</v>
      </c>
      <c r="M1578" s="257">
        <v>150000</v>
      </c>
      <c r="P1578" s="282" t="s">
        <v>3379</v>
      </c>
      <c r="Q1578" s="282" t="s">
        <v>3379</v>
      </c>
    </row>
    <row r="1579" spans="1:17">
      <c r="A1579" s="263">
        <v>1578</v>
      </c>
      <c r="B1579" s="263"/>
      <c r="C1579" s="256">
        <v>45910</v>
      </c>
      <c r="D1579" s="282" t="s">
        <v>1498</v>
      </c>
      <c r="E1579" s="261">
        <f>_xlfn.XLOOKUP(D1579,거래처!B:B,거래처!D:D," ")</f>
        <v>0</v>
      </c>
      <c r="G1579" s="282" t="s">
        <v>1171</v>
      </c>
      <c r="H1579" s="261" t="s">
        <v>1694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1498</v>
      </c>
      <c r="E1580" s="261">
        <f>_xlfn.XLOOKUP(D1580,거래처!B:B,거래처!D:D," ")</f>
        <v>0</v>
      </c>
      <c r="G1580" s="282" t="s">
        <v>2582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3389</v>
      </c>
      <c r="E1581" s="261" t="str">
        <f>_xlfn.XLOOKUP(D1581,거래처!B:B,거래처!D:D," ")</f>
        <v>504-28-36116</v>
      </c>
      <c r="G1581" s="282" t="s">
        <v>3356</v>
      </c>
      <c r="H1581" s="261" t="s">
        <v>1175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1402</v>
      </c>
      <c r="E1582" s="261" t="str">
        <f>_xlfn.XLOOKUP(D1582,거래처!B:B,거래처!D:D," ")</f>
        <v>504-20-50427</v>
      </c>
      <c r="G1582" s="282" t="s">
        <v>3331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3284</v>
      </c>
      <c r="E1583" s="261" t="str">
        <f>_xlfn.XLOOKUP(D1583,거래처!B:B,거래처!D:D," ")</f>
        <v>610-27-80486</v>
      </c>
      <c r="G1583" s="282" t="s">
        <v>2109</v>
      </c>
      <c r="H1583" s="261" t="s">
        <v>1169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3284</v>
      </c>
      <c r="E1584" s="261" t="str">
        <f>_xlfn.XLOOKUP(D1584,거래처!B:B,거래처!D:D," ")</f>
        <v>610-27-80486</v>
      </c>
      <c r="G1584" s="282" t="s">
        <v>2110</v>
      </c>
      <c r="H1584" s="261" t="s">
        <v>1744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1402</v>
      </c>
      <c r="E1585" s="261" t="str">
        <f>_xlfn.XLOOKUP(D1585,거래처!B:B,거래처!D:D," ")</f>
        <v>504-20-50427</v>
      </c>
      <c r="G1585" s="282" t="s">
        <v>3199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1264</v>
      </c>
      <c r="E1586" s="261" t="str">
        <f>_xlfn.XLOOKUP(D1586,거래처!B:B,거래처!D:D," ")</f>
        <v>881-07-00034</v>
      </c>
      <c r="G1586" s="282" t="s">
        <v>2123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2691</v>
      </c>
      <c r="E1587" s="261" t="str">
        <f>_xlfn.XLOOKUP(D1587,거래처!B:B,거래처!D:D," ")</f>
        <v>118-10-18095</v>
      </c>
      <c r="G1587" s="282" t="s">
        <v>2215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1731</v>
      </c>
      <c r="E1588" s="261" t="str">
        <f>_xlfn.XLOOKUP(D1588,거래처!B:B,거래처!D:D," ")</f>
        <v>609-23-97505</v>
      </c>
      <c r="G1588" s="282" t="s">
        <v>2123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1731</v>
      </c>
      <c r="E1589" s="261" t="str">
        <f>_xlfn.XLOOKUP(D1589,거래처!B:B,거래처!D:D," ")</f>
        <v>609-23-97505</v>
      </c>
      <c r="G1589" s="282" t="s">
        <v>3356</v>
      </c>
      <c r="H1589" s="261" t="s">
        <v>1175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1731</v>
      </c>
      <c r="E1590" s="261" t="str">
        <f>_xlfn.XLOOKUP(D1590,거래처!B:B,거래처!D:D," ")</f>
        <v>609-23-97505</v>
      </c>
      <c r="G1590" s="282" t="s">
        <v>2121</v>
      </c>
      <c r="H1590" s="261" t="s">
        <v>1762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1731</v>
      </c>
      <c r="E1591" s="261" t="str">
        <f>_xlfn.XLOOKUP(D1591,거래처!B:B,거래처!D:D," ")</f>
        <v>609-23-97505</v>
      </c>
      <c r="G1591" s="282" t="s">
        <v>2120</v>
      </c>
      <c r="H1591" s="261" t="s">
        <v>1736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1731</v>
      </c>
      <c r="E1592" s="261" t="str">
        <f>_xlfn.XLOOKUP(D1592,거래처!B:B,거래처!D:D," ")</f>
        <v>609-23-97505</v>
      </c>
      <c r="G1592" s="282" t="s">
        <v>1477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1425</v>
      </c>
      <c r="E1593" s="261" t="str">
        <f>_xlfn.XLOOKUP(D1593,거래처!B:B,거래처!D:D," ")</f>
        <v>220-02-21340</v>
      </c>
      <c r="G1593" s="282" t="s">
        <v>1102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3284</v>
      </c>
      <c r="E1594" s="261" t="str">
        <f>_xlfn.XLOOKUP(D1594,거래처!B:B,거래처!D:D," ")</f>
        <v>610-27-80486</v>
      </c>
      <c r="G1594" s="282" t="s">
        <v>1102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1264</v>
      </c>
      <c r="E1595" s="261" t="str">
        <f>_xlfn.XLOOKUP(D1595,거래처!B:B,거래처!D:D," ")</f>
        <v>881-07-00034</v>
      </c>
      <c r="G1595" s="282" t="s">
        <v>1102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1407</v>
      </c>
      <c r="E1596" s="261" t="str">
        <f>_xlfn.XLOOKUP(D1596,거래처!B:B,거래처!D:D," ")</f>
        <v>502-11-86077</v>
      </c>
      <c r="G1596" s="282" t="s">
        <v>1102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2329</v>
      </c>
      <c r="E1597" s="261" t="str">
        <f>_xlfn.XLOOKUP(D1597,거래처!B:B,거래처!D:D," ")</f>
        <v>552-86-02615</v>
      </c>
      <c r="G1597" s="282" t="s">
        <v>1102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1542</v>
      </c>
      <c r="E1598" s="261" t="str">
        <f>_xlfn.XLOOKUP(D1598,거래처!B:B,거래처!D:D," ")</f>
        <v>122-01-63748</v>
      </c>
      <c r="G1598" s="282" t="s">
        <v>1102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2691</v>
      </c>
      <c r="E1599" s="261" t="str">
        <f>_xlfn.XLOOKUP(D1599,거래처!B:B,거래처!D:D," ")</f>
        <v>118-10-18095</v>
      </c>
      <c r="G1599" s="282" t="s">
        <v>1102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3389</v>
      </c>
      <c r="E1600" s="261" t="str">
        <f>_xlfn.XLOOKUP(D1600,거래처!B:B,거래처!D:D," ")</f>
        <v>504-28-36116</v>
      </c>
      <c r="G1600" s="282" t="s">
        <v>1102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1425</v>
      </c>
      <c r="E1601" s="261" t="str">
        <f>_xlfn.XLOOKUP(D1601,거래처!B:B,거래처!D:D," ")</f>
        <v>220-02-21340</v>
      </c>
      <c r="G1601" s="282" t="s">
        <v>3118</v>
      </c>
      <c r="H1601" s="261" t="s">
        <v>3405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1065</v>
      </c>
      <c r="E1602" s="261" t="str">
        <f>_xlfn.XLOOKUP(D1602,거래처!B:B,거래처!D:D," ")</f>
        <v>615-16-13685</v>
      </c>
      <c r="G1602" s="282" t="s">
        <v>2109</v>
      </c>
      <c r="H1602" s="261" t="s">
        <v>1169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1065</v>
      </c>
      <c r="E1603" s="261" t="str">
        <f>_xlfn.XLOOKUP(D1603,거래처!B:B,거래처!D:D," ")</f>
        <v>615-16-13685</v>
      </c>
      <c r="G1603" s="282" t="s">
        <v>2110</v>
      </c>
      <c r="H1603" s="261" t="s">
        <v>1744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1753</v>
      </c>
      <c r="E1604" s="261" t="str">
        <f>_xlfn.XLOOKUP(D1604,거래처!B:B,거래처!D:D," ")</f>
        <v>861-88-00742</v>
      </c>
      <c r="G1604" s="282" t="s">
        <v>1173</v>
      </c>
      <c r="H1604" s="261" t="s">
        <v>1172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E1605" s="261" t="str">
        <f>_xlfn.XLOOKUP(D1605,거래처!B:B,거래처!D:D," ")</f>
        <v>138-01-48780</v>
      </c>
      <c r="G1605" s="282" t="s">
        <v>2315</v>
      </c>
      <c r="H1605" s="261" t="s">
        <v>2791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1407</v>
      </c>
      <c r="E1606" s="261" t="str">
        <f>_xlfn.XLOOKUP(D1606,거래처!B:B,거래처!D:D," ")</f>
        <v>502-11-86077</v>
      </c>
      <c r="G1606" s="282" t="s">
        <v>3273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1407</v>
      </c>
      <c r="E1607" s="261" t="str">
        <f>_xlfn.XLOOKUP(D1607,거래처!B:B,거래처!D:D," ")</f>
        <v>502-11-86077</v>
      </c>
      <c r="G1607" s="282" t="s">
        <v>1506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1407</v>
      </c>
      <c r="E1608" s="261" t="str">
        <f>_xlfn.XLOOKUP(D1608,거래처!B:B,거래처!D:D," ")</f>
        <v>502-11-86077</v>
      </c>
      <c r="G1608" s="282" t="s">
        <v>3412</v>
      </c>
      <c r="H1608" s="261" t="s">
        <v>3411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1357</v>
      </c>
      <c r="E1609" s="261" t="str">
        <f>_xlfn.XLOOKUP(D1609,거래처!B:B,거래처!D:D," ")</f>
        <v>177-01-03420</v>
      </c>
      <c r="G1609" s="282" t="s">
        <v>2332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1731</v>
      </c>
      <c r="E1610" s="261" t="str">
        <f>_xlfn.XLOOKUP(D1610,거래처!B:B,거래처!D:D," ")</f>
        <v>609-23-97505</v>
      </c>
      <c r="G1610" s="282" t="s">
        <v>3273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1731</v>
      </c>
      <c r="E1611" s="261" t="str">
        <f>_xlfn.XLOOKUP(D1611,거래처!B:B,거래처!D:D," ")</f>
        <v>609-23-97505</v>
      </c>
      <c r="G1611" s="282" t="s">
        <v>1477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3015</v>
      </c>
      <c r="E1612" s="261" t="str">
        <f>_xlfn.XLOOKUP(D1612,거래처!B:B,거래처!D:D," ")</f>
        <v>510-17-66808</v>
      </c>
      <c r="G1612" s="282" t="s">
        <v>1685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1536</v>
      </c>
      <c r="E1613" s="261" t="str">
        <f>_xlfn.XLOOKUP(D1613,거래처!B:B,거래처!D:D," ")</f>
        <v>503-07-45581</v>
      </c>
      <c r="G1613" s="282" t="s">
        <v>1102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E1614" s="261" t="str">
        <f>_xlfn.XLOOKUP(D1614,거래처!B:B,거래처!D:D," ")</f>
        <v>138-01-48780</v>
      </c>
      <c r="G1614" s="282" t="s">
        <v>1102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3015</v>
      </c>
      <c r="E1615" s="261" t="str">
        <f>_xlfn.XLOOKUP(D1615,거래처!B:B,거래처!D:D," ")</f>
        <v>510-17-66808</v>
      </c>
      <c r="G1615" s="282" t="s">
        <v>1102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1431</v>
      </c>
      <c r="E1616" s="261" t="str">
        <f>_xlfn.XLOOKUP(D1616,거래처!B:B,거래처!D:D," ")</f>
        <v>487-18-00463</v>
      </c>
      <c r="G1616" s="282" t="s">
        <v>2125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1617</v>
      </c>
      <c r="E1617" s="261" t="str">
        <f>_xlfn.XLOOKUP(D1617,거래처!B:B,거래처!D:D," ")</f>
        <v>104-86-61638</v>
      </c>
      <c r="G1617" s="282" t="s">
        <v>2337</v>
      </c>
      <c r="H1617" s="261" t="s">
        <v>2658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1664</v>
      </c>
      <c r="E1618" s="261" t="str">
        <f>_xlfn.XLOOKUP(D1618,거래처!B:B,거래처!D:D," ")</f>
        <v>848-34-00917</v>
      </c>
      <c r="G1618" s="282" t="s">
        <v>1492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2820</v>
      </c>
      <c r="E1619" s="261" t="str">
        <f>_xlfn.XLOOKUP(D1619,거래처!B:B,거래처!D:D," ")</f>
        <v>229-03-74690</v>
      </c>
      <c r="G1619" s="282" t="s">
        <v>2844</v>
      </c>
      <c r="H1619" s="261" t="s">
        <v>3017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1664</v>
      </c>
      <c r="E1620" s="261" t="str">
        <f>_xlfn.XLOOKUP(D1620,거래처!B:B,거래처!D:D," ")</f>
        <v>848-34-00917</v>
      </c>
      <c r="G1620" s="282" t="s">
        <v>3423</v>
      </c>
      <c r="H1620" s="261" t="s">
        <v>2251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1427</v>
      </c>
      <c r="E1621" s="261" t="str">
        <f>_xlfn.XLOOKUP(D1621,거래처!B:B,거래처!D:D," ")</f>
        <v>877-63-00588</v>
      </c>
      <c r="G1621" s="282" t="s">
        <v>2118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3426</v>
      </c>
      <c r="E1622" s="261" t="str">
        <f>_xlfn.XLOOKUP(D1622,거래처!B:B,거래처!D:D," ")</f>
        <v>107-15-06798</v>
      </c>
      <c r="G1622" s="282" t="s">
        <v>3170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1299</v>
      </c>
      <c r="E1623" s="261" t="str">
        <f>_xlfn.XLOOKUP(D1623,거래처!B:B,거래처!D:D," ")</f>
        <v>487-18-00463</v>
      </c>
      <c r="G1623" s="282" t="s">
        <v>1616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1407</v>
      </c>
      <c r="E1624" s="261" t="str">
        <f>_xlfn.XLOOKUP(D1624,거래처!B:B,거래처!D:D," ")</f>
        <v>502-11-86077</v>
      </c>
      <c r="G1624" s="282" t="s">
        <v>1102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3426</v>
      </c>
      <c r="E1625" s="261" t="str">
        <f>_xlfn.XLOOKUP(D1625,거래처!B:B,거래처!D:D," ")</f>
        <v>107-15-06798</v>
      </c>
      <c r="G1625" s="282" t="s">
        <v>1102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1664</v>
      </c>
      <c r="E1626" s="261" t="str">
        <f>_xlfn.XLOOKUP(D1626,거래처!B:B,거래처!D:D," ")</f>
        <v>848-34-00917</v>
      </c>
      <c r="G1626" s="282" t="s">
        <v>1686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1407</v>
      </c>
      <c r="E1627" s="261" t="str">
        <f>_xlfn.XLOOKUP(D1627,거래처!B:B,거래처!D:D," ")</f>
        <v>502-11-86077</v>
      </c>
      <c r="G1627" s="282" t="s">
        <v>1171</v>
      </c>
      <c r="H1627" s="261" t="s">
        <v>1694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1915</v>
      </c>
      <c r="E1628" s="261" t="str">
        <f>_xlfn.XLOOKUP(D1628,거래처!B:B,거래처!D:D," ")</f>
        <v>831-07-01474</v>
      </c>
      <c r="G1628" s="282" t="s">
        <v>1173</v>
      </c>
      <c r="H1628" s="261" t="s">
        <v>1174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1915</v>
      </c>
      <c r="E1629" s="261" t="str">
        <f>_xlfn.XLOOKUP(D1629,거래처!B:B,거래처!D:D," ")</f>
        <v>831-07-01474</v>
      </c>
      <c r="G1629" s="282" t="s">
        <v>2817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1040</v>
      </c>
      <c r="E1630" s="261" t="str">
        <f>_xlfn.XLOOKUP(D1630,거래처!B:B,거래처!D:D," ")</f>
        <v>621-19-34070</v>
      </c>
      <c r="G1630" s="282" t="s">
        <v>2109</v>
      </c>
      <c r="H1630" s="261" t="s">
        <v>1169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1040</v>
      </c>
      <c r="E1631" s="261" t="str">
        <f>_xlfn.XLOOKUP(D1631,거래처!B:B,거래처!D:D," ")</f>
        <v>621-19-34070</v>
      </c>
      <c r="G1631" s="282" t="s">
        <v>2110</v>
      </c>
      <c r="H1631" s="261" t="s">
        <v>1744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1800</v>
      </c>
      <c r="E1632" s="261" t="str">
        <f>_xlfn.XLOOKUP(D1632,거래처!B:B,거래처!D:D," ")</f>
        <v>617-28-84743</v>
      </c>
      <c r="G1632" s="282" t="s">
        <v>3430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1357</v>
      </c>
      <c r="E1633" s="261" t="str">
        <f>_xlfn.XLOOKUP(D1633,거래처!B:B,거래처!D:D," ")</f>
        <v>177-01-03420</v>
      </c>
      <c r="G1633" s="282" t="s">
        <v>1685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1122</v>
      </c>
      <c r="E1634" s="261">
        <f>_xlfn.XLOOKUP(D1634,거래처!B:B,거래처!D:D," ")</f>
        <v>0</v>
      </c>
      <c r="G1634" s="282" t="s">
        <v>1659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1402</v>
      </c>
      <c r="E1635" s="261" t="str">
        <f>_xlfn.XLOOKUP(D1635,거래처!B:B,거래처!D:D," ")</f>
        <v>504-20-50427</v>
      </c>
      <c r="G1635" s="282" t="s">
        <v>2124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1402</v>
      </c>
      <c r="E1636" s="261" t="str">
        <f>_xlfn.XLOOKUP(D1636,거래처!B:B,거래처!D:D," ")</f>
        <v>504-20-50427</v>
      </c>
      <c r="G1636" s="282" t="s">
        <v>3439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1536</v>
      </c>
      <c r="E1637" s="261" t="str">
        <f>_xlfn.XLOOKUP(D1637,거래처!B:B,거래처!D:D," ")</f>
        <v>503-07-45581</v>
      </c>
      <c r="G1637" s="282" t="s">
        <v>1989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1689</v>
      </c>
      <c r="E1638" s="261" t="str">
        <f>_xlfn.XLOOKUP(D1638,거래처!B:B,거래처!D:D," ")</f>
        <v>410-27-15314</v>
      </c>
      <c r="G1638" s="282" t="s">
        <v>1102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2538</v>
      </c>
      <c r="E1639" s="261" t="str">
        <f>_xlfn.XLOOKUP(D1639,거래처!B:B,거래처!D:D," ")</f>
        <v>128-38-89285</v>
      </c>
      <c r="G1639" s="282" t="s">
        <v>1688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1915</v>
      </c>
      <c r="E1640" s="261" t="str">
        <f>_xlfn.XLOOKUP(D1640,거래처!B:B,거래처!D:D," ")</f>
        <v>831-07-01474</v>
      </c>
      <c r="G1640" s="282" t="s">
        <v>1688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1617</v>
      </c>
      <c r="E1641" s="261" t="str">
        <f>_xlfn.XLOOKUP(D1641,거래처!B:B,거래처!D:D," ")</f>
        <v>104-86-61638</v>
      </c>
      <c r="G1641" s="282" t="s">
        <v>1688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1536</v>
      </c>
      <c r="E1642" s="261" t="str">
        <f>_xlfn.XLOOKUP(D1642,거래처!B:B,거래처!D:D," ")</f>
        <v>503-07-45581</v>
      </c>
      <c r="G1642" s="282" t="s">
        <v>3356</v>
      </c>
      <c r="H1642" s="261" t="s">
        <v>1175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2217</v>
      </c>
      <c r="E1643" s="261" t="str">
        <f>_xlfn.XLOOKUP(D1643,거래처!B:B,거래처!D:D," ")</f>
        <v>215-03-36659</v>
      </c>
      <c r="G1643" s="282" t="s">
        <v>3356</v>
      </c>
      <c r="H1643" s="261" t="s">
        <v>1175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1915</v>
      </c>
      <c r="E1644" s="261" t="str">
        <f>_xlfn.XLOOKUP(D1644,거래처!B:B,거래처!D:D," ")</f>
        <v>831-07-01474</v>
      </c>
      <c r="G1644" s="282" t="s">
        <v>1173</v>
      </c>
      <c r="H1644" s="261" t="s">
        <v>1174</v>
      </c>
      <c r="I1644" s="257">
        <v>1200000</v>
      </c>
      <c r="J1644" s="261">
        <v>1</v>
      </c>
      <c r="M1644" s="257">
        <v>1200000</v>
      </c>
      <c r="P1644" s="282" t="s">
        <v>3442</v>
      </c>
      <c r="Q1644" s="282" t="s">
        <v>3442</v>
      </c>
    </row>
    <row r="1645" spans="1:17">
      <c r="A1645" s="263">
        <v>1644</v>
      </c>
      <c r="B1645" s="263"/>
      <c r="C1645" s="256">
        <v>45916</v>
      </c>
      <c r="D1645" s="282" t="s">
        <v>1402</v>
      </c>
      <c r="E1645" s="261" t="str">
        <f>_xlfn.XLOOKUP(D1645,거래처!B:B,거래처!D:D," ")</f>
        <v>504-20-50427</v>
      </c>
      <c r="G1645" s="282" t="s">
        <v>2125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1412</v>
      </c>
      <c r="E1646" s="261" t="str">
        <f>_xlfn.XLOOKUP(D1646,거래처!B:B,거래처!D:D," ")</f>
        <v>324-46-00336</v>
      </c>
      <c r="G1646" s="282" t="s">
        <v>2069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1004</v>
      </c>
      <c r="E1647" s="261" t="str">
        <f>_xlfn.XLOOKUP(D1647,거래처!B:B,거래처!D:D," ")</f>
        <v>302-01-83388</v>
      </c>
      <c r="G1647" s="282" t="s">
        <v>1173</v>
      </c>
      <c r="H1647" s="261" t="s">
        <v>1927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1664</v>
      </c>
      <c r="E1648" s="261" t="str">
        <f>_xlfn.XLOOKUP(D1648,거래처!B:B,거래처!D:D," ")</f>
        <v>848-34-00917</v>
      </c>
      <c r="G1648" s="282" t="s">
        <v>1506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E1649" s="261" t="str">
        <f>_xlfn.XLOOKUP(D1649,거래처!B:B,거래처!D:D," ")</f>
        <v>138-01-48780</v>
      </c>
      <c r="G1649" s="282" t="s">
        <v>2123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1452</v>
      </c>
      <c r="E1650" s="261" t="str">
        <f>_xlfn.XLOOKUP(D1650,거래처!B:B,거래처!D:D," ")</f>
        <v>502-24-19452</v>
      </c>
      <c r="G1650" s="282" t="s">
        <v>2223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1407</v>
      </c>
      <c r="E1651" s="261" t="str">
        <f>_xlfn.XLOOKUP(D1651,거래처!B:B,거래처!D:D," ")</f>
        <v>502-11-86077</v>
      </c>
      <c r="G1651" s="282" t="s">
        <v>1102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2217</v>
      </c>
      <c r="E1652" s="261" t="str">
        <f>_xlfn.XLOOKUP(D1652,거래처!B:B,거래처!D:D," ")</f>
        <v>215-03-36659</v>
      </c>
      <c r="G1652" s="282" t="s">
        <v>1102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1452</v>
      </c>
      <c r="E1653" s="261" t="str">
        <f>_xlfn.XLOOKUP(D1653,거래처!B:B,거래처!D:D," ")</f>
        <v>502-24-19452</v>
      </c>
      <c r="G1653" s="282" t="s">
        <v>1688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E1654" s="261" t="str">
        <f>_xlfn.XLOOKUP(D1654,거래처!B:B,거래처!D:D," ")</f>
        <v>138-01-48780</v>
      </c>
      <c r="G1654" s="282" t="s">
        <v>1688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1431</v>
      </c>
      <c r="E1655" s="261" t="str">
        <f>_xlfn.XLOOKUP(D1655,거래처!B:B,거래처!D:D," ")</f>
        <v>487-18-00463</v>
      </c>
      <c r="G1655" s="282" t="s">
        <v>1102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1427</v>
      </c>
      <c r="E1656" s="261" t="str">
        <f>_xlfn.XLOOKUP(D1656,거래처!B:B,거래처!D:D," ")</f>
        <v>877-63-00588</v>
      </c>
      <c r="G1656" s="282" t="s">
        <v>1688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1753</v>
      </c>
      <c r="E1657" s="261" t="str">
        <f>_xlfn.XLOOKUP(D1657,거래처!B:B,거래처!D:D," ")</f>
        <v>861-88-00742</v>
      </c>
      <c r="G1657" s="282" t="s">
        <v>1102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3452</v>
      </c>
      <c r="E1658" s="261" t="str">
        <f>_xlfn.XLOOKUP(D1658,거래처!B:B,거래처!D:D," ")</f>
        <v>206-30-41284</v>
      </c>
      <c r="G1658" s="282" t="s">
        <v>3356</v>
      </c>
      <c r="H1658" s="261" t="s">
        <v>1175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1746</v>
      </c>
      <c r="E1659" s="261" t="str">
        <f>_xlfn.XLOOKUP(D1659,거래처!B:B,거래처!D:D," ")</f>
        <v>410-17-34118</v>
      </c>
      <c r="G1659" s="282" t="s">
        <v>3356</v>
      </c>
      <c r="H1659" s="261" t="s">
        <v>1175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1746</v>
      </c>
      <c r="E1660" s="261" t="str">
        <f>_xlfn.XLOOKUP(D1660,거래처!B:B,거래처!D:D," ")</f>
        <v>410-17-34118</v>
      </c>
      <c r="G1660" s="282" t="s">
        <v>2115</v>
      </c>
      <c r="H1660" s="261" t="s">
        <v>1168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1746</v>
      </c>
      <c r="E1661" s="261" t="str">
        <f>_xlfn.XLOOKUP(D1661,거래처!B:B,거래처!D:D," ")</f>
        <v>410-17-34118</v>
      </c>
      <c r="G1661" s="282" t="s">
        <v>2117</v>
      </c>
      <c r="H1661" s="261" t="s">
        <v>1217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1746</v>
      </c>
      <c r="E1662" s="261" t="str">
        <f>_xlfn.XLOOKUP(D1662,거래처!B:B,거래처!D:D," ")</f>
        <v>410-17-34118</v>
      </c>
      <c r="G1662" s="282" t="s">
        <v>2121</v>
      </c>
      <c r="H1662" s="261" t="s">
        <v>1762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1689</v>
      </c>
      <c r="E1663" s="261" t="str">
        <f>_xlfn.XLOOKUP(D1663,거래처!B:B,거래처!D:D," ")</f>
        <v>410-27-15314</v>
      </c>
      <c r="G1663" s="282" t="s">
        <v>2223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1689</v>
      </c>
      <c r="E1664" s="261" t="str">
        <f>_xlfn.XLOOKUP(D1664,거래처!B:B,거래처!D:D," ")</f>
        <v>410-27-15314</v>
      </c>
      <c r="G1664" s="282" t="s">
        <v>2119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1689</v>
      </c>
      <c r="E1665" s="261" t="str">
        <f>_xlfn.XLOOKUP(D1665,거래처!B:B,거래처!D:D," ")</f>
        <v>410-27-15314</v>
      </c>
      <c r="G1665" s="282" t="s">
        <v>2119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1689</v>
      </c>
      <c r="E1666" s="261" t="str">
        <f>_xlfn.XLOOKUP(D1666,거래처!B:B,거래처!D:D," ")</f>
        <v>410-27-15314</v>
      </c>
      <c r="G1666" s="282" t="s">
        <v>1477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1664</v>
      </c>
      <c r="E1667" s="261" t="str">
        <f>_xlfn.XLOOKUP(D1667,거래처!B:B,거래처!D:D," ")</f>
        <v>848-34-00917</v>
      </c>
      <c r="G1667" s="282" t="s">
        <v>3462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1664</v>
      </c>
      <c r="E1668" s="261" t="str">
        <f>_xlfn.XLOOKUP(D1668,거래처!B:B,거래처!D:D," ")</f>
        <v>848-34-00917</v>
      </c>
      <c r="G1668" s="282" t="s">
        <v>1658</v>
      </c>
      <c r="H1668" s="261" t="s">
        <v>1657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2076</v>
      </c>
      <c r="E1669" s="261" t="str">
        <f>_xlfn.XLOOKUP(D1669,거래처!B:B,거래처!D:D," ")</f>
        <v>562-03-01527</v>
      </c>
      <c r="G1669" s="282" t="s">
        <v>3356</v>
      </c>
      <c r="H1669" s="261" t="s">
        <v>1175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2076</v>
      </c>
      <c r="E1670" s="261" t="str">
        <f>_xlfn.XLOOKUP(D1670,거래처!B:B,거래처!D:D," ")</f>
        <v>562-03-01527</v>
      </c>
      <c r="G1670" s="282" t="s">
        <v>2115</v>
      </c>
      <c r="H1670" s="261" t="s">
        <v>1168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2076</v>
      </c>
      <c r="E1671" s="261" t="str">
        <f>_xlfn.XLOOKUP(D1671,거래처!B:B,거래처!D:D," ")</f>
        <v>562-03-01527</v>
      </c>
      <c r="G1671" s="282" t="s">
        <v>2120</v>
      </c>
      <c r="H1671" s="261" t="s">
        <v>1736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2079</v>
      </c>
      <c r="E1672" s="261" t="str">
        <f>_xlfn.XLOOKUP(D1672,거래처!B:B,거래처!D:D," ")</f>
        <v>455-19-00065</v>
      </c>
      <c r="G1672" s="282" t="s">
        <v>1659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1617</v>
      </c>
      <c r="E1673" s="261" t="str">
        <f>_xlfn.XLOOKUP(D1673,거래처!B:B,거래처!D:D," ")</f>
        <v>104-86-61638</v>
      </c>
      <c r="G1673" s="282" t="s">
        <v>2215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1915</v>
      </c>
      <c r="E1674" s="261" t="str">
        <f>_xlfn.XLOOKUP(D1674,거래처!B:B,거래처!D:D," ")</f>
        <v>831-07-01474</v>
      </c>
      <c r="G1674" s="282" t="s">
        <v>1102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1357</v>
      </c>
      <c r="E1675" s="261" t="str">
        <f>_xlfn.XLOOKUP(D1675,거래처!B:B,거래처!D:D," ")</f>
        <v>177-01-03420</v>
      </c>
      <c r="G1675" s="282" t="s">
        <v>3462</v>
      </c>
      <c r="H1675" s="261" t="s">
        <v>3471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1015</v>
      </c>
      <c r="E1676" s="261" t="str">
        <f>_xlfn.XLOOKUP(D1676,거래처!B:B,거래처!D:D," ")</f>
        <v>505-03-80437</v>
      </c>
      <c r="G1676" s="282" t="s">
        <v>2712</v>
      </c>
      <c r="H1676" s="261" t="s">
        <v>2711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1015</v>
      </c>
      <c r="E1677" s="261" t="str">
        <f>_xlfn.XLOOKUP(D1677,거래처!B:B,거래처!D:D," ")</f>
        <v>505-03-80437</v>
      </c>
      <c r="G1677" s="282" t="s">
        <v>2112</v>
      </c>
      <c r="H1677" s="261" t="s">
        <v>1662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1425</v>
      </c>
      <c r="E1678" s="261" t="str">
        <f>_xlfn.XLOOKUP(D1678,거래처!B:B,거래처!D:D," ")</f>
        <v>220-02-21340</v>
      </c>
      <c r="G1678" s="282" t="s">
        <v>2595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1431</v>
      </c>
      <c r="E1679" s="261" t="str">
        <f>_xlfn.XLOOKUP(D1679,거래처!B:B,거래처!D:D," ")</f>
        <v>487-18-00463</v>
      </c>
      <c r="G1679" s="282" t="s">
        <v>1171</v>
      </c>
      <c r="H1679" s="261" t="s">
        <v>1694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3020</v>
      </c>
      <c r="E1680" s="261">
        <f>_xlfn.XLOOKUP(D1680,거래처!B:B,거래처!D:D," ")</f>
        <v>0</v>
      </c>
      <c r="G1680" s="282" t="s">
        <v>1977</v>
      </c>
      <c r="H1680" s="261" t="s">
        <v>3480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1866</v>
      </c>
      <c r="E1681" s="261" t="str">
        <f>_xlfn.XLOOKUP(D1681,거래처!B:B,거래처!D:D," ")</f>
        <v>513-16-70662</v>
      </c>
      <c r="G1681" s="282" t="s">
        <v>2944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1866</v>
      </c>
      <c r="E1682" s="261" t="str">
        <f>_xlfn.XLOOKUP(D1682,거래처!B:B,거래처!D:D," ")</f>
        <v>513-16-70662</v>
      </c>
      <c r="G1682" s="282" t="s">
        <v>2808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3343</v>
      </c>
      <c r="E1683" s="261" t="str">
        <f>_xlfn.XLOOKUP(D1683,거래처!B:B,거래처!D:D," ")</f>
        <v>410-04-25453</v>
      </c>
      <c r="G1683" s="282" t="s">
        <v>3473</v>
      </c>
      <c r="H1683" s="261" t="s">
        <v>3472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1402</v>
      </c>
      <c r="E1684" s="261" t="str">
        <f>_xlfn.XLOOKUP(D1684,거래처!B:B,거래처!D:D," ")</f>
        <v>504-20-50427</v>
      </c>
      <c r="G1684" s="282" t="s">
        <v>1962</v>
      </c>
      <c r="H1684" s="261" t="s">
        <v>1182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1402</v>
      </c>
      <c r="E1685" s="261" t="str">
        <f>_xlfn.XLOOKUP(D1685,거래처!B:B,거래처!D:D," ")</f>
        <v>504-20-50427</v>
      </c>
      <c r="G1685" s="282" t="s">
        <v>3470</v>
      </c>
      <c r="H1685" s="261" t="s">
        <v>3469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1402</v>
      </c>
      <c r="E1686" s="261" t="str">
        <f>_xlfn.XLOOKUP(D1686,거래처!B:B,거래처!D:D," ")</f>
        <v>504-20-50427</v>
      </c>
      <c r="G1686" s="282" t="s">
        <v>3462</v>
      </c>
      <c r="H1686" s="261" t="s">
        <v>3471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1689</v>
      </c>
      <c r="E1687" s="261" t="str">
        <f>_xlfn.XLOOKUP(D1687,거래처!B:B,거래처!D:D," ")</f>
        <v>410-27-15314</v>
      </c>
      <c r="G1687" s="282" t="s">
        <v>3468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2716</v>
      </c>
      <c r="E1688" s="261" t="str">
        <f>_xlfn.XLOOKUP(D1688,거래처!B:B,거래처!D:D," ")</f>
        <v>306-03-22602</v>
      </c>
      <c r="G1688" s="282" t="s">
        <v>1492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3015</v>
      </c>
      <c r="E1689" s="261" t="str">
        <f>_xlfn.XLOOKUP(D1689,거래처!B:B,거래처!D:D," ")</f>
        <v>510-17-66808</v>
      </c>
      <c r="G1689" s="282" t="s">
        <v>2125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2618</v>
      </c>
      <c r="E1690" s="261" t="str">
        <f>_xlfn.XLOOKUP(D1690,거래처!B:B,거래처!D:D," ")</f>
        <v>214-30-06027</v>
      </c>
      <c r="G1690" s="282" t="s">
        <v>1518</v>
      </c>
      <c r="H1690" s="261" t="s">
        <v>2612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2618</v>
      </c>
      <c r="E1691" s="261" t="str">
        <f>_xlfn.XLOOKUP(D1691,거래처!B:B,거래처!D:D," ")</f>
        <v>214-30-06027</v>
      </c>
      <c r="G1691" s="282" t="s">
        <v>1679</v>
      </c>
      <c r="H1691" s="261" t="s">
        <v>2741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2388</v>
      </c>
      <c r="E1692" s="261" t="str">
        <f>_xlfn.XLOOKUP(D1692,거래처!B:B,거래처!D:D," ")</f>
        <v>119-73-00045</v>
      </c>
      <c r="G1692" s="282" t="s">
        <v>2261</v>
      </c>
      <c r="H1692" s="261" t="s">
        <v>2631</v>
      </c>
      <c r="I1692" s="257">
        <v>350000</v>
      </c>
      <c r="J1692" s="261">
        <v>2</v>
      </c>
      <c r="L1692" s="258" t="s">
        <v>3499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3015</v>
      </c>
      <c r="E1693" s="261" t="str">
        <f>_xlfn.XLOOKUP(D1693,거래처!B:B,거래처!D:D," ")</f>
        <v>510-17-66808</v>
      </c>
      <c r="G1693" s="282" t="s">
        <v>1102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1412</v>
      </c>
      <c r="E1694" s="261" t="str">
        <f>_xlfn.XLOOKUP(D1694,거래처!B:B,거래처!D:D," ")</f>
        <v>324-46-00336</v>
      </c>
      <c r="G1694" s="282" t="s">
        <v>1102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2079</v>
      </c>
      <c r="E1695" s="261" t="str">
        <f>_xlfn.XLOOKUP(D1695,거래처!B:B,거래처!D:D," ")</f>
        <v>455-19-00065</v>
      </c>
      <c r="G1695" s="282" t="s">
        <v>1102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3343</v>
      </c>
      <c r="E1696" s="261" t="str">
        <f>_xlfn.XLOOKUP(D1696,거래처!B:B,거래처!D:D," ")</f>
        <v>410-04-25453</v>
      </c>
      <c r="G1696" s="282" t="s">
        <v>1102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3452</v>
      </c>
      <c r="E1697" s="261" t="str">
        <f>_xlfn.XLOOKUP(D1697,거래처!B:B,거래처!D:D," ")</f>
        <v>206-30-41284</v>
      </c>
      <c r="G1697" s="282" t="s">
        <v>1102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1065</v>
      </c>
      <c r="E1698" s="261" t="str">
        <f>_xlfn.XLOOKUP(D1698,거래처!B:B,거래처!D:D," ")</f>
        <v>615-16-13685</v>
      </c>
      <c r="G1698" s="282" t="s">
        <v>1102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1065</v>
      </c>
      <c r="E1699" s="261" t="str">
        <f>_xlfn.XLOOKUP(D1699,거래처!B:B,거래처!D:D," ")</f>
        <v>615-16-13685</v>
      </c>
      <c r="G1699" s="282" t="s">
        <v>2112</v>
      </c>
      <c r="H1699" s="261" t="s">
        <v>1662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1357</v>
      </c>
      <c r="E1700" s="261" t="str">
        <f>_xlfn.XLOOKUP(D1700,거래처!B:B,거래처!D:D," ")</f>
        <v>177-01-03420</v>
      </c>
      <c r="G1700" s="282" t="s">
        <v>1685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1007</v>
      </c>
      <c r="E1701" s="261" t="str">
        <f>_xlfn.XLOOKUP(D1701,거래처!B:B,거래처!D:D," ")</f>
        <v>488-12-01084</v>
      </c>
      <c r="G1701" s="282" t="s">
        <v>3462</v>
      </c>
      <c r="H1701" s="261" t="s">
        <v>3471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2652</v>
      </c>
      <c r="E1702" s="261" t="str">
        <f>_xlfn.XLOOKUP(D1702,거래처!B:B,거래처!D:D," ")</f>
        <v>204-09-46300</v>
      </c>
      <c r="G1702" s="282" t="s">
        <v>3496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1007</v>
      </c>
      <c r="E1703" s="261" t="str">
        <f>_xlfn.XLOOKUP(D1703,거래처!B:B,거래처!D:D," ")</f>
        <v>488-12-01084</v>
      </c>
      <c r="G1703" s="282" t="s">
        <v>3498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2716</v>
      </c>
      <c r="E1704" s="261" t="str">
        <f>_xlfn.XLOOKUP(D1704,거래처!B:B,거래처!D:D," ")</f>
        <v>306-03-22602</v>
      </c>
      <c r="G1704" s="282" t="s">
        <v>1102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3020</v>
      </c>
      <c r="E1705" s="261">
        <f>_xlfn.XLOOKUP(D1705,거래처!B:B,거래처!D:D," ")</f>
        <v>0</v>
      </c>
      <c r="G1705" s="282" t="s">
        <v>1102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1040</v>
      </c>
      <c r="E1706" s="261" t="str">
        <f>_xlfn.XLOOKUP(D1706,거래처!B:B,거래처!D:D," ")</f>
        <v>621-19-34070</v>
      </c>
      <c r="G1706" s="282" t="s">
        <v>1102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2618</v>
      </c>
      <c r="E1707" s="261" t="str">
        <f>_xlfn.XLOOKUP(D1707,거래처!B:B,거래처!D:D," ")</f>
        <v>214-30-06027</v>
      </c>
      <c r="G1707" s="282" t="s">
        <v>1102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2243</v>
      </c>
      <c r="E1708" s="261" t="str">
        <f>_xlfn.XLOOKUP(D1708,거래처!B:B,거래처!D:D," ")</f>
        <v>119-73-00045</v>
      </c>
      <c r="G1708" s="282" t="s">
        <v>1102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2652</v>
      </c>
      <c r="E1709" s="261" t="str">
        <f>_xlfn.XLOOKUP(D1709,거래처!B:B,거래처!D:D," ")</f>
        <v>204-09-46300</v>
      </c>
      <c r="G1709" s="282" t="s">
        <v>1102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1866</v>
      </c>
      <c r="E1710" s="261" t="str">
        <f>_xlfn.XLOOKUP(D1710,거래처!B:B,거래처!D:D," ")</f>
        <v>513-16-70662</v>
      </c>
      <c r="G1710" s="282" t="s">
        <v>1102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1731</v>
      </c>
      <c r="E1711" s="261" t="str">
        <f>_xlfn.XLOOKUP(D1711,거래처!B:B,거래처!D:D," ")</f>
        <v>609-23-97505</v>
      </c>
      <c r="G1711" s="282" t="s">
        <v>1102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1750</v>
      </c>
      <c r="E1712" s="261" t="str">
        <f>_xlfn.XLOOKUP(D1712,거래처!B:B,거래처!D:D," ")</f>
        <v>655-12-01549</v>
      </c>
      <c r="G1712" s="282" t="s">
        <v>1454</v>
      </c>
      <c r="H1712" s="261" t="s">
        <v>2594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1617</v>
      </c>
      <c r="E1713" s="261" t="str">
        <f>_xlfn.XLOOKUP(D1713,거래처!B:B,거래처!D:D," ")</f>
        <v>104-86-61638</v>
      </c>
      <c r="G1713" s="282" t="s">
        <v>1102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3504</v>
      </c>
      <c r="E1714" s="261" t="str">
        <f>_xlfn.XLOOKUP(D1714,거래처!B:B,거래처!D:D," ")</f>
        <v>143-01-00546</v>
      </c>
      <c r="G1714" s="282" t="s">
        <v>1384</v>
      </c>
      <c r="H1714" s="261" t="s">
        <v>3578</v>
      </c>
      <c r="I1714" s="257">
        <v>1300000</v>
      </c>
      <c r="J1714" s="261">
        <v>1</v>
      </c>
      <c r="L1714" s="258" t="s">
        <v>3041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1912</v>
      </c>
      <c r="E1715" s="261" t="str">
        <f>_xlfn.XLOOKUP(D1715,거래처!B:B,거래처!D:D," ")</f>
        <v>621-19-98244</v>
      </c>
      <c r="G1715" s="282" t="s">
        <v>2109</v>
      </c>
      <c r="H1715" s="261" t="s">
        <v>1169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1912</v>
      </c>
      <c r="E1716" s="261" t="str">
        <f>_xlfn.XLOOKUP(D1716,거래처!B:B,거래처!D:D," ")</f>
        <v>621-19-98244</v>
      </c>
      <c r="G1716" s="282" t="s">
        <v>2110</v>
      </c>
      <c r="H1716" s="261" t="s">
        <v>1744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1536</v>
      </c>
      <c r="E1717" s="261" t="str">
        <f>_xlfn.XLOOKUP(D1717,거래처!B:B,거래처!D:D," ")</f>
        <v>503-07-45581</v>
      </c>
      <c r="G1717" s="282" t="s">
        <v>2117</v>
      </c>
      <c r="H1717" s="261" t="s">
        <v>1217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1425</v>
      </c>
      <c r="E1718" s="261" t="str">
        <f>_xlfn.XLOOKUP(D1718,거래처!B:B,거래처!D:D," ")</f>
        <v>220-02-21340</v>
      </c>
      <c r="G1718" s="282" t="s">
        <v>1801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1400</v>
      </c>
      <c r="E1719" s="261" t="str">
        <f>_xlfn.XLOOKUP(D1719,거래처!B:B,거래처!D:D," ")</f>
        <v>195-18-00360</v>
      </c>
      <c r="G1719" s="282" t="s">
        <v>1454</v>
      </c>
      <c r="H1719" s="261" t="s">
        <v>2594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2329</v>
      </c>
      <c r="E1720" s="261" t="str">
        <f>_xlfn.XLOOKUP(D1720,거래처!B:B,거래처!D:D," ")</f>
        <v>552-86-02615</v>
      </c>
      <c r="G1720" s="282" t="s">
        <v>1173</v>
      </c>
      <c r="H1720" s="261" t="s">
        <v>1927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2329</v>
      </c>
      <c r="E1721" s="261" t="str">
        <f>_xlfn.XLOOKUP(D1721,거래처!B:B,거래처!D:D," ")</f>
        <v>552-86-02615</v>
      </c>
      <c r="G1721" s="282" t="s">
        <v>2595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2329</v>
      </c>
      <c r="E1722" s="261" t="str">
        <f>_xlfn.XLOOKUP(D1722,거래처!B:B,거래처!D:D," ")</f>
        <v>552-86-02615</v>
      </c>
      <c r="G1722" s="282" t="s">
        <v>1518</v>
      </c>
      <c r="H1722" s="261" t="s">
        <v>1189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1015</v>
      </c>
      <c r="E1723" s="261" t="str">
        <f>_xlfn.XLOOKUP(D1723,거래처!B:B,거래처!D:D," ")</f>
        <v>505-03-80437</v>
      </c>
      <c r="G1723" s="282" t="s">
        <v>2109</v>
      </c>
      <c r="H1723" s="261" t="s">
        <v>1169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1015</v>
      </c>
      <c r="E1724" s="261" t="str">
        <f>_xlfn.XLOOKUP(D1724,거래처!B:B,거래처!D:D," ")</f>
        <v>505-03-80437</v>
      </c>
      <c r="G1724" s="282" t="s">
        <v>2110</v>
      </c>
      <c r="H1724" s="261" t="s">
        <v>1744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1912</v>
      </c>
      <c r="E1725" s="261" t="str">
        <f>_xlfn.XLOOKUP(D1725,거래처!B:B,거래처!D:D," ")</f>
        <v>621-19-98244</v>
      </c>
      <c r="G1725" s="282" t="s">
        <v>1688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1400</v>
      </c>
      <c r="E1726" s="261" t="str">
        <f>_xlfn.XLOOKUP(D1726,거래처!B:B,거래처!D:D," ")</f>
        <v>195-18-00360</v>
      </c>
      <c r="G1726" s="282" t="s">
        <v>1688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2901</v>
      </c>
      <c r="E1727" s="261" t="str">
        <f>_xlfn.XLOOKUP(D1727,거래처!B:B,거래처!D:D," ")</f>
        <v>402-23-16615</v>
      </c>
      <c r="G1727" s="282" t="s">
        <v>1688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1065</v>
      </c>
      <c r="E1728" s="261" t="str">
        <f>_xlfn.XLOOKUP(D1728,거래처!B:B,거래처!D:D," ")</f>
        <v>615-16-13685</v>
      </c>
      <c r="G1728" s="282" t="s">
        <v>1688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2329</v>
      </c>
      <c r="E1729" s="261" t="str">
        <f>_xlfn.XLOOKUP(D1729,거래처!B:B,거래처!D:D," ")</f>
        <v>552-86-02615</v>
      </c>
      <c r="G1729" s="282" t="s">
        <v>1102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1040</v>
      </c>
      <c r="E1730" s="261" t="str">
        <f>_xlfn.XLOOKUP(D1730,거래처!B:B,거래처!D:D," ")</f>
        <v>621-19-34070</v>
      </c>
      <c r="G1730" s="282" t="s">
        <v>2131</v>
      </c>
      <c r="H1730" s="261" t="s">
        <v>1891</v>
      </c>
      <c r="I1730" s="257">
        <v>1800000</v>
      </c>
      <c r="J1730" s="261">
        <v>1</v>
      </c>
      <c r="M1730" s="257">
        <v>1800000</v>
      </c>
      <c r="P1730" s="282" t="s">
        <v>3518</v>
      </c>
      <c r="Q1730" s="282" t="s">
        <v>3518</v>
      </c>
    </row>
    <row r="1731" spans="1:17">
      <c r="A1731" s="263">
        <v>1730</v>
      </c>
      <c r="B1731" s="263"/>
      <c r="C1731" s="256">
        <v>45923</v>
      </c>
      <c r="D1731" s="282" t="s">
        <v>1040</v>
      </c>
      <c r="E1731" s="261" t="str">
        <f>_xlfn.XLOOKUP(D1731,거래처!B:B,거래처!D:D," ")</f>
        <v>621-19-34070</v>
      </c>
      <c r="G1731" s="282" t="s">
        <v>2110</v>
      </c>
      <c r="H1731" s="261" t="s">
        <v>1744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1007</v>
      </c>
      <c r="E1732" s="261" t="str">
        <f>_xlfn.XLOOKUP(D1732,거래처!B:B,거래처!D:D," ")</f>
        <v>488-12-01084</v>
      </c>
      <c r="G1732" s="282" t="s">
        <v>3462</v>
      </c>
      <c r="H1732" s="261" t="s">
        <v>3471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996</v>
      </c>
      <c r="E1733" s="261" t="str">
        <f>_xlfn.XLOOKUP(D1733,거래처!B:B,거래처!D:D," ")</f>
        <v>504-13-11275</v>
      </c>
      <c r="G1733" s="282" t="s">
        <v>1492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1800</v>
      </c>
      <c r="E1734" s="261" t="str">
        <f>_xlfn.XLOOKUP(D1734,거래처!B:B,거래처!D:D," ")</f>
        <v>617-28-84743</v>
      </c>
      <c r="G1734" s="282" t="s">
        <v>2125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1410</v>
      </c>
      <c r="E1735" s="261" t="str">
        <f>_xlfn.XLOOKUP(D1735,거래처!B:B,거래처!D:D," ")</f>
        <v>273-03-01573</v>
      </c>
      <c r="G1735" s="282" t="s">
        <v>2337</v>
      </c>
      <c r="H1735" s="261" t="s">
        <v>2658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1604</v>
      </c>
      <c r="E1736" s="261">
        <f>_xlfn.XLOOKUP(D1736,거래처!B:B,거래처!D:D," ")</f>
        <v>0</v>
      </c>
      <c r="G1736" s="282" t="s">
        <v>1173</v>
      </c>
      <c r="H1736" s="261" t="s">
        <v>1520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1004</v>
      </c>
      <c r="E1737" s="261" t="str">
        <f>_xlfn.XLOOKUP(D1737,거래처!B:B,거래처!D:D," ")</f>
        <v>302-01-83388</v>
      </c>
      <c r="G1737" s="282" t="s">
        <v>3356</v>
      </c>
      <c r="H1737" s="261" t="s">
        <v>1175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1004</v>
      </c>
      <c r="E1738" s="261" t="str">
        <f>_xlfn.XLOOKUP(D1738,거래처!B:B,거래처!D:D," ")</f>
        <v>302-01-83388</v>
      </c>
      <c r="G1738" s="282" t="s">
        <v>2119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1004</v>
      </c>
      <c r="E1739" s="261" t="str">
        <f>_xlfn.XLOOKUP(D1739,거래처!B:B,거래처!D:D," ")</f>
        <v>302-01-83388</v>
      </c>
      <c r="G1739" s="282" t="s">
        <v>2117</v>
      </c>
      <c r="H1739" s="261" t="s">
        <v>1217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1004</v>
      </c>
      <c r="E1740" s="261" t="str">
        <f>_xlfn.XLOOKUP(D1740,거래처!B:B,거래처!D:D," ")</f>
        <v>302-01-83388</v>
      </c>
      <c r="G1740" s="282" t="s">
        <v>2121</v>
      </c>
      <c r="H1740" s="261" t="s">
        <v>1762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1004</v>
      </c>
      <c r="E1741" s="261" t="str">
        <f>_xlfn.XLOOKUP(D1741,거래처!B:B,거래처!D:D," ")</f>
        <v>302-01-83388</v>
      </c>
      <c r="G1741" s="282" t="s">
        <v>2120</v>
      </c>
      <c r="H1741" s="261" t="s">
        <v>1736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1040</v>
      </c>
      <c r="E1742" s="261" t="str">
        <f>_xlfn.XLOOKUP(D1742,거래처!B:B,거래처!D:D," ")</f>
        <v>621-19-34070</v>
      </c>
      <c r="G1742" s="282" t="s">
        <v>3525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996</v>
      </c>
      <c r="E1743" s="261" t="str">
        <f>_xlfn.XLOOKUP(D1743,거래처!B:B,거래처!D:D," ")</f>
        <v>504-13-11275</v>
      </c>
      <c r="G1743" s="282" t="s">
        <v>3527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1604</v>
      </c>
      <c r="E1744" s="261">
        <f>_xlfn.XLOOKUP(D1744,거래처!B:B,거래처!D:D," ")</f>
        <v>0</v>
      </c>
      <c r="G1744" s="282" t="s">
        <v>1102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1498</v>
      </c>
      <c r="E1745" s="261">
        <f>_xlfn.XLOOKUP(D1745,거래처!B:B,거래처!D:D," ")</f>
        <v>0</v>
      </c>
      <c r="G1745" s="282" t="s">
        <v>1685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1131</v>
      </c>
      <c r="E1746" s="261" t="str">
        <f>_xlfn.XLOOKUP(D1746,거래처!B:B,거래처!D:D," ")</f>
        <v>585-08-00244</v>
      </c>
      <c r="G1746" s="282" t="s">
        <v>3530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1065</v>
      </c>
      <c r="E1747" s="261" t="str">
        <f>_xlfn.XLOOKUP(D1747,거래처!B:B,거래처!D:D," ")</f>
        <v>615-16-13685</v>
      </c>
      <c r="G1747" s="282" t="s">
        <v>3529</v>
      </c>
      <c r="H1747" s="261" t="s">
        <v>1169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1349</v>
      </c>
      <c r="E1748" s="261" t="str">
        <f>_xlfn.XLOOKUP(D1748,거래처!B:B,거래처!D:D," ")</f>
        <v>418-10-00781</v>
      </c>
      <c r="G1748" s="282" t="s">
        <v>1798</v>
      </c>
      <c r="H1748" s="261" t="s">
        <v>3532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E1749" s="261" t="str">
        <f>_xlfn.XLOOKUP(D1749,거래처!B:B,거래처!D:D," ")</f>
        <v>138-01-48780</v>
      </c>
      <c r="G1749" s="282" t="s">
        <v>3462</v>
      </c>
      <c r="H1749" s="261" t="s">
        <v>3471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1357</v>
      </c>
      <c r="E1750" s="261" t="str">
        <f>_xlfn.XLOOKUP(D1750,거래처!B:B,거래처!D:D," ")</f>
        <v>177-01-03420</v>
      </c>
      <c r="G1750" s="282" t="s">
        <v>2683</v>
      </c>
      <c r="H1750" s="261" t="s">
        <v>1179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2652</v>
      </c>
      <c r="E1751" s="261" t="str">
        <f>_xlfn.XLOOKUP(D1751,거래처!B:B,거래처!D:D," ")</f>
        <v>204-09-46300</v>
      </c>
      <c r="G1751" s="282" t="s">
        <v>1492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1407</v>
      </c>
      <c r="E1752" s="261" t="str">
        <f>_xlfn.XLOOKUP(D1752,거래처!B:B,거래처!D:D," ")</f>
        <v>502-11-86077</v>
      </c>
      <c r="G1752" s="282" t="s">
        <v>1685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E1753" s="261" t="str">
        <f>_xlfn.XLOOKUP(D1753,거래처!B:B,거래처!D:D," ")</f>
        <v>138-01-48780</v>
      </c>
      <c r="G1753" s="282" t="s">
        <v>1102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1800</v>
      </c>
      <c r="E1754" s="261" t="str">
        <f>_xlfn.XLOOKUP(D1754,거래처!B:B,거래처!D:D," ")</f>
        <v>617-28-84743</v>
      </c>
      <c r="G1754" s="282" t="s">
        <v>1102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1407</v>
      </c>
      <c r="E1755" s="261" t="str">
        <f>_xlfn.XLOOKUP(D1755,거래처!B:B,거래처!D:D," ")</f>
        <v>502-11-86077</v>
      </c>
      <c r="G1755" s="282" t="s">
        <v>1102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1015</v>
      </c>
      <c r="E1756" s="261" t="str">
        <f>_xlfn.XLOOKUP(D1756,거래처!B:B,거래처!D:D," ")</f>
        <v>505-03-80437</v>
      </c>
      <c r="G1756" s="282" t="s">
        <v>1102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1395</v>
      </c>
      <c r="E1757" s="261" t="str">
        <f>_xlfn.XLOOKUP(D1757,거래처!B:B,거래처!D:D," ")</f>
        <v>143-01-00546</v>
      </c>
      <c r="G1757" s="282" t="s">
        <v>1102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1410</v>
      </c>
      <c r="E1758" s="261" t="str">
        <f>_xlfn.XLOOKUP(D1758,거래처!B:B,거래처!D:D," ")</f>
        <v>273-03-01573</v>
      </c>
      <c r="G1758" s="282" t="s">
        <v>1102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1349</v>
      </c>
      <c r="E1759" s="261" t="str">
        <f>_xlfn.XLOOKUP(D1759,거래처!B:B,거래처!D:D," ")</f>
        <v>418-10-00781</v>
      </c>
      <c r="G1759" s="282" t="s">
        <v>1102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2820</v>
      </c>
      <c r="E1760" s="261" t="str">
        <f>_xlfn.XLOOKUP(D1760,거래처!B:B,거래처!D:D," ")</f>
        <v>229-03-74690</v>
      </c>
      <c r="G1760" s="282" t="s">
        <v>1102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1746</v>
      </c>
      <c r="E1761" s="261" t="str">
        <f>_xlfn.XLOOKUP(D1761,거래처!B:B,거래처!D:D," ")</f>
        <v>410-17-34118</v>
      </c>
      <c r="G1761" s="282" t="s">
        <v>2117</v>
      </c>
      <c r="H1761" s="261" t="s">
        <v>1217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1746</v>
      </c>
      <c r="E1762" s="261" t="str">
        <f>_xlfn.XLOOKUP(D1762,거래처!B:B,거래처!D:D," ")</f>
        <v>410-17-34118</v>
      </c>
      <c r="G1762" s="282" t="s">
        <v>2121</v>
      </c>
      <c r="H1762" s="261" t="s">
        <v>1762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1746</v>
      </c>
      <c r="E1763" s="261" t="str">
        <f>_xlfn.XLOOKUP(D1763,거래처!B:B,거래처!D:D," ")</f>
        <v>410-17-34118</v>
      </c>
      <c r="G1763" s="282" t="s">
        <v>2120</v>
      </c>
      <c r="H1763" s="261" t="s">
        <v>1736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1144</v>
      </c>
      <c r="E1764" s="261" t="str">
        <f>_xlfn.XLOOKUP(D1764,거래처!B:B,거래처!D:D," ")</f>
        <v>324-37-00464</v>
      </c>
      <c r="G1764" s="282" t="s">
        <v>1971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1357</v>
      </c>
      <c r="E1765" s="261" t="str">
        <f>_xlfn.XLOOKUP(D1765,거래처!B:B,거래처!D:D," ")</f>
        <v>177-01-03420</v>
      </c>
      <c r="G1765" s="282" t="s">
        <v>2337</v>
      </c>
      <c r="H1765" s="261" t="s">
        <v>2658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1498</v>
      </c>
      <c r="E1766" s="261">
        <f>_xlfn.XLOOKUP(D1766,거래처!B:B,거래처!D:D," ")</f>
        <v>0</v>
      </c>
      <c r="G1766" s="282" t="s">
        <v>2023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1498</v>
      </c>
      <c r="E1767" s="261">
        <f>_xlfn.XLOOKUP(D1767,거래처!B:B,거래처!D:D," ")</f>
        <v>0</v>
      </c>
      <c r="G1767" s="282" t="s">
        <v>1506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3586</v>
      </c>
      <c r="E1768" s="261" t="str">
        <f>_xlfn.XLOOKUP(D1768,거래처!B:B,거래처!D:D," ")</f>
        <v>502-15-88656</v>
      </c>
      <c r="G1768" s="282">
        <v>2703900</v>
      </c>
      <c r="H1768" s="261" t="s">
        <v>3587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3586</v>
      </c>
      <c r="E1769" s="261" t="str">
        <f>_xlfn.XLOOKUP(D1769,거래처!B:B,거래처!D:D," ")</f>
        <v>502-15-88656</v>
      </c>
      <c r="G1769" s="282" t="s">
        <v>1688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3589</v>
      </c>
      <c r="E1770" s="261" t="str">
        <f>_xlfn.XLOOKUP(D1770,거래처!B:B,거래처!D:D," ")</f>
        <v>621-61-00467</v>
      </c>
      <c r="G1770" s="282" t="s">
        <v>1492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3589</v>
      </c>
      <c r="E1771" s="261" t="str">
        <f>_xlfn.XLOOKUP(D1771,거래처!B:B,거래처!D:D," ")</f>
        <v>621-61-00467</v>
      </c>
      <c r="G1771" s="282" t="s">
        <v>1688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1750</v>
      </c>
      <c r="E1772" s="261" t="str">
        <f>_xlfn.XLOOKUP(D1772,거래처!B:B,거래처!D:D," ")</f>
        <v>655-12-01549</v>
      </c>
      <c r="G1772" s="282" t="s">
        <v>1688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2652</v>
      </c>
      <c r="E1773" s="261" t="str">
        <f>_xlfn.XLOOKUP(D1773,거래처!B:B,거래처!D:D," ")</f>
        <v>204-09-46300</v>
      </c>
      <c r="G1773" s="282" t="s">
        <v>3593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1896</v>
      </c>
      <c r="E1774" s="261" t="str">
        <f>_xlfn.XLOOKUP(D1774,거래처!B:B,거래처!D:D," ")</f>
        <v>398-08-02366</v>
      </c>
      <c r="G1774" s="282" t="s">
        <v>1851</v>
      </c>
      <c r="H1774" s="261" t="s">
        <v>1987</v>
      </c>
      <c r="I1774" s="257">
        <v>1000000</v>
      </c>
      <c r="J1774" s="261">
        <v>1</v>
      </c>
      <c r="M1774" s="257">
        <v>1000000</v>
      </c>
      <c r="P1774" s="282" t="s">
        <v>3594</v>
      </c>
      <c r="Q1774" s="282" t="s">
        <v>3594</v>
      </c>
    </row>
    <row r="1775" spans="1:17">
      <c r="A1775" s="263">
        <v>1774</v>
      </c>
      <c r="B1775" s="263"/>
      <c r="C1775" s="256">
        <v>45929</v>
      </c>
      <c r="D1775" s="282" t="s">
        <v>2184</v>
      </c>
      <c r="E1775" s="261" t="str">
        <f>_xlfn.XLOOKUP(D1775,거래처!B:B,거래처!D:D," ")</f>
        <v>669-06-02978</v>
      </c>
      <c r="G1775" s="282" t="s">
        <v>2107</v>
      </c>
      <c r="H1775" s="261" t="s">
        <v>1422</v>
      </c>
      <c r="I1775" s="257" t="s">
        <v>3598</v>
      </c>
      <c r="J1775" s="261">
        <v>1</v>
      </c>
      <c r="M1775" s="257">
        <v>0</v>
      </c>
      <c r="P1775" s="282" t="s">
        <v>3599</v>
      </c>
      <c r="Q1775" s="282" t="s">
        <v>3599</v>
      </c>
    </row>
    <row r="1776" spans="1:17">
      <c r="A1776" s="263">
        <v>1775</v>
      </c>
      <c r="B1776" s="263"/>
      <c r="C1776" s="256">
        <v>45929</v>
      </c>
      <c r="D1776" s="282" t="s">
        <v>1746</v>
      </c>
      <c r="E1776" s="261" t="str">
        <f>_xlfn.XLOOKUP(D1776,거래처!B:B,거래처!D:D," ")</f>
        <v>410-17-34118</v>
      </c>
      <c r="G1776" s="282" t="s">
        <v>3604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1425</v>
      </c>
      <c r="E1777" s="261" t="str">
        <f>_xlfn.XLOOKUP(D1777,거래처!B:B,거래처!D:D," ")</f>
        <v>220-02-21340</v>
      </c>
      <c r="G1777" s="282" t="s">
        <v>2944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1425</v>
      </c>
      <c r="E1778" s="261" t="str">
        <f>_xlfn.XLOOKUP(D1778,거래처!B:B,거래처!D:D," ")</f>
        <v>220-02-21340</v>
      </c>
      <c r="G1778" s="282" t="s">
        <v>2115</v>
      </c>
      <c r="H1778" s="261" t="s">
        <v>1168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3606</v>
      </c>
      <c r="Q1778" s="282" t="s">
        <v>3606</v>
      </c>
    </row>
    <row r="1779" spans="1:17">
      <c r="A1779" s="263">
        <v>1778</v>
      </c>
      <c r="B1779" s="263"/>
      <c r="C1779" s="256">
        <v>45929</v>
      </c>
      <c r="D1779" s="282" t="s">
        <v>1689</v>
      </c>
      <c r="E1779" s="261" t="str">
        <f>_xlfn.XLOOKUP(D1779,거래처!B:B,거래처!D:D," ")</f>
        <v>410-27-15314</v>
      </c>
      <c r="G1779" s="282" t="s">
        <v>2119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1689</v>
      </c>
      <c r="E1780" s="261" t="str">
        <f>_xlfn.XLOOKUP(D1780,거래처!B:B,거래처!D:D," ")</f>
        <v>410-27-15314</v>
      </c>
      <c r="G1780" s="282" t="s">
        <v>2119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1689</v>
      </c>
      <c r="E1781" s="261" t="str">
        <f>_xlfn.XLOOKUP(D1781,거래처!B:B,거래처!D:D," ")</f>
        <v>410-27-15314</v>
      </c>
      <c r="G1781" s="282" t="s">
        <v>2120</v>
      </c>
      <c r="H1781" s="261" t="s">
        <v>1736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2765</v>
      </c>
      <c r="E1782" s="261" t="str">
        <f>_xlfn.XLOOKUP(D1782,거래처!B:B,거래처!D:D," ")</f>
        <v>303-10-87695</v>
      </c>
      <c r="G1782" s="282" t="s">
        <v>2953</v>
      </c>
      <c r="H1782" s="261" t="s">
        <v>1887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1349</v>
      </c>
      <c r="E1783" s="261" t="str">
        <f>_xlfn.XLOOKUP(D1783,거래처!B:B,거래처!D:D," ")</f>
        <v>418-10-00781</v>
      </c>
      <c r="G1783" s="282" t="s">
        <v>2953</v>
      </c>
      <c r="H1783" s="261" t="s">
        <v>1887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1896</v>
      </c>
      <c r="E1784" s="261" t="str">
        <f>_xlfn.XLOOKUP(D1784,거래처!B:B,거래처!D:D," ")</f>
        <v>398-08-02366</v>
      </c>
      <c r="G1784" s="282" t="s">
        <v>1463</v>
      </c>
      <c r="I1784" s="257">
        <v>1000000</v>
      </c>
      <c r="J1784" s="261">
        <v>1</v>
      </c>
      <c r="M1784" s="257">
        <v>1000000</v>
      </c>
      <c r="P1784" s="282" t="s">
        <v>3611</v>
      </c>
      <c r="Q1784" s="282" t="s">
        <v>3611</v>
      </c>
    </row>
    <row r="1785" spans="1:17">
      <c r="A1785" s="263">
        <v>1784</v>
      </c>
      <c r="B1785" s="263"/>
      <c r="C1785" s="256">
        <v>45929</v>
      </c>
      <c r="D1785" s="282" t="s">
        <v>3164</v>
      </c>
      <c r="E1785" s="261" t="str">
        <f>_xlfn.XLOOKUP(D1785,거래처!B:B,거래처!D:D," ")</f>
        <v>148-16-01826</v>
      </c>
      <c r="G1785" s="282" t="s">
        <v>1518</v>
      </c>
      <c r="H1785" s="261" t="s">
        <v>1710</v>
      </c>
      <c r="I1785" s="257">
        <v>1000000</v>
      </c>
      <c r="J1785" s="261">
        <v>1</v>
      </c>
      <c r="M1785" s="257">
        <v>1000000</v>
      </c>
      <c r="P1785" s="282" t="s">
        <v>3613</v>
      </c>
      <c r="Q1785" s="282" t="s">
        <v>3613</v>
      </c>
    </row>
    <row r="1786" spans="1:17">
      <c r="A1786" s="263">
        <v>1785</v>
      </c>
      <c r="B1786" s="263"/>
      <c r="C1786" s="256">
        <v>45929</v>
      </c>
      <c r="D1786" s="282" t="s">
        <v>3352</v>
      </c>
      <c r="E1786" s="261" t="str">
        <f>_xlfn.XLOOKUP(D1786,거래처!B:B,거래처!D:D," ")</f>
        <v>424-12-02658</v>
      </c>
      <c r="G1786" s="282" t="s">
        <v>1173</v>
      </c>
      <c r="H1786" s="261" t="s">
        <v>1172</v>
      </c>
      <c r="I1786" s="257">
        <v>600000</v>
      </c>
      <c r="J1786" s="261">
        <v>1</v>
      </c>
      <c r="M1786" s="257">
        <v>600000</v>
      </c>
      <c r="P1786" s="282" t="s">
        <v>3615</v>
      </c>
      <c r="Q1786" s="282" t="s">
        <v>3615</v>
      </c>
    </row>
    <row r="1787" spans="1:17">
      <c r="A1787" s="263">
        <v>1786</v>
      </c>
      <c r="B1787" s="263"/>
      <c r="C1787" s="256">
        <v>45929</v>
      </c>
      <c r="D1787" s="282" t="s">
        <v>1664</v>
      </c>
      <c r="E1787" s="261" t="str">
        <f>_xlfn.XLOOKUP(D1787,거래처!B:B,거래처!D:D," ")</f>
        <v>848-34-00917</v>
      </c>
      <c r="G1787" s="282" t="s">
        <v>2747</v>
      </c>
      <c r="H1787" s="261" t="s">
        <v>2660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1357</v>
      </c>
      <c r="E1788" s="261" t="str">
        <f>_xlfn.XLOOKUP(D1788,거래처!B:B,거래처!D:D," ")</f>
        <v>177-01-03420</v>
      </c>
      <c r="G1788" s="282" t="s">
        <v>1685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1498</v>
      </c>
      <c r="E1789" s="261">
        <f>_xlfn.XLOOKUP(D1789,거래처!B:B,거래처!D:D," ")</f>
        <v>0</v>
      </c>
      <c r="G1789" s="282" t="s">
        <v>1171</v>
      </c>
      <c r="H1789" s="261" t="s">
        <v>1694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1498</v>
      </c>
      <c r="E1790" s="261">
        <f>_xlfn.XLOOKUP(D1790,거래처!B:B,거래처!D:D," ")</f>
        <v>0</v>
      </c>
      <c r="G1790" s="282" t="s">
        <v>1454</v>
      </c>
      <c r="H1790" s="261" t="s">
        <v>2594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1256</v>
      </c>
      <c r="E1791" s="261" t="str">
        <f>_xlfn.XLOOKUP(D1791,거래처!B:B,거래처!D:D," ")</f>
        <v>642-15-02067</v>
      </c>
      <c r="F1791" s="284" t="s">
        <v>4125</v>
      </c>
      <c r="G1791" s="282" t="s">
        <v>2181</v>
      </c>
      <c r="H1791" s="261" t="s">
        <v>2180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1256</v>
      </c>
      <c r="E1792" s="261" t="str">
        <f>_xlfn.XLOOKUP(D1792,거래처!B:B,거래처!D:D," ")</f>
        <v>642-15-02067</v>
      </c>
      <c r="F1792" s="284" t="s">
        <v>4125</v>
      </c>
      <c r="G1792" s="282" t="s">
        <v>2527</v>
      </c>
      <c r="H1792" s="261" t="s">
        <v>1697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1256</v>
      </c>
      <c r="E1793" s="261" t="str">
        <f>_xlfn.XLOOKUP(D1793,거래처!B:B,거래처!D:D," ")</f>
        <v>642-15-02067</v>
      </c>
      <c r="F1793" s="284" t="s">
        <v>4125</v>
      </c>
      <c r="G1793" s="282" t="s">
        <v>3856</v>
      </c>
      <c r="H1793" s="261" t="s">
        <v>1660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1498</v>
      </c>
      <c r="E1794" s="261">
        <f>_xlfn.XLOOKUP(D1794,거래처!B:B,거래처!D:D," ")</f>
        <v>0</v>
      </c>
      <c r="G1794" s="282" t="s">
        <v>2036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1498</v>
      </c>
      <c r="E1795" s="261">
        <f>_xlfn.XLOOKUP(D1795,거래처!B:B,거래처!D:D," ")</f>
        <v>0</v>
      </c>
      <c r="G1795" s="282" t="s">
        <v>1224</v>
      </c>
      <c r="H1795" s="261" t="s">
        <v>1223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1402</v>
      </c>
      <c r="E1796" s="261" t="str">
        <f>_xlfn.XLOOKUP(D1796,거래처!B:B,거래처!D:D," ")</f>
        <v>504-20-50427</v>
      </c>
      <c r="G1796" s="282" t="s">
        <v>3622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1122</v>
      </c>
      <c r="E1797" s="261">
        <f>_xlfn.XLOOKUP(D1797,거래처!B:B,거래처!D:D," ")</f>
        <v>0</v>
      </c>
      <c r="G1797" s="282" t="s">
        <v>1102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1896</v>
      </c>
      <c r="E1798" s="261" t="str">
        <f>_xlfn.XLOOKUP(D1798,거래처!B:B,거래처!D:D," ")</f>
        <v>398-08-02366</v>
      </c>
      <c r="G1798" s="282" t="s">
        <v>1102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1144</v>
      </c>
      <c r="E1799" s="261" t="str">
        <f>_xlfn.XLOOKUP(D1799,거래처!B:B,거래처!D:D," ")</f>
        <v>324-37-00464</v>
      </c>
      <c r="G1799" s="282" t="s">
        <v>1102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3164</v>
      </c>
      <c r="E1800" s="261" t="str">
        <f>_xlfn.XLOOKUP(D1800,거래처!B:B,거래처!D:D," ")</f>
        <v>148-16-01826</v>
      </c>
      <c r="G1800" s="282" t="s">
        <v>1102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3352</v>
      </c>
      <c r="E1801" s="261" t="str">
        <f>_xlfn.XLOOKUP(D1801,거래처!B:B,거래처!D:D," ")</f>
        <v>424-12-02658</v>
      </c>
      <c r="G1801" s="282" t="s">
        <v>1102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1349</v>
      </c>
      <c r="E1802" s="261" t="str">
        <f>_xlfn.XLOOKUP(D1802,거래처!B:B,거래처!D:D," ")</f>
        <v>418-10-00781</v>
      </c>
      <c r="G1802" s="282" t="s">
        <v>1102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2079</v>
      </c>
      <c r="E1803" s="261" t="str">
        <f>_xlfn.XLOOKUP(D1803,거래처!B:B,거래처!D:D," ")</f>
        <v>455-19-00065</v>
      </c>
      <c r="G1803" s="282" t="s">
        <v>1659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1498</v>
      </c>
      <c r="E1804" s="261">
        <f>_xlfn.XLOOKUP(D1804,거래처!B:B,거래처!D:D," ")</f>
        <v>0</v>
      </c>
      <c r="G1804" s="282" t="s">
        <v>1977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2538</v>
      </c>
      <c r="E1805" s="261" t="str">
        <f>_xlfn.XLOOKUP(D1805,거래처!B:B,거래처!D:D," ")</f>
        <v>128-38-89285</v>
      </c>
      <c r="G1805" s="282" t="s">
        <v>3633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1357</v>
      </c>
      <c r="E1806" s="261" t="str">
        <f>_xlfn.XLOOKUP(D1806,거래처!B:B,거래처!D:D," ")</f>
        <v>177-01-03420</v>
      </c>
      <c r="G1806" s="282" t="s">
        <v>1224</v>
      </c>
      <c r="H1806" s="261" t="s">
        <v>1223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1425</v>
      </c>
      <c r="E1807" s="261" t="str">
        <f>_xlfn.XLOOKUP(D1807,거래처!B:B,거래처!D:D," ")</f>
        <v>220-02-21340</v>
      </c>
      <c r="G1807" s="282" t="s">
        <v>1454</v>
      </c>
      <c r="H1807" s="261" t="s">
        <v>2594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1664</v>
      </c>
      <c r="E1808" s="261" t="str">
        <f>_xlfn.XLOOKUP(D1808,거래처!B:B,거래처!D:D," ")</f>
        <v>848-34-00917</v>
      </c>
      <c r="G1808" s="282" t="s">
        <v>1125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1689</v>
      </c>
      <c r="E1809" s="261" t="str">
        <f>_xlfn.XLOOKUP(D1809,거래처!B:B,거래처!D:D," ")</f>
        <v>410-27-15314</v>
      </c>
      <c r="G1809" s="282" t="s">
        <v>2117</v>
      </c>
      <c r="H1809" s="261" t="s">
        <v>1217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3625</v>
      </c>
      <c r="E1810" s="261" t="str">
        <f>_xlfn.XLOOKUP(D1810,거래처!B:B,거래처!D:D," ")</f>
        <v>411-06-99933</v>
      </c>
      <c r="G1810" s="282" t="s">
        <v>2601</v>
      </c>
      <c r="H1810" s="262">
        <v>2820403</v>
      </c>
      <c r="I1810" s="257">
        <v>1600000</v>
      </c>
      <c r="J1810" s="261">
        <v>1</v>
      </c>
      <c r="L1810" s="258" t="s">
        <v>2903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3625</v>
      </c>
      <c r="E1811" s="261" t="str">
        <f>_xlfn.XLOOKUP(D1811,거래처!B:B,거래처!D:D," ")</f>
        <v>411-06-99933</v>
      </c>
      <c r="G1811" s="282" t="s">
        <v>1616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2079</v>
      </c>
      <c r="E1812" s="261" t="str">
        <f>_xlfn.XLOOKUP(D1812,거래처!B:B,거래처!D:D," ")</f>
        <v>455-19-00065</v>
      </c>
      <c r="G1812" s="282" t="s">
        <v>1102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2765</v>
      </c>
      <c r="E1813" s="261" t="str">
        <f>_xlfn.XLOOKUP(D1813,거래처!B:B,거래처!D:D," ")</f>
        <v>303-10-87695</v>
      </c>
      <c r="G1813" s="282" t="s">
        <v>1102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1533</v>
      </c>
      <c r="E1814" s="261" t="str">
        <f>_xlfn.XLOOKUP(D1814,거래처!B:B,거래처!D:D," ")</f>
        <v>416-09-29452</v>
      </c>
      <c r="G1814" s="282" t="s">
        <v>1102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1431</v>
      </c>
      <c r="E1815" s="261" t="str">
        <f>_xlfn.XLOOKUP(D1815,거래처!B:B,거래처!D:D," ")</f>
        <v>487-18-00463</v>
      </c>
      <c r="G1815" s="282" t="s">
        <v>3640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1357</v>
      </c>
      <c r="E1816" s="261" t="str">
        <f>_xlfn.XLOOKUP(D1816,거래처!B:B,거래처!D:D," ")</f>
        <v>177-01-03420</v>
      </c>
      <c r="G1816" s="282" t="s">
        <v>3641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1689</v>
      </c>
      <c r="E1817" s="261" t="str">
        <f>_xlfn.XLOOKUP(D1817,거래처!B:B,거래처!D:D," ")</f>
        <v>410-27-15314</v>
      </c>
      <c r="G1817" s="282" t="s">
        <v>3642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1498</v>
      </c>
      <c r="E1818" s="261">
        <f>_xlfn.XLOOKUP(D1818,거래처!B:B,거래처!D:D," ")</f>
        <v>0</v>
      </c>
      <c r="G1818" s="282" t="s">
        <v>3643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3644</v>
      </c>
      <c r="E1819" s="261" t="str">
        <f>_xlfn.XLOOKUP(D1819,거래처!B:B,거래처!D:D," ")</f>
        <v>371-07-00390</v>
      </c>
      <c r="G1819" s="282" t="s">
        <v>3645</v>
      </c>
      <c r="H1819" s="261" t="s">
        <v>2199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1786</v>
      </c>
      <c r="E1820" s="261" t="str">
        <f>_xlfn.XLOOKUP(D1820,거래처!B:B,거래처!D:D," ")</f>
        <v>514-13-78458</v>
      </c>
      <c r="G1820" s="282" t="s">
        <v>3356</v>
      </c>
      <c r="H1820" s="261" t="s">
        <v>1175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1786</v>
      </c>
      <c r="E1821" s="261" t="str">
        <f>_xlfn.XLOOKUP(D1821,거래처!B:B,거래처!D:D," ")</f>
        <v>514-13-78458</v>
      </c>
      <c r="G1821" s="282" t="s">
        <v>1102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1689</v>
      </c>
      <c r="E1822" s="261" t="str">
        <f>_xlfn.XLOOKUP(D1822,거래처!B:B,거래처!D:D," ")</f>
        <v>410-27-15314</v>
      </c>
      <c r="G1822" s="282" t="s">
        <v>2121</v>
      </c>
      <c r="H1822" s="261" t="s">
        <v>1762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1829</v>
      </c>
      <c r="E1823" s="261" t="str">
        <f>_xlfn.XLOOKUP(D1823,거래처!B:B,거래처!D:D," ")</f>
        <v>177-21-01610</v>
      </c>
      <c r="G1823" s="282" t="s">
        <v>1171</v>
      </c>
      <c r="H1823" s="261" t="s">
        <v>1694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1004</v>
      </c>
      <c r="E1824" s="261" t="str">
        <f>_xlfn.XLOOKUP(D1824,거래처!B:B,거래처!D:D," ")</f>
        <v>302-01-83388</v>
      </c>
      <c r="G1824" s="282" t="s">
        <v>1171</v>
      </c>
      <c r="H1824" s="261" t="s">
        <v>1694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1829</v>
      </c>
      <c r="E1825" s="261" t="str">
        <f>_xlfn.XLOOKUP(D1825,거래처!B:B,거래처!D:D," ")</f>
        <v>177-21-01610</v>
      </c>
      <c r="G1825" s="282" t="s">
        <v>3527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1809</v>
      </c>
      <c r="E1826" s="261" t="str">
        <f>_xlfn.XLOOKUP(D1826,거래처!B:B,거래처!D:D," ")</f>
        <v>585-08-00244</v>
      </c>
      <c r="G1826" s="282" t="s">
        <v>3671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3673</v>
      </c>
      <c r="E1827" s="261" t="str">
        <f>_xlfn.XLOOKUP(D1827,거래처!B:B,거래처!D:D," ")</f>
        <v>111-02-01171</v>
      </c>
      <c r="G1827" s="282" t="s">
        <v>3356</v>
      </c>
      <c r="H1827" s="261" t="s">
        <v>1175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3673</v>
      </c>
      <c r="E1828" s="261" t="str">
        <f>_xlfn.XLOOKUP(D1828,거래처!B:B,거래처!D:D," ")</f>
        <v>111-02-01171</v>
      </c>
      <c r="G1828" s="282" t="s">
        <v>1102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1004</v>
      </c>
      <c r="E1829" s="261" t="str">
        <f>_xlfn.XLOOKUP(D1829,거래처!B:B,거래처!D:D," ")</f>
        <v>302-01-83388</v>
      </c>
      <c r="G1829" s="282" t="s">
        <v>3675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1664</v>
      </c>
      <c r="E1830" s="261" t="str">
        <f>_xlfn.XLOOKUP(D1830,거래처!B:B,거래처!D:D," ")</f>
        <v>848-34-00917</v>
      </c>
      <c r="G1830" s="282" t="s">
        <v>2117</v>
      </c>
      <c r="H1830" s="261" t="s">
        <v>1217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1664</v>
      </c>
      <c r="E1831" s="261" t="str">
        <f>_xlfn.XLOOKUP(D1831,거래처!B:B,거래처!D:D," ")</f>
        <v>848-34-00917</v>
      </c>
      <c r="G1831" s="282" t="s">
        <v>2120</v>
      </c>
      <c r="H1831" s="261" t="s">
        <v>1736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1731</v>
      </c>
      <c r="E1832" s="261" t="str">
        <f>_xlfn.XLOOKUP(D1832,거래처!B:B,거래처!D:D," ")</f>
        <v>609-23-97505</v>
      </c>
      <c r="G1832" s="282" t="s">
        <v>1171</v>
      </c>
      <c r="H1832" s="261" t="s">
        <v>1694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1357</v>
      </c>
      <c r="E1833" s="261" t="str">
        <f>_xlfn.XLOOKUP(D1833,거래처!B:B,거래처!D:D," ")</f>
        <v>177-01-03420</v>
      </c>
      <c r="G1833" s="282" t="s">
        <v>2039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1357</v>
      </c>
      <c r="E1834" s="261" t="str">
        <f>_xlfn.XLOOKUP(D1834,거래처!B:B,거래처!D:D," ")</f>
        <v>177-01-03420</v>
      </c>
      <c r="G1834" s="282" t="s">
        <v>3681</v>
      </c>
      <c r="H1834" s="261" t="s">
        <v>3680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3676</v>
      </c>
      <c r="E1835" s="261" t="str">
        <f>_xlfn.XLOOKUP(D1835,거래처!B:B,거래처!D:D," ")</f>
        <v>314-86-53701</v>
      </c>
      <c r="G1835" s="282" t="s">
        <v>2107</v>
      </c>
      <c r="H1835" s="261" t="s">
        <v>1422</v>
      </c>
      <c r="I1835" s="257">
        <v>1500000</v>
      </c>
      <c r="J1835" s="261">
        <v>1</v>
      </c>
      <c r="M1835" s="257">
        <v>1500000</v>
      </c>
      <c r="P1835" s="282" t="s">
        <v>3685</v>
      </c>
      <c r="Q1835" s="282" t="s">
        <v>3685</v>
      </c>
    </row>
    <row r="1836" spans="1:17">
      <c r="A1836" s="263">
        <v>1835</v>
      </c>
      <c r="B1836" s="263"/>
      <c r="C1836" s="256">
        <v>45932</v>
      </c>
      <c r="D1836" s="282" t="s">
        <v>2076</v>
      </c>
      <c r="E1836" s="261" t="str">
        <f>_xlfn.XLOOKUP(D1836,거래처!B:B,거래처!D:D," ")</f>
        <v>562-03-01527</v>
      </c>
      <c r="G1836" s="282" t="s">
        <v>2125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2076</v>
      </c>
      <c r="E1837" s="261" t="str">
        <f>_xlfn.XLOOKUP(D1837,거래처!B:B,거래처!D:D," ")</f>
        <v>562-03-01527</v>
      </c>
      <c r="G1837" s="282" t="s">
        <v>3688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3676</v>
      </c>
      <c r="E1838" s="261" t="str">
        <f>_xlfn.XLOOKUP(D1838,거래처!B:B,거래처!D:D," ")</f>
        <v>314-86-53701</v>
      </c>
      <c r="G1838" s="282" t="s">
        <v>3689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1664</v>
      </c>
      <c r="E1839" s="261" t="str">
        <f>_xlfn.XLOOKUP(D1839,거래처!B:B,거래처!D:D," ")</f>
        <v>848-34-00917</v>
      </c>
      <c r="G1839" s="282" t="s">
        <v>3690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1437</v>
      </c>
      <c r="E1840" s="261" t="str">
        <f>_xlfn.XLOOKUP(D1840,거래처!B:B,거래처!D:D," ")</f>
        <v>408-33-91630</v>
      </c>
      <c r="G1840" s="282" t="s">
        <v>3691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1809</v>
      </c>
      <c r="E1841" s="261" t="str">
        <f>_xlfn.XLOOKUP(D1841,거래처!B:B,거래처!D:D," ")</f>
        <v>585-08-00244</v>
      </c>
      <c r="G1841" s="282" t="s">
        <v>3692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2076</v>
      </c>
      <c r="E1842" s="261" t="str">
        <f>_xlfn.XLOOKUP(D1842,거래처!B:B,거래처!D:D," ")</f>
        <v>562-03-01527</v>
      </c>
      <c r="G1842" s="282" t="s">
        <v>1506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1866</v>
      </c>
      <c r="E1843" s="261" t="str">
        <f>_xlfn.XLOOKUP(D1843,거래처!B:B,거래처!D:D," ")</f>
        <v>513-16-70662</v>
      </c>
      <c r="G1843" s="282" t="s">
        <v>3024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1866</v>
      </c>
      <c r="E1844" s="261" t="str">
        <f>_xlfn.XLOOKUP(D1844,거래처!B:B,거래처!D:D," ")</f>
        <v>513-16-70662</v>
      </c>
      <c r="G1844" s="282" t="s">
        <v>1971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2538</v>
      </c>
      <c r="E1845" s="261" t="str">
        <f>_xlfn.XLOOKUP(D1845,거래처!B:B,거래처!D:D," ")</f>
        <v>128-38-89285</v>
      </c>
      <c r="G1845" s="282" t="s">
        <v>3698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1536</v>
      </c>
      <c r="E1846" s="261" t="str">
        <f>_xlfn.XLOOKUP(D1846,거래처!B:B,거래처!D:D," ")</f>
        <v>503-07-45581</v>
      </c>
      <c r="G1846" s="282" t="s">
        <v>2118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1402</v>
      </c>
      <c r="E1847" s="261" t="str">
        <f>_xlfn.XLOOKUP(D1847,거래처!B:B,거래처!D:D," ")</f>
        <v>504-20-50427</v>
      </c>
      <c r="G1847" s="282" t="s">
        <v>1920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1264</v>
      </c>
      <c r="E1848" s="261" t="str">
        <f>_xlfn.XLOOKUP(D1848,거래처!B:B,거래처!D:D," ")</f>
        <v>881-07-00034</v>
      </c>
      <c r="G1848" s="282" t="s">
        <v>2107</v>
      </c>
      <c r="H1848" s="261" t="s">
        <v>1422</v>
      </c>
      <c r="I1848" s="257">
        <v>0</v>
      </c>
      <c r="J1848" s="261">
        <v>1</v>
      </c>
      <c r="M1848" s="257">
        <v>0</v>
      </c>
      <c r="P1848" s="282" t="s">
        <v>3705</v>
      </c>
      <c r="Q1848" s="282" t="s">
        <v>3705</v>
      </c>
    </row>
    <row r="1849" spans="1:17">
      <c r="A1849" s="263">
        <v>1848</v>
      </c>
      <c r="B1849" s="263"/>
      <c r="C1849" s="256">
        <v>45940</v>
      </c>
      <c r="D1849" s="282" t="s">
        <v>1040</v>
      </c>
      <c r="E1849" s="261" t="str">
        <f>_xlfn.XLOOKUP(D1849,거래처!B:B,거래처!D:D," ")</f>
        <v>621-19-34070</v>
      </c>
      <c r="G1849" s="282" t="s">
        <v>3706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1689</v>
      </c>
      <c r="E1850" s="261" t="str">
        <f>_xlfn.XLOOKUP(D1850,거래처!B:B,거래처!D:D," ")</f>
        <v>410-27-15314</v>
      </c>
      <c r="G1850" s="282" t="s">
        <v>2824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1689</v>
      </c>
      <c r="E1851" s="261" t="str">
        <f>_xlfn.XLOOKUP(D1851,거래처!B:B,거래처!D:D," ")</f>
        <v>410-27-15314</v>
      </c>
      <c r="G1851" s="282" t="s">
        <v>2823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1689</v>
      </c>
      <c r="E1852" s="261" t="str">
        <f>_xlfn.XLOOKUP(D1852,거래처!B:B,거래처!D:D," ")</f>
        <v>410-27-15314</v>
      </c>
      <c r="G1852" s="282" t="s">
        <v>3708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1533</v>
      </c>
      <c r="E1853" s="261" t="str">
        <f>_xlfn.XLOOKUP(D1853,거래처!B:B,거래처!D:D," ")</f>
        <v>416-09-29452</v>
      </c>
      <c r="G1853" s="282" t="s">
        <v>2706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1533</v>
      </c>
      <c r="E1854" s="261" t="str">
        <f>_xlfn.XLOOKUP(D1854,거래처!B:B,거래처!D:D," ")</f>
        <v>416-09-29452</v>
      </c>
      <c r="G1854" s="282" t="s">
        <v>1701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1533</v>
      </c>
      <c r="E1855" s="261" t="str">
        <f>_xlfn.XLOOKUP(D1855,거래처!B:B,거래처!D:D," ")</f>
        <v>416-09-29452</v>
      </c>
      <c r="G1855" s="282" t="s">
        <v>3501</v>
      </c>
      <c r="H1855" s="261" t="s">
        <v>3500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1256</v>
      </c>
      <c r="E1856" s="261" t="str">
        <f>_xlfn.XLOOKUP(D1856,거래처!B:B,거래처!D:D," ")</f>
        <v>642-15-02067</v>
      </c>
      <c r="F1856" s="284" t="s">
        <v>4125</v>
      </c>
      <c r="G1856" s="282" t="s">
        <v>3856</v>
      </c>
      <c r="H1856" s="261" t="s">
        <v>1660</v>
      </c>
      <c r="I1856" s="257">
        <v>250000</v>
      </c>
      <c r="J1856" s="261">
        <v>1</v>
      </c>
      <c r="M1856" s="257">
        <v>0</v>
      </c>
      <c r="P1856" s="293" t="s">
        <v>3713</v>
      </c>
      <c r="Q1856" s="293" t="s">
        <v>3713</v>
      </c>
    </row>
    <row r="1857" spans="1:14">
      <c r="A1857" s="263">
        <v>1856</v>
      </c>
      <c r="B1857" s="263"/>
      <c r="C1857" s="256">
        <v>45940</v>
      </c>
      <c r="D1857" s="282" t="s">
        <v>1331</v>
      </c>
      <c r="E1857" s="261" t="str">
        <f>_xlfn.XLOOKUP(D1857,거래처!B:B,거래처!D:D," ")</f>
        <v>510-03-85884</v>
      </c>
      <c r="G1857" s="282" t="s">
        <v>2109</v>
      </c>
      <c r="H1857" s="261" t="s">
        <v>1169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1331</v>
      </c>
      <c r="E1858" s="261" t="str">
        <f>_xlfn.XLOOKUP(D1858,거래처!B:B,거래처!D:D," ")</f>
        <v>510-03-85884</v>
      </c>
      <c r="G1858" s="282" t="s">
        <v>2110</v>
      </c>
      <c r="H1858" s="261" t="s">
        <v>1744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1004</v>
      </c>
      <c r="E1859" s="261" t="str">
        <f>_xlfn.XLOOKUP(D1859,거래처!B:B,거래처!D:D," ")</f>
        <v>302-01-83388</v>
      </c>
      <c r="G1859" s="282" t="s">
        <v>1962</v>
      </c>
      <c r="H1859" s="261" t="s">
        <v>1182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3293</v>
      </c>
      <c r="E1860" s="261">
        <f>_xlfn.XLOOKUP(D1860,거래처!B:B,거래처!D:D," ")</f>
        <v>0</v>
      </c>
      <c r="G1860" s="282" t="s">
        <v>2109</v>
      </c>
      <c r="H1860" s="261" t="s">
        <v>1169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3293</v>
      </c>
      <c r="E1861" s="261">
        <f>_xlfn.XLOOKUP(D1861,거래처!B:B,거래처!D:D," ")</f>
        <v>0</v>
      </c>
      <c r="G1861" s="282" t="s">
        <v>2110</v>
      </c>
      <c r="H1861" s="261" t="s">
        <v>1744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1144</v>
      </c>
      <c r="E1862" s="261" t="str">
        <f>_xlfn.XLOOKUP(D1862,거래처!B:B,거래처!D:D," ")</f>
        <v>324-37-00464</v>
      </c>
      <c r="G1862" s="282" t="s">
        <v>1685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2402</v>
      </c>
      <c r="E1863" s="261">
        <f>_xlfn.XLOOKUP(D1863,거래처!B:B,거래처!D:D," ")</f>
        <v>0</v>
      </c>
      <c r="G1863" s="282" t="s">
        <v>1659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3673</v>
      </c>
      <c r="E1864" s="261" t="str">
        <f>_xlfn.XLOOKUP(D1864,거래처!B:B,거래처!D:D," ")</f>
        <v>111-02-01171</v>
      </c>
      <c r="G1864" s="282" t="s">
        <v>3356</v>
      </c>
      <c r="H1864" s="261" t="s">
        <v>1175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1554</v>
      </c>
      <c r="E1865" s="261" t="str">
        <f>_xlfn.XLOOKUP(D1865,거래처!B:B,거래처!D:D," ")</f>
        <v>312-13-58007</v>
      </c>
      <c r="G1865" s="282" t="s">
        <v>1171</v>
      </c>
      <c r="H1865" s="261" t="s">
        <v>1694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1489</v>
      </c>
      <c r="E1866" s="261" t="str">
        <f>_xlfn.XLOOKUP(D1866,거래처!B:B,거래처!D:D," ")</f>
        <v>505-16-57561</v>
      </c>
      <c r="G1866" s="282" t="s">
        <v>1171</v>
      </c>
      <c r="H1866" s="261" t="s">
        <v>1694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1489</v>
      </c>
      <c r="E1867" s="261" t="str">
        <f>_xlfn.XLOOKUP(D1867,거래처!B:B,거래처!D:D," ")</f>
        <v>505-16-57561</v>
      </c>
      <c r="G1867" s="282" t="s">
        <v>2747</v>
      </c>
      <c r="H1867" s="261" t="s">
        <v>2660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2076</v>
      </c>
      <c r="E1868" s="261" t="str">
        <f>_xlfn.XLOOKUP(D1868,거래처!B:B,거래처!D:D," ")</f>
        <v>562-03-01527</v>
      </c>
      <c r="G1868" s="282" t="s">
        <v>3722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1554</v>
      </c>
      <c r="E1869" s="261" t="str">
        <f>_xlfn.XLOOKUP(D1869,거래처!B:B,거래처!D:D," ")</f>
        <v>312-13-58007</v>
      </c>
      <c r="G1869" s="282" t="s">
        <v>3723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3673</v>
      </c>
      <c r="E1870" s="261" t="str">
        <f>_xlfn.XLOOKUP(D1870,거래처!B:B,거래처!D:D," ")</f>
        <v>111-02-01171</v>
      </c>
      <c r="G1870" s="282" t="s">
        <v>3724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2402</v>
      </c>
      <c r="E1871" s="261">
        <f>_xlfn.XLOOKUP(D1871,거래처!B:B,거래처!D:D," ")</f>
        <v>0</v>
      </c>
      <c r="G1871" s="282" t="s">
        <v>3726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3293</v>
      </c>
      <c r="E1872" s="261">
        <f>_xlfn.XLOOKUP(D1872,거래처!B:B,거래처!D:D," ")</f>
        <v>0</v>
      </c>
      <c r="G1872" s="282" t="s">
        <v>3727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1731</v>
      </c>
      <c r="E1873" s="261" t="str">
        <f>_xlfn.XLOOKUP(D1873,거래처!B:B,거래처!D:D," ")</f>
        <v>609-23-97505</v>
      </c>
      <c r="G1873" s="282" t="s">
        <v>1477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2901</v>
      </c>
      <c r="E1874" s="261" t="str">
        <f>_xlfn.XLOOKUP(D1874,거래처!B:B,거래처!D:D," ")</f>
        <v>402-23-16615</v>
      </c>
      <c r="G1874" s="282" t="s">
        <v>1171</v>
      </c>
      <c r="H1874" s="261" t="s">
        <v>1694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1664</v>
      </c>
      <c r="E1875" s="261" t="str">
        <f>_xlfn.XLOOKUP(D1875,거래처!B:B,거래처!D:D," ")</f>
        <v>848-34-00917</v>
      </c>
      <c r="G1875" s="282" t="s">
        <v>1686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1336</v>
      </c>
      <c r="E1876" s="261" t="str">
        <f>_xlfn.XLOOKUP(D1876,거래처!B:B,거래처!D:D," ")</f>
        <v>642-15-02067</v>
      </c>
      <c r="G1876" s="282" t="s">
        <v>2109</v>
      </c>
      <c r="H1876" s="261" t="s">
        <v>1169</v>
      </c>
      <c r="I1876" s="257">
        <v>0</v>
      </c>
      <c r="J1876" s="261">
        <v>1</v>
      </c>
      <c r="M1876" s="257">
        <v>0</v>
      </c>
      <c r="P1876" s="282" t="s">
        <v>3735</v>
      </c>
      <c r="Q1876" s="282" t="s">
        <v>3735</v>
      </c>
    </row>
    <row r="1877" spans="1:17">
      <c r="A1877" s="263">
        <v>1876</v>
      </c>
      <c r="B1877" s="263"/>
      <c r="C1877" s="256">
        <v>45943</v>
      </c>
      <c r="D1877" s="282" t="s">
        <v>1489</v>
      </c>
      <c r="E1877" s="261" t="str">
        <f>_xlfn.XLOOKUP(D1877,거래처!B:B,거래처!D:D," ")</f>
        <v>505-16-57561</v>
      </c>
      <c r="G1877" s="282" t="s">
        <v>1102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1357</v>
      </c>
      <c r="E1878" s="261" t="str">
        <f>_xlfn.XLOOKUP(D1878,거래처!B:B,거래처!D:D," ")</f>
        <v>177-01-03420</v>
      </c>
      <c r="G1878" s="282" t="s">
        <v>1685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1336</v>
      </c>
      <c r="E1879" s="261" t="str">
        <f>_xlfn.XLOOKUP(D1879,거래처!B:B,거래처!D:D," ")</f>
        <v>642-15-02067</v>
      </c>
      <c r="G1879" s="282" t="s">
        <v>3733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3737</v>
      </c>
      <c r="Q1879" s="282" t="s">
        <v>3737</v>
      </c>
    </row>
    <row r="1880" spans="1:17">
      <c r="A1880" s="263">
        <v>1879</v>
      </c>
      <c r="B1880" s="263"/>
      <c r="C1880" s="256">
        <v>45943</v>
      </c>
      <c r="D1880" s="282" t="s">
        <v>3739</v>
      </c>
      <c r="E1880" s="261">
        <f>_xlfn.XLOOKUP(D1880,거래처!B:B,거래처!D:D," ")</f>
        <v>0</v>
      </c>
      <c r="G1880" s="282" t="s">
        <v>3356</v>
      </c>
      <c r="H1880" s="261" t="s">
        <v>1175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1536</v>
      </c>
      <c r="E1881" s="261" t="str">
        <f>_xlfn.XLOOKUP(D1881,거래처!B:B,거래처!D:D," ")</f>
        <v>503-07-45581</v>
      </c>
      <c r="G1881" s="282" t="s">
        <v>2332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2533</v>
      </c>
      <c r="E1882" s="261" t="str">
        <f>_xlfn.XLOOKUP(D1882,거래처!B:B,거래처!D:D," ")</f>
        <v>550-51-00676</v>
      </c>
      <c r="G1882" s="282" t="s">
        <v>3356</v>
      </c>
      <c r="H1882" s="261" t="s">
        <v>1175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2533</v>
      </c>
      <c r="E1883" s="261" t="str">
        <f>_xlfn.XLOOKUP(D1883,거래처!B:B,거래처!D:D," ")</f>
        <v>550-51-00676</v>
      </c>
      <c r="G1883" s="282" t="s">
        <v>3237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3744</v>
      </c>
      <c r="E1884" s="261" t="str">
        <f>_xlfn.XLOOKUP(D1884,거래처!B:B,거래처!D:D," ")</f>
        <v>610-40-15252</v>
      </c>
      <c r="G1884" s="282" t="s">
        <v>2112</v>
      </c>
      <c r="H1884" s="261" t="s">
        <v>1662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3744</v>
      </c>
      <c r="E1885" s="261" t="str">
        <f>_xlfn.XLOOKUP(D1885,거래처!B:B,거래처!D:D," ")</f>
        <v>610-40-15252</v>
      </c>
      <c r="G1885" s="282" t="s">
        <v>2110</v>
      </c>
      <c r="H1885" s="261" t="s">
        <v>1744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3164</v>
      </c>
      <c r="E1886" s="261" t="str">
        <f>_xlfn.XLOOKUP(D1886,거래처!B:B,거래처!D:D," ")</f>
        <v>148-16-01826</v>
      </c>
      <c r="G1886" s="282" t="s">
        <v>1518</v>
      </c>
      <c r="H1886" s="261" t="s">
        <v>2612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2533</v>
      </c>
      <c r="E1887" s="261" t="str">
        <f>_xlfn.XLOOKUP(D1887,거래처!B:B,거래처!D:D," ")</f>
        <v>550-51-00676</v>
      </c>
      <c r="G1887" s="282" t="s">
        <v>3748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3744</v>
      </c>
      <c r="E1888" s="261" t="str">
        <f>_xlfn.XLOOKUP(D1888,거래처!B:B,거래처!D:D," ")</f>
        <v>610-40-15252</v>
      </c>
      <c r="G1888" s="282" t="s">
        <v>3750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1007</v>
      </c>
      <c r="E1889" s="261" t="str">
        <f>_xlfn.XLOOKUP(D1889,거래처!B:B,거래처!D:D," ")</f>
        <v>488-12-01084</v>
      </c>
      <c r="G1889" s="282" t="s">
        <v>3751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1144</v>
      </c>
      <c r="E1890" s="261" t="str">
        <f>_xlfn.XLOOKUP(D1890,거래처!B:B,거래처!D:D," ")</f>
        <v>324-37-00464</v>
      </c>
      <c r="G1890" s="282" t="s">
        <v>3752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3164</v>
      </c>
      <c r="E1891" s="261" t="str">
        <f>_xlfn.XLOOKUP(D1891,거래처!B:B,거래처!D:D," ")</f>
        <v>148-16-01826</v>
      </c>
      <c r="G1891" s="282" t="s">
        <v>3754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3739</v>
      </c>
      <c r="E1892" s="261">
        <f>_xlfn.XLOOKUP(D1892,거래처!B:B,거래처!D:D," ")</f>
        <v>0</v>
      </c>
      <c r="G1892" s="282" t="s">
        <v>3755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1806</v>
      </c>
      <c r="E1893" s="261" t="str">
        <f>_xlfn.XLOOKUP(D1893,거래처!B:B,거래처!D:D," ")</f>
        <v>309-06-23713</v>
      </c>
      <c r="G1893" s="282" t="s">
        <v>1685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1024</v>
      </c>
      <c r="E1894" s="261" t="str">
        <f>_xlfn.XLOOKUP(D1894,거래처!B:B,거래처!D:D," ")</f>
        <v>196-87-02353</v>
      </c>
      <c r="G1894" s="282" t="s">
        <v>1185</v>
      </c>
      <c r="H1894" s="261" t="s">
        <v>2091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1024</v>
      </c>
      <c r="E1895" s="261" t="str">
        <f>_xlfn.XLOOKUP(D1895,거래처!B:B,거래처!D:D," ")</f>
        <v>196-87-02353</v>
      </c>
      <c r="G1895" s="282" t="s">
        <v>2261</v>
      </c>
      <c r="H1895" s="261" t="s">
        <v>2631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1425</v>
      </c>
      <c r="E1896" s="261" t="str">
        <f>_xlfn.XLOOKUP(D1896,거래처!B:B,거래처!D:D," ")</f>
        <v>220-02-21340</v>
      </c>
      <c r="G1896" s="282" t="s">
        <v>1741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1357</v>
      </c>
      <c r="E1897" s="261" t="str">
        <f>_xlfn.XLOOKUP(D1897,거래처!B:B,거래처!D:D," ")</f>
        <v>177-01-03420</v>
      </c>
      <c r="G1897" s="282" t="s">
        <v>1506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1357</v>
      </c>
      <c r="E1898" s="261" t="str">
        <f>_xlfn.XLOOKUP(D1898,거래처!B:B,거래처!D:D," ")</f>
        <v>177-01-03420</v>
      </c>
      <c r="G1898" s="282" t="s">
        <v>2023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1357</v>
      </c>
      <c r="E1899" s="261" t="str">
        <f>_xlfn.XLOOKUP(D1899,거래처!B:B,거래처!D:D," ")</f>
        <v>177-01-03420</v>
      </c>
      <c r="G1899" s="282" t="s">
        <v>3857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1357</v>
      </c>
      <c r="E1900" s="261" t="str">
        <f>_xlfn.XLOOKUP(D1900,거래처!B:B,거래처!D:D," ")</f>
        <v>177-01-03420</v>
      </c>
      <c r="G1900" s="282" t="s">
        <v>2948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3817</v>
      </c>
      <c r="E1901" s="261" t="str">
        <f>_xlfn.XLOOKUP(D1901,거래처!B:B,거래처!D:D," ")</f>
        <v>549-86-00945</v>
      </c>
      <c r="G1901" s="282" t="s">
        <v>1171</v>
      </c>
      <c r="H1901" s="261" t="s">
        <v>1694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1695</v>
      </c>
    </row>
    <row r="1902" spans="1:15">
      <c r="A1902" s="263">
        <v>1901</v>
      </c>
      <c r="B1902" s="263"/>
      <c r="C1902" s="256">
        <v>45944</v>
      </c>
      <c r="D1902" s="282" t="s">
        <v>1542</v>
      </c>
      <c r="E1902" s="261" t="str">
        <f>_xlfn.XLOOKUP(D1902,거래처!B:B,거래처!D:D," ")</f>
        <v>122-01-63748</v>
      </c>
      <c r="G1902" s="282" t="s">
        <v>2817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1695</v>
      </c>
    </row>
    <row r="1903" spans="1:15">
      <c r="A1903" s="263">
        <v>1902</v>
      </c>
      <c r="B1903" s="263"/>
      <c r="C1903" s="256">
        <v>45944</v>
      </c>
      <c r="D1903" s="282" t="s">
        <v>1746</v>
      </c>
      <c r="E1903" s="261" t="str">
        <f>_xlfn.XLOOKUP(D1903,거래처!B:B,거래처!D:D," ")</f>
        <v>410-17-34118</v>
      </c>
      <c r="G1903" s="282" t="s">
        <v>3118</v>
      </c>
      <c r="H1903" s="261" t="s">
        <v>3405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1024</v>
      </c>
      <c r="E1904" s="261" t="str">
        <f>_xlfn.XLOOKUP(D1904,거래처!B:B,거래처!D:D," ")</f>
        <v>196-87-02353</v>
      </c>
      <c r="G1904" s="282" t="s">
        <v>1670</v>
      </c>
      <c r="H1904" s="261" t="s">
        <v>1669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1536</v>
      </c>
      <c r="E1905" s="261" t="str">
        <f>_xlfn.XLOOKUP(D1905,거래처!B:B,거래처!D:D," ")</f>
        <v>503-07-45581</v>
      </c>
      <c r="G1905" s="282" t="s">
        <v>3356</v>
      </c>
      <c r="H1905" s="261" t="s">
        <v>1175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1536</v>
      </c>
      <c r="E1906" s="261" t="str">
        <f>_xlfn.XLOOKUP(D1906,거래처!B:B,거래처!D:D," ")</f>
        <v>503-07-45581</v>
      </c>
      <c r="G1906" s="282" t="s">
        <v>2117</v>
      </c>
      <c r="H1906" s="261" t="s">
        <v>1217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3015</v>
      </c>
      <c r="E1907" s="261" t="str">
        <f>_xlfn.XLOOKUP(D1907,거래처!B:B,거래처!D:D," ")</f>
        <v>510-17-66808</v>
      </c>
      <c r="G1907" s="282" t="s">
        <v>2126</v>
      </c>
      <c r="H1907" s="261" t="s">
        <v>1166</v>
      </c>
      <c r="J1907" s="261">
        <v>1</v>
      </c>
      <c r="M1907" s="257">
        <v>0</v>
      </c>
      <c r="Q1907" s="282" t="s">
        <v>4072</v>
      </c>
    </row>
    <row r="1908" spans="1:17">
      <c r="A1908" s="263">
        <v>1907</v>
      </c>
      <c r="B1908" s="263"/>
      <c r="C1908" s="256">
        <v>45944</v>
      </c>
      <c r="D1908" s="282" t="s">
        <v>2901</v>
      </c>
      <c r="E1908" s="261" t="str">
        <f>_xlfn.XLOOKUP(D1908,거래처!B:B,거래처!D:D," ")</f>
        <v>402-23-16615</v>
      </c>
      <c r="G1908" s="282" t="s">
        <v>1102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1357</v>
      </c>
      <c r="E1909" s="261" t="str">
        <f>_xlfn.XLOOKUP(D1909,거래처!B:B,거래처!D:D," ")</f>
        <v>177-01-03420</v>
      </c>
      <c r="G1909" s="282" t="s">
        <v>3858</v>
      </c>
      <c r="H1909" s="261" t="s">
        <v>3859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1866</v>
      </c>
      <c r="E1910" s="261" t="str">
        <f>_xlfn.XLOOKUP(D1910,거래처!B:B,거래처!D:D," ")</f>
        <v>513-16-70662</v>
      </c>
      <c r="G1910" s="282" t="s">
        <v>2131</v>
      </c>
      <c r="H1910" s="261" t="s">
        <v>1891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1866</v>
      </c>
      <c r="E1911" s="261" t="str">
        <f>_xlfn.XLOOKUP(D1911,거래처!B:B,거래처!D:D," ")</f>
        <v>513-16-70662</v>
      </c>
      <c r="G1911" s="282" t="s">
        <v>2110</v>
      </c>
      <c r="H1911" s="261" t="s">
        <v>1744</v>
      </c>
      <c r="I1911" s="257">
        <v>50000</v>
      </c>
      <c r="J1911" s="261">
        <v>1</v>
      </c>
      <c r="M1911" s="257">
        <v>50000</v>
      </c>
      <c r="Q1911" s="282" t="s">
        <v>4073</v>
      </c>
    </row>
    <row r="1912" spans="1:17">
      <c r="A1912" s="263">
        <v>1911</v>
      </c>
      <c r="C1912" s="256">
        <v>45945</v>
      </c>
      <c r="D1912" s="282" t="s">
        <v>1425</v>
      </c>
      <c r="E1912" s="261" t="str">
        <f>_xlfn.XLOOKUP(D1912,거래처!B:B,거래처!D:D," ")</f>
        <v>220-02-21340</v>
      </c>
      <c r="G1912" s="282" t="s">
        <v>2131</v>
      </c>
      <c r="H1912" s="261" t="s">
        <v>1891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1425</v>
      </c>
      <c r="E1913" s="261" t="str">
        <f>_xlfn.XLOOKUP(D1913,거래처!B:B,거래처!D:D," ")</f>
        <v>220-02-21340</v>
      </c>
      <c r="G1913" s="282" t="s">
        <v>2110</v>
      </c>
      <c r="H1913" s="261" t="s">
        <v>1744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1425</v>
      </c>
      <c r="E1914" s="261" t="str">
        <f>_xlfn.XLOOKUP(D1914,거래처!B:B,거래처!D:D," ")</f>
        <v>220-02-21340</v>
      </c>
      <c r="G1914" s="282" t="s">
        <v>2595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1239</v>
      </c>
      <c r="E1915" s="261" t="str">
        <f>_xlfn.XLOOKUP(D1915,거래처!B:B,거래처!D:D," ")</f>
        <v>616-06-75685</v>
      </c>
      <c r="G1915" s="282" t="s">
        <v>2572</v>
      </c>
      <c r="I1915" s="257">
        <v>1100000</v>
      </c>
      <c r="J1915" s="261">
        <v>1</v>
      </c>
      <c r="L1915" s="258" t="s">
        <v>3403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1239</v>
      </c>
      <c r="E1916" s="261" t="str">
        <f>_xlfn.XLOOKUP(D1916,거래처!B:B,거래처!D:D," ")</f>
        <v>616-06-75685</v>
      </c>
      <c r="G1916" s="282" t="s">
        <v>1886</v>
      </c>
      <c r="H1916" s="261" t="s">
        <v>3860</v>
      </c>
      <c r="I1916" s="257">
        <v>1000000</v>
      </c>
      <c r="J1916" s="261">
        <v>1</v>
      </c>
      <c r="L1916" s="258" t="s">
        <v>4071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3818</v>
      </c>
      <c r="E1917" s="261" t="str">
        <f>_xlfn.XLOOKUP(D1917,거래처!B:B,거래처!D:D," ")</f>
        <v>501-27-91957</v>
      </c>
      <c r="G1917" s="282" t="s">
        <v>1685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1731</v>
      </c>
      <c r="E1918" s="261" t="str">
        <f>_xlfn.XLOOKUP(D1918,거래처!B:B,거래처!D:D," ")</f>
        <v>609-23-97505</v>
      </c>
      <c r="G1918" s="282" t="s">
        <v>1685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1731</v>
      </c>
      <c r="E1919" s="261" t="str">
        <f>_xlfn.XLOOKUP(D1919,거래처!B:B,거래처!D:D," ")</f>
        <v>609-23-97505</v>
      </c>
      <c r="G1919" s="282" t="s">
        <v>1477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1034</v>
      </c>
      <c r="E1920" s="261" t="str">
        <f>_xlfn.XLOOKUP(D1920,거래처!B:B,거래처!D:D," ")</f>
        <v>418-04-41461</v>
      </c>
      <c r="G1920" s="282" t="s">
        <v>1685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1452</v>
      </c>
      <c r="E1921" s="261" t="str">
        <f>_xlfn.XLOOKUP(D1921,거래처!B:B,거래처!D:D," ")</f>
        <v>502-24-19452</v>
      </c>
      <c r="G1921" s="282" t="s">
        <v>1454</v>
      </c>
      <c r="H1921" s="261" t="s">
        <v>2594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1407</v>
      </c>
      <c r="E1922" s="261" t="str">
        <f>_xlfn.XLOOKUP(D1922,거래처!B:B,거래처!D:D," ")</f>
        <v>502-11-86077</v>
      </c>
      <c r="G1922" s="282" t="s">
        <v>3356</v>
      </c>
      <c r="H1922" s="261" t="s">
        <v>1175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1407</v>
      </c>
      <c r="E1923" s="261" t="str">
        <f>_xlfn.XLOOKUP(D1923,거래처!B:B,거래처!D:D," ")</f>
        <v>502-11-86077</v>
      </c>
      <c r="G1923" s="282" t="s">
        <v>3861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1407</v>
      </c>
      <c r="E1924" s="261" t="str">
        <f>_xlfn.XLOOKUP(D1924,거래처!B:B,거래처!D:D," ")</f>
        <v>502-11-86077</v>
      </c>
      <c r="G1924" s="282" t="s">
        <v>2119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1407</v>
      </c>
      <c r="E1925" s="261" t="str">
        <f>_xlfn.XLOOKUP(D1925,거래처!B:B,거래처!D:D," ")</f>
        <v>502-11-86077</v>
      </c>
      <c r="G1925" s="282" t="s">
        <v>2121</v>
      </c>
      <c r="H1925" s="261" t="s">
        <v>1762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1407</v>
      </c>
      <c r="E1926" s="261" t="str">
        <f>_xlfn.XLOOKUP(D1926,거래처!B:B,거래처!D:D," ")</f>
        <v>502-11-86077</v>
      </c>
      <c r="G1926" s="282" t="s">
        <v>2120</v>
      </c>
      <c r="H1926" s="261" t="s">
        <v>1736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1806</v>
      </c>
      <c r="E1927" s="261" t="str">
        <f>_xlfn.XLOOKUP(D1927,거래처!B:B,거래처!D:D," ")</f>
        <v>309-06-23713</v>
      </c>
      <c r="G1927" s="282" t="s">
        <v>3862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1866</v>
      </c>
      <c r="E1928" s="261" t="str">
        <f>_xlfn.XLOOKUP(D1928,거래처!B:B,거래처!D:D," ")</f>
        <v>513-16-70662</v>
      </c>
      <c r="G1928" s="282" t="s">
        <v>3863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3818</v>
      </c>
      <c r="E1929" s="261" t="str">
        <f>_xlfn.XLOOKUP(D1929,거래처!B:B,거래처!D:D," ")</f>
        <v>501-27-91957</v>
      </c>
      <c r="G1929" s="282" t="s">
        <v>3864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1431</v>
      </c>
      <c r="E1930" s="261" t="str">
        <f>_xlfn.XLOOKUP(D1930,거래처!B:B,거래처!D:D," ")</f>
        <v>487-18-00463</v>
      </c>
      <c r="G1930" s="282" t="s">
        <v>3356</v>
      </c>
      <c r="H1930" s="261" t="s">
        <v>1175</v>
      </c>
      <c r="I1930" s="257">
        <v>520000</v>
      </c>
      <c r="J1930" s="261">
        <v>2</v>
      </c>
      <c r="M1930" s="257">
        <v>1040000</v>
      </c>
      <c r="P1930" s="282" t="s">
        <v>3804</v>
      </c>
    </row>
    <row r="1931" spans="1:16">
      <c r="A1931" s="263">
        <v>1930</v>
      </c>
      <c r="C1931" s="256">
        <v>45946</v>
      </c>
      <c r="D1931" s="282" t="s">
        <v>1443</v>
      </c>
      <c r="E1931" s="261" t="str">
        <f>_xlfn.XLOOKUP(D1931,거래처!B:B,거래처!D:D," ")</f>
        <v>363-59-00215</v>
      </c>
      <c r="G1931" s="282" t="s">
        <v>1125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3807</v>
      </c>
      <c r="P1931" s="282" t="s">
        <v>3804</v>
      </c>
    </row>
    <row r="1932" spans="1:16">
      <c r="A1932" s="263">
        <v>1931</v>
      </c>
      <c r="C1932" s="256">
        <v>45946</v>
      </c>
      <c r="D1932" s="282" t="s">
        <v>1554</v>
      </c>
      <c r="E1932" s="261" t="str">
        <f>_xlfn.XLOOKUP(D1932,거래처!B:B,거래처!D:D," ")</f>
        <v>312-13-58007</v>
      </c>
      <c r="G1932" s="282" t="s">
        <v>1171</v>
      </c>
      <c r="H1932" s="261" t="s">
        <v>1694</v>
      </c>
      <c r="I1932" s="257">
        <v>1000000</v>
      </c>
      <c r="J1932" s="261">
        <v>1</v>
      </c>
      <c r="M1932" s="257">
        <v>1000000</v>
      </c>
      <c r="P1932" s="282" t="s">
        <v>3807</v>
      </c>
    </row>
    <row r="1933" spans="1:16">
      <c r="A1933" s="263">
        <v>1932</v>
      </c>
      <c r="C1933" s="256">
        <v>45946</v>
      </c>
      <c r="D1933" s="282" t="s">
        <v>3819</v>
      </c>
      <c r="E1933" s="261">
        <f>_xlfn.XLOOKUP(D1933,거래처!B:B,거래처!D:D," ")</f>
        <v>0</v>
      </c>
      <c r="G1933" s="282" t="s">
        <v>2125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3673</v>
      </c>
      <c r="E1934" s="261" t="str">
        <f>_xlfn.XLOOKUP(D1934,거래처!B:B,거래처!D:D," ")</f>
        <v>111-02-01171</v>
      </c>
      <c r="G1934" s="282" t="s">
        <v>1685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3810</v>
      </c>
      <c r="P1934" s="282" t="s">
        <v>3800</v>
      </c>
    </row>
    <row r="1935" spans="1:16">
      <c r="A1935" s="263">
        <v>1934</v>
      </c>
      <c r="C1935" s="256">
        <v>45946</v>
      </c>
      <c r="D1935" s="282" t="s">
        <v>1731</v>
      </c>
      <c r="E1935" s="261" t="str">
        <f>_xlfn.XLOOKUP(D1935,거래처!B:B,거래처!D:D," ")</f>
        <v>609-23-97505</v>
      </c>
      <c r="G1935" s="282" t="s">
        <v>3865</v>
      </c>
      <c r="I1935" s="257">
        <v>1000000</v>
      </c>
      <c r="J1935" s="261">
        <v>1</v>
      </c>
      <c r="M1935" s="257">
        <v>1000000</v>
      </c>
      <c r="P1935" s="282" t="s">
        <v>3800</v>
      </c>
    </row>
    <row r="1936" spans="1:16">
      <c r="A1936" s="263">
        <v>1935</v>
      </c>
      <c r="C1936" s="256">
        <v>45946</v>
      </c>
      <c r="D1936" s="282" t="s">
        <v>1443</v>
      </c>
      <c r="E1936" s="261" t="str">
        <f>_xlfn.XLOOKUP(D1936,거래처!B:B,거래처!D:D," ")</f>
        <v>363-59-00215</v>
      </c>
      <c r="G1936" s="282" t="s">
        <v>3866</v>
      </c>
      <c r="N1936" s="257">
        <v>-1750000</v>
      </c>
      <c r="O1936" s="257" t="s">
        <v>3813</v>
      </c>
      <c r="P1936" s="282" t="s">
        <v>3800</v>
      </c>
    </row>
    <row r="1937" spans="1:16">
      <c r="A1937" s="263">
        <v>1936</v>
      </c>
      <c r="C1937" s="256">
        <v>45946</v>
      </c>
      <c r="D1937" s="282" t="s">
        <v>1554</v>
      </c>
      <c r="E1937" s="261" t="str">
        <f>_xlfn.XLOOKUP(D1937,거래처!B:B,거래처!D:D," ")</f>
        <v>312-13-58007</v>
      </c>
      <c r="G1937" s="282" t="s">
        <v>3723</v>
      </c>
      <c r="N1937" s="257">
        <v>-1000000</v>
      </c>
      <c r="O1937" s="257" t="s">
        <v>3815</v>
      </c>
      <c r="P1937" s="282" t="s">
        <v>3800</v>
      </c>
    </row>
    <row r="1938" spans="1:16">
      <c r="A1938" s="263">
        <v>1937</v>
      </c>
      <c r="C1938" s="256">
        <v>45946</v>
      </c>
      <c r="D1938" s="282" t="s">
        <v>3673</v>
      </c>
      <c r="E1938" s="261" t="str">
        <f>_xlfn.XLOOKUP(D1938,거래처!B:B,거래처!D:D," ")</f>
        <v>111-02-01171</v>
      </c>
      <c r="G1938" s="282" t="s">
        <v>3867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3819</v>
      </c>
      <c r="E1939" s="261">
        <f>_xlfn.XLOOKUP(D1939,거래처!B:B,거래처!D:D," ")</f>
        <v>0</v>
      </c>
      <c r="G1939" s="282" t="s">
        <v>3868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1866</v>
      </c>
      <c r="E1940" s="261" t="str">
        <f>_xlfn.XLOOKUP(D1940,거래처!B:B,거래처!D:D," ")</f>
        <v>513-16-70662</v>
      </c>
      <c r="G1940" s="282" t="s">
        <v>3863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1427</v>
      </c>
      <c r="E1941" s="261" t="str">
        <f>_xlfn.XLOOKUP(D1941,거래처!B:B,거래처!D:D," ")</f>
        <v>877-63-00588</v>
      </c>
      <c r="G1941" s="282" t="s">
        <v>1171</v>
      </c>
      <c r="H1941" s="261" t="s">
        <v>1694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1427</v>
      </c>
      <c r="E1942" s="261" t="str">
        <f>_xlfn.XLOOKUP(D1942,거래처!B:B,거래처!D:D," ")</f>
        <v>877-63-00588</v>
      </c>
      <c r="G1942" s="282" t="s">
        <v>3869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1122</v>
      </c>
      <c r="E1943" s="261">
        <f>_xlfn.XLOOKUP(D1943,거래처!B:B,거래처!D:D," ")</f>
        <v>0</v>
      </c>
      <c r="G1943" s="282" t="s">
        <v>2123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1122</v>
      </c>
      <c r="E1944" s="261">
        <f>_xlfn.XLOOKUP(D1944,거래처!B:B,거래처!D:D," ")</f>
        <v>0</v>
      </c>
      <c r="G1944" s="282" t="s">
        <v>2121</v>
      </c>
      <c r="H1944" s="261" t="s">
        <v>1762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1122</v>
      </c>
      <c r="E1945" s="261">
        <f>_xlfn.XLOOKUP(D1945,거래처!B:B,거래처!D:D," ")</f>
        <v>0</v>
      </c>
      <c r="G1945" s="282" t="s">
        <v>3870</v>
      </c>
      <c r="H1945" s="261" t="s">
        <v>1175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1122</v>
      </c>
      <c r="E1946" s="261">
        <f>_xlfn.XLOOKUP(D1946,거래처!B:B,거래처!D:D," ")</f>
        <v>0</v>
      </c>
      <c r="G1946" s="282" t="s">
        <v>1659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1536</v>
      </c>
      <c r="E1947" s="261" t="str">
        <f>_xlfn.XLOOKUP(D1947,거래처!B:B,거래처!D:D," ")</f>
        <v>503-07-45581</v>
      </c>
      <c r="G1947" s="282" t="s">
        <v>3871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1731</v>
      </c>
      <c r="E1948" s="261" t="str">
        <f>_xlfn.XLOOKUP(D1948,거래처!B:B,거래처!D:D," ")</f>
        <v>609-23-97505</v>
      </c>
      <c r="G1948" s="282" t="s">
        <v>1769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1912</v>
      </c>
      <c r="E1949" s="261" t="str">
        <f>_xlfn.XLOOKUP(D1949,거래처!B:B,거래처!D:D," ")</f>
        <v>621-19-98244</v>
      </c>
      <c r="G1949" s="282" t="s">
        <v>1171</v>
      </c>
      <c r="H1949" s="261" t="s">
        <v>1694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1912</v>
      </c>
      <c r="E1950" s="261" t="str">
        <f>_xlfn.XLOOKUP(D1950,거래처!B:B,거래처!D:D," ")</f>
        <v>621-19-98244</v>
      </c>
      <c r="G1950" s="282" t="s">
        <v>1102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1809</v>
      </c>
      <c r="E1951" s="261" t="str">
        <f>_xlfn.XLOOKUP(D1951,거래처!B:B,거래처!D:D," ")</f>
        <v>585-08-00244</v>
      </c>
      <c r="G1951" s="282" t="s">
        <v>1851</v>
      </c>
      <c r="H1951" s="261" t="s">
        <v>1987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3820</v>
      </c>
      <c r="E1952" s="261" t="str">
        <f>_xlfn.XLOOKUP(D1952,거래처!B:B,거래처!D:D," ")</f>
        <v>502-18-25399</v>
      </c>
      <c r="G1952" s="282" t="s">
        <v>1794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3820</v>
      </c>
      <c r="E1953" s="261" t="str">
        <f>_xlfn.XLOOKUP(D1953,거래처!B:B,거래처!D:D," ")</f>
        <v>502-18-25399</v>
      </c>
      <c r="G1953" s="282" t="s">
        <v>1659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1277</v>
      </c>
      <c r="E1954" s="261" t="str">
        <f>_xlfn.XLOOKUP(D1954,거래처!B:B,거래처!D:D," ")</f>
        <v>296-44-00890</v>
      </c>
      <c r="G1954" s="282" t="s">
        <v>1665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1536</v>
      </c>
      <c r="E1955" s="261" t="str">
        <f>_xlfn.XLOOKUP(D1955,거래처!B:B,거래처!D:D," ")</f>
        <v>503-07-45581</v>
      </c>
      <c r="G1955" s="282" t="s">
        <v>3872</v>
      </c>
      <c r="H1955" s="261" t="s">
        <v>2658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3820</v>
      </c>
      <c r="E1956" s="261" t="str">
        <f>_xlfn.XLOOKUP(D1956,거래처!B:B,거래처!D:D," ")</f>
        <v>502-18-25399</v>
      </c>
      <c r="G1956" s="282" t="s">
        <v>1102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1809</v>
      </c>
      <c r="E1957" s="261" t="str">
        <f>_xlfn.XLOOKUP(D1957,거래처!B:B,거래처!D:D," ")</f>
        <v>585-08-00244</v>
      </c>
      <c r="G1957" s="282" t="s">
        <v>1102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3817</v>
      </c>
      <c r="E1958" s="261" t="str">
        <f>_xlfn.XLOOKUP(D1958,거래처!B:B,거래처!D:D," ")</f>
        <v>549-86-00945</v>
      </c>
      <c r="G1958" s="282" t="s">
        <v>1102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2329</v>
      </c>
      <c r="E1959" s="261" t="str">
        <f>_xlfn.XLOOKUP(D1959,거래처!B:B,거래처!D:D," ")</f>
        <v>552-86-02615</v>
      </c>
      <c r="G1959" s="282" t="s">
        <v>2126</v>
      </c>
      <c r="H1959" s="261" t="s">
        <v>1166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3821</v>
      </c>
      <c r="E1960" s="261">
        <f>_xlfn.XLOOKUP(D1960,거래처!B:B,거래처!D:D," ")</f>
        <v>0</v>
      </c>
      <c r="G1960" s="282" t="s">
        <v>3873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1357</v>
      </c>
      <c r="E1961" s="261" t="str">
        <f>_xlfn.XLOOKUP(D1961,거래처!B:B,거래처!D:D," ")</f>
        <v>177-01-03420</v>
      </c>
      <c r="G1961" s="282" t="s">
        <v>1685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1357</v>
      </c>
      <c r="E1962" s="261" t="str">
        <f>_xlfn.XLOOKUP(D1962,거래처!B:B,거래처!D:D," ")</f>
        <v>177-01-03420</v>
      </c>
      <c r="G1962" s="282" t="s">
        <v>1224</v>
      </c>
      <c r="H1962" s="261" t="s">
        <v>1223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1536</v>
      </c>
      <c r="E1963" s="261" t="str">
        <f>_xlfn.XLOOKUP(D1963,거래처!B:B,거래처!D:D," ")</f>
        <v>503-07-45581</v>
      </c>
      <c r="G1963" s="282" t="s">
        <v>1102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1452</v>
      </c>
      <c r="E1964" s="261" t="str">
        <f>_xlfn.XLOOKUP(D1964,거래처!B:B,거래처!D:D," ")</f>
        <v>502-24-19452</v>
      </c>
      <c r="G1964" s="282" t="s">
        <v>1102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1407</v>
      </c>
      <c r="E1965" s="261" t="str">
        <f>_xlfn.XLOOKUP(D1965,거래처!B:B,거래처!D:D," ")</f>
        <v>502-11-86077</v>
      </c>
      <c r="G1965" s="282" t="s">
        <v>3874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1431</v>
      </c>
      <c r="E1966" s="261" t="str">
        <f>_xlfn.XLOOKUP(D1966,거래처!B:B,거래처!D:D," ")</f>
        <v>487-18-00463</v>
      </c>
      <c r="G1966" s="282" t="s">
        <v>1798</v>
      </c>
      <c r="H1966" s="261" t="s">
        <v>3532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3293</v>
      </c>
      <c r="E1967" s="261">
        <f>_xlfn.XLOOKUP(D1967,거래처!B:B,거래처!D:D," ")</f>
        <v>0</v>
      </c>
      <c r="G1967" s="282" t="s">
        <v>1798</v>
      </c>
      <c r="H1967" s="261" t="s">
        <v>3532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E1968" s="261" t="str">
        <f>_xlfn.XLOOKUP(D1968,거래처!B:B,거래처!D:D," ")</f>
        <v>138-01-48780</v>
      </c>
      <c r="G1968" s="282" t="s">
        <v>1962</v>
      </c>
      <c r="H1968" s="261" t="s">
        <v>1182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4074</v>
      </c>
    </row>
    <row r="1969" spans="1:14">
      <c r="A1969" s="263">
        <v>1968</v>
      </c>
      <c r="C1969" s="256">
        <v>45951</v>
      </c>
      <c r="D1969" s="282" t="s">
        <v>3098</v>
      </c>
      <c r="E1969" s="261" t="str">
        <f>_xlfn.XLOOKUP(D1969,거래처!B:B,거래처!D:D," ")</f>
        <v>444-37-00623</v>
      </c>
      <c r="G1969" s="282" t="s">
        <v>1537</v>
      </c>
      <c r="H1969" s="261" t="s">
        <v>1858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1689</v>
      </c>
      <c r="E1970" s="261" t="str">
        <f>_xlfn.XLOOKUP(D1970,거래처!B:B,거래처!D:D," ")</f>
        <v>410-27-15314</v>
      </c>
      <c r="G1970" s="282" t="s">
        <v>3875</v>
      </c>
      <c r="H1970" s="261" t="s">
        <v>3876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1407</v>
      </c>
      <c r="E1971" s="261" t="str">
        <f>_xlfn.XLOOKUP(D1971,거래처!B:B,거래처!D:D," ")</f>
        <v>502-11-86077</v>
      </c>
      <c r="G1971" s="282" t="s">
        <v>1171</v>
      </c>
      <c r="H1971" s="261" t="s">
        <v>1694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3818</v>
      </c>
      <c r="E1972" s="261" t="str">
        <f>_xlfn.XLOOKUP(D1972,거래처!B:B,거래처!D:D," ")</f>
        <v>501-27-91957</v>
      </c>
      <c r="G1972" s="282" t="s">
        <v>1171</v>
      </c>
      <c r="H1972" s="261" t="s">
        <v>1694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3818</v>
      </c>
      <c r="E1973" s="261" t="str">
        <f>_xlfn.XLOOKUP(D1973,거래처!B:B,거래처!D:D," ")</f>
        <v>501-27-91957</v>
      </c>
      <c r="G1973" s="282" t="s">
        <v>1454</v>
      </c>
      <c r="H1973" s="261" t="s">
        <v>2594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3818</v>
      </c>
      <c r="E1974" s="261" t="str">
        <f>_xlfn.XLOOKUP(D1974,거래처!B:B,거래처!D:D," ")</f>
        <v>501-27-91957</v>
      </c>
      <c r="G1974" s="282" t="s">
        <v>2098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1357</v>
      </c>
      <c r="E1975" s="261" t="str">
        <f>_xlfn.XLOOKUP(D1975,거래처!B:B,거래처!D:D," ")</f>
        <v>177-01-03420</v>
      </c>
      <c r="G1975" s="282" t="s">
        <v>1685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1273</v>
      </c>
      <c r="E1976" s="261" t="str">
        <f>_xlfn.XLOOKUP(D1976,거래처!B:B,거래처!D:D," ")</f>
        <v>309-06-23713</v>
      </c>
      <c r="G1976" s="282" t="s">
        <v>1185</v>
      </c>
      <c r="H1976" s="261" t="s">
        <v>2091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3821</v>
      </c>
      <c r="E1977" s="261">
        <f>_xlfn.XLOOKUP(D1977,거래처!B:B,거래처!D:D," ")</f>
        <v>0</v>
      </c>
      <c r="G1977" s="282" t="s">
        <v>1102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1407</v>
      </c>
      <c r="E1978" s="261" t="str">
        <f>_xlfn.XLOOKUP(D1978,거래처!B:B,거래처!D:D," ")</f>
        <v>502-11-86077</v>
      </c>
      <c r="G1978" s="282" t="s">
        <v>1102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3822</v>
      </c>
      <c r="E1979" s="261" t="str">
        <f>_xlfn.XLOOKUP(D1979,거래처!B:B,거래처!D:D," ")</f>
        <v>609-12-77876</v>
      </c>
      <c r="G1979" s="282" t="s">
        <v>1685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3823</v>
      </c>
      <c r="E1980" s="261" t="str">
        <f>_xlfn.XLOOKUP(D1980,거래처!B:B,거래처!D:D," ")</f>
        <v>609-22-59334</v>
      </c>
      <c r="G1980" s="282" t="s">
        <v>1962</v>
      </c>
      <c r="H1980" s="261" t="s">
        <v>1182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1498</v>
      </c>
      <c r="E1981" s="261">
        <f>_xlfn.XLOOKUP(D1981,거래처!B:B,거래처!D:D," ")</f>
        <v>0</v>
      </c>
      <c r="G1981" s="282" t="s">
        <v>1173</v>
      </c>
      <c r="H1981" s="261" t="s">
        <v>1174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2474</v>
      </c>
      <c r="E1982" s="261" t="str">
        <f>_xlfn.XLOOKUP(D1982,거래처!B:B,거래처!D:D," ")</f>
        <v>416-04-31443</v>
      </c>
      <c r="G1982" s="282" t="s">
        <v>2107</v>
      </c>
      <c r="H1982" s="261" t="s">
        <v>1422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3049</v>
      </c>
      <c r="E1983" s="261" t="str">
        <f>_xlfn.XLOOKUP(D1983,거래처!B:B,거래처!D:D," ")</f>
        <v>484-21-00620</v>
      </c>
      <c r="G1983" s="282" t="s">
        <v>1171</v>
      </c>
      <c r="H1983" s="261" t="s">
        <v>1694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1664</v>
      </c>
      <c r="E1984" s="261" t="str">
        <f>_xlfn.XLOOKUP(D1984,거래처!B:B,거래처!D:D," ")</f>
        <v>848-34-00917</v>
      </c>
      <c r="G1984" s="282" t="s">
        <v>2107</v>
      </c>
      <c r="H1984" s="261" t="s">
        <v>1422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1664</v>
      </c>
      <c r="E1985" s="261" t="str">
        <f>_xlfn.XLOOKUP(D1985,거래처!B:B,거래처!D:D," ")</f>
        <v>848-34-00917</v>
      </c>
      <c r="G1985" s="282" t="s">
        <v>2823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1122</v>
      </c>
      <c r="E1986" s="261">
        <f>_xlfn.XLOOKUP(D1986,거래처!B:B,거래처!D:D," ")</f>
        <v>0</v>
      </c>
      <c r="G1986" s="282" t="s">
        <v>2123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1122</v>
      </c>
      <c r="E1987" s="261">
        <f>_xlfn.XLOOKUP(D1987,거래처!B:B,거래처!D:D," ")</f>
        <v>0</v>
      </c>
      <c r="G1987" s="282" t="s">
        <v>2121</v>
      </c>
      <c r="H1987" s="261" t="s">
        <v>1762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1122</v>
      </c>
      <c r="E1988" s="261">
        <f>_xlfn.XLOOKUP(D1988,거래처!B:B,거래처!D:D," ")</f>
        <v>0</v>
      </c>
      <c r="G1988" s="282" t="s">
        <v>3870</v>
      </c>
      <c r="H1988" s="261" t="s">
        <v>1175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1122</v>
      </c>
      <c r="E1989" s="261">
        <f>_xlfn.XLOOKUP(D1989,거래처!B:B,거래처!D:D," ")</f>
        <v>0</v>
      </c>
      <c r="G1989" s="282" t="s">
        <v>2120</v>
      </c>
      <c r="H1989" s="261" t="s">
        <v>1736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1122</v>
      </c>
      <c r="E1990" s="261">
        <f>_xlfn.XLOOKUP(D1990,거래처!B:B,거래처!D:D," ")</f>
        <v>0</v>
      </c>
      <c r="G1990" s="282" t="s">
        <v>2119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1425</v>
      </c>
      <c r="E1991" s="261" t="str">
        <f>_xlfn.XLOOKUP(D1991,거래처!B:B,거래처!D:D," ")</f>
        <v>220-02-21340</v>
      </c>
      <c r="G1991" s="282" t="s">
        <v>3877</v>
      </c>
      <c r="H1991" s="261" t="s">
        <v>3878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2329</v>
      </c>
      <c r="E1992" s="261" t="str">
        <f>_xlfn.XLOOKUP(D1992,거래처!B:B,거래처!D:D," ")</f>
        <v>552-86-02615</v>
      </c>
      <c r="G1992" s="282" t="s">
        <v>2126</v>
      </c>
      <c r="H1992" s="261" t="s">
        <v>1166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1533</v>
      </c>
      <c r="E1993" s="261" t="str">
        <f>_xlfn.XLOOKUP(D1993,거래처!B:B,거래처!D:D," ")</f>
        <v>416-09-29452</v>
      </c>
      <c r="G1993" s="282" t="s">
        <v>2944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1809</v>
      </c>
      <c r="E1994" s="261" t="str">
        <f>_xlfn.XLOOKUP(D1994,거래처!B:B,거래처!D:D," ")</f>
        <v>585-08-00244</v>
      </c>
      <c r="G1994" s="282" t="s">
        <v>2117</v>
      </c>
      <c r="H1994" s="261" t="s">
        <v>1217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1357</v>
      </c>
      <c r="E1995" s="261" t="str">
        <f>_xlfn.XLOOKUP(D1995,거래처!B:B,거래처!D:D," ")</f>
        <v>177-01-03420</v>
      </c>
      <c r="G1995" s="282" t="s">
        <v>3024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1554</v>
      </c>
      <c r="E1996" s="261" t="str">
        <f>_xlfn.XLOOKUP(D1996,거래처!B:B,거래처!D:D," ")</f>
        <v>312-13-58007</v>
      </c>
      <c r="G1996" s="282" t="s">
        <v>1680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1402</v>
      </c>
      <c r="E1997" s="261" t="str">
        <f>_xlfn.XLOOKUP(D1997,거래처!B:B,거래처!D:D," ")</f>
        <v>504-20-50427</v>
      </c>
      <c r="G1997" s="282" t="s">
        <v>1908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1402</v>
      </c>
      <c r="E1998" s="261" t="str">
        <f>_xlfn.XLOOKUP(D1998,거래처!B:B,거래처!D:D," ")</f>
        <v>504-20-50427</v>
      </c>
      <c r="G1998" s="282" t="s">
        <v>1908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1402</v>
      </c>
      <c r="E1999" s="261" t="str">
        <f>_xlfn.XLOOKUP(D1999,거래처!B:B,거래처!D:D," ")</f>
        <v>504-20-50427</v>
      </c>
      <c r="G1999" s="282" t="s">
        <v>2087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1402</v>
      </c>
      <c r="E2000" s="261" t="str">
        <f>_xlfn.XLOOKUP(D2000,거래처!B:B,거래처!D:D," ")</f>
        <v>504-20-50427</v>
      </c>
      <c r="G2000" s="282" t="s">
        <v>1920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996</v>
      </c>
      <c r="E2001" s="261" t="str">
        <f>_xlfn.XLOOKUP(D2001,거래처!B:B,거래처!D:D," ")</f>
        <v>504-13-11275</v>
      </c>
      <c r="G2001" s="282" t="s">
        <v>2069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4075</v>
      </c>
    </row>
    <row r="2002" spans="1:17">
      <c r="A2002" s="263">
        <v>2001</v>
      </c>
      <c r="C2002" s="256">
        <v>45953</v>
      </c>
      <c r="D2002" s="282" t="s">
        <v>1533</v>
      </c>
      <c r="E2002" s="261" t="str">
        <f>_xlfn.XLOOKUP(D2002,거래처!B:B,거래처!D:D," ")</f>
        <v>416-09-29452</v>
      </c>
      <c r="G2002" s="282" t="s">
        <v>1171</v>
      </c>
      <c r="H2002" s="261" t="s">
        <v>1694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1533</v>
      </c>
      <c r="E2003" s="261" t="str">
        <f>_xlfn.XLOOKUP(D2003,거래처!B:B,거래처!D:D," ")</f>
        <v>416-09-29452</v>
      </c>
      <c r="G2003" s="282" t="s">
        <v>1477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2045</v>
      </c>
      <c r="E2004" s="261" t="str">
        <f>_xlfn.XLOOKUP(D2004,거래처!B:B,거래처!D:D," ")</f>
        <v>616-06-75685</v>
      </c>
      <c r="G2004" s="282" t="s">
        <v>1102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3098</v>
      </c>
      <c r="E2005" s="261" t="str">
        <f>_xlfn.XLOOKUP(D2005,거래처!B:B,거래처!D:D," ")</f>
        <v>444-37-00623</v>
      </c>
      <c r="G2005" s="282" t="s">
        <v>1102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2525</v>
      </c>
      <c r="E2006" s="261" t="str">
        <f>_xlfn.XLOOKUP(D2006,거래처!B:B,거래처!D:D," ")</f>
        <v>296-44-00890</v>
      </c>
      <c r="G2006" s="282" t="s">
        <v>1102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3822</v>
      </c>
      <c r="E2007" s="261" t="str">
        <f>_xlfn.XLOOKUP(D2007,거래처!B:B,거래처!D:D," ")</f>
        <v>609-12-77876</v>
      </c>
      <c r="G2007" s="282" t="s">
        <v>1102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2329</v>
      </c>
      <c r="E2008" s="261" t="str">
        <f>_xlfn.XLOOKUP(D2008,거래처!B:B,거래처!D:D," ")</f>
        <v>552-86-02615</v>
      </c>
      <c r="G2008" s="282" t="s">
        <v>1102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E2009" s="261" t="str">
        <f>_xlfn.XLOOKUP(D2009,거래처!B:B,거래처!D:D," ")</f>
        <v>138-01-48780</v>
      </c>
      <c r="G2009" s="282" t="s">
        <v>1102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3049</v>
      </c>
      <c r="E2010" s="261" t="str">
        <f>_xlfn.XLOOKUP(D2010,거래처!B:B,거래처!D:D," ")</f>
        <v>484-21-00620</v>
      </c>
      <c r="G2010" s="282" t="s">
        <v>1102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2474</v>
      </c>
      <c r="E2011" s="261" t="str">
        <f>_xlfn.XLOOKUP(D2011,거래처!B:B,거래처!D:D," ")</f>
        <v>416-04-31443</v>
      </c>
      <c r="G2011" s="282" t="s">
        <v>1102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3293</v>
      </c>
      <c r="E2012" s="261">
        <f>_xlfn.XLOOKUP(D2012,거래처!B:B,거래처!D:D," ")</f>
        <v>0</v>
      </c>
      <c r="G2012" s="282" t="s">
        <v>1102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3823</v>
      </c>
      <c r="E2013" s="261" t="str">
        <f>_xlfn.XLOOKUP(D2013,거래처!B:B,거래처!D:D," ")</f>
        <v>609-22-59334</v>
      </c>
      <c r="G2013" s="282" t="s">
        <v>1102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1357</v>
      </c>
      <c r="E2014" s="261" t="str">
        <f>_xlfn.XLOOKUP(D2014,거래처!B:B,거래처!D:D," ")</f>
        <v>177-01-03420</v>
      </c>
      <c r="G2014" s="282" t="s">
        <v>1171</v>
      </c>
      <c r="H2014" s="261" t="s">
        <v>1694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1357</v>
      </c>
      <c r="E2015" s="261" t="str">
        <f>_xlfn.XLOOKUP(D2015,거래처!B:B,거래처!D:D," ")</f>
        <v>177-01-03420</v>
      </c>
      <c r="G2015" s="282" t="s">
        <v>2747</v>
      </c>
      <c r="H2015" s="261" t="s">
        <v>2660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1866</v>
      </c>
      <c r="E2016" s="261" t="str">
        <f>_xlfn.XLOOKUP(D2016,거래처!B:B,거래처!D:D," ")</f>
        <v>513-16-70662</v>
      </c>
      <c r="G2016" s="282" t="s">
        <v>1102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1554</v>
      </c>
      <c r="E2017" s="261" t="str">
        <f>_xlfn.XLOOKUP(D2017,거래처!B:B,거래처!D:D," ")</f>
        <v>312-13-58007</v>
      </c>
      <c r="G2017" s="282" t="s">
        <v>1102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996</v>
      </c>
      <c r="E2018" s="261" t="str">
        <f>_xlfn.XLOOKUP(D2018,거래처!B:B,거래처!D:D," ")</f>
        <v>504-13-11275</v>
      </c>
      <c r="G2018" s="282" t="s">
        <v>1102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2618</v>
      </c>
      <c r="E2019" s="261" t="str">
        <f>_xlfn.XLOOKUP(D2019,거래처!B:B,거래처!D:D," ")</f>
        <v>214-30-06027</v>
      </c>
      <c r="G2019" s="282" t="s">
        <v>2130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1452</v>
      </c>
      <c r="E2020" s="261" t="str">
        <f>_xlfn.XLOOKUP(D2020,거래처!B:B,거래처!D:D," ")</f>
        <v>502-24-19452</v>
      </c>
      <c r="G2020" s="282" t="s">
        <v>3356</v>
      </c>
      <c r="H2020" s="261" t="s">
        <v>1175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2618</v>
      </c>
      <c r="E2021" s="261" t="str">
        <f>_xlfn.XLOOKUP(D2021,거래처!B:B,거래처!D:D," ")</f>
        <v>214-30-06027</v>
      </c>
      <c r="G2021" s="282" t="s">
        <v>1102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1809</v>
      </c>
      <c r="E2022" s="261" t="str">
        <f>_xlfn.XLOOKUP(D2022,거래처!B:B,거래처!D:D," ")</f>
        <v>585-08-00244</v>
      </c>
      <c r="G2022" s="282" t="s">
        <v>1102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1357</v>
      </c>
      <c r="E2023" s="261" t="str">
        <f>_xlfn.XLOOKUP(D2023,거래처!B:B,거래처!D:D," ")</f>
        <v>177-01-03420</v>
      </c>
      <c r="G2023" s="282" t="s">
        <v>2109</v>
      </c>
      <c r="H2023" s="261" t="s">
        <v>1169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1357</v>
      </c>
      <c r="E2024" s="261" t="str">
        <f>_xlfn.XLOOKUP(D2024,거래처!B:B,거래처!D:D," ")</f>
        <v>177-01-03420</v>
      </c>
      <c r="G2024" s="282" t="s">
        <v>2110</v>
      </c>
      <c r="H2024" s="261" t="s">
        <v>1744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1357</v>
      </c>
      <c r="E2025" s="261" t="str">
        <f>_xlfn.XLOOKUP(D2025,거래처!B:B,거래처!D:D," ")</f>
        <v>177-01-03420</v>
      </c>
      <c r="G2025" s="282" t="s">
        <v>1685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3824</v>
      </c>
      <c r="E2026" s="261" t="str">
        <f>_xlfn.XLOOKUP(D2026,거래처!B:B,거래처!D:D," ")</f>
        <v>119-38-01209</v>
      </c>
      <c r="F2026" s="284" t="s">
        <v>4125</v>
      </c>
      <c r="G2026" s="282" t="s">
        <v>2181</v>
      </c>
      <c r="H2026" s="261" t="s">
        <v>2180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3824</v>
      </c>
      <c r="E2027" s="261" t="str">
        <f>_xlfn.XLOOKUP(D2027,거래처!B:B,거래처!D:D," ")</f>
        <v>119-38-01209</v>
      </c>
      <c r="F2027" s="284" t="s">
        <v>4125</v>
      </c>
      <c r="G2027" s="282" t="s">
        <v>2527</v>
      </c>
      <c r="H2027" s="261" t="s">
        <v>1697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2691</v>
      </c>
      <c r="E2028" s="261" t="str">
        <f>_xlfn.XLOOKUP(D2028,거래처!B:B,거래처!D:D," ")</f>
        <v>118-10-18095</v>
      </c>
      <c r="G2028" s="282" t="s">
        <v>2109</v>
      </c>
      <c r="H2028" s="261" t="s">
        <v>1169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2691</v>
      </c>
      <c r="E2029" s="261" t="str">
        <f>_xlfn.XLOOKUP(D2029,거래처!B:B,거래처!D:D," ")</f>
        <v>118-10-18095</v>
      </c>
      <c r="G2029" s="282" t="s">
        <v>2110</v>
      </c>
      <c r="H2029" s="261" t="s">
        <v>1744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3504</v>
      </c>
      <c r="E2030" s="261" t="str">
        <f>_xlfn.XLOOKUP(D2030,거래처!B:B,거래처!D:D," ")</f>
        <v>143-01-00546</v>
      </c>
      <c r="G2030" s="282" t="s">
        <v>1185</v>
      </c>
      <c r="H2030" s="261" t="s">
        <v>2091</v>
      </c>
      <c r="I2030" s="257">
        <v>1300000</v>
      </c>
      <c r="J2030" s="261">
        <v>1</v>
      </c>
      <c r="L2030" s="258" t="s">
        <v>3041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1542</v>
      </c>
      <c r="E2031" s="261" t="str">
        <f>_xlfn.XLOOKUP(D2031,거래처!B:B,거래처!D:D," ")</f>
        <v>122-01-63748</v>
      </c>
      <c r="G2031" s="282" t="s">
        <v>1686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1498</v>
      </c>
      <c r="E2032" s="261">
        <f>_xlfn.XLOOKUP(D2032,거래처!B:B,거래처!D:D," ")</f>
        <v>0</v>
      </c>
      <c r="G2032" s="282" t="s">
        <v>3879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3818</v>
      </c>
      <c r="E2033" s="261" t="str">
        <f>_xlfn.XLOOKUP(D2033,거래처!B:B,거래처!D:D," ")</f>
        <v>501-27-91957</v>
      </c>
      <c r="G2033" s="282" t="s">
        <v>1102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1427</v>
      </c>
      <c r="E2034" s="261" t="str">
        <f>_xlfn.XLOOKUP(D2034,거래처!B:B,거래처!D:D," ")</f>
        <v>877-63-00588</v>
      </c>
      <c r="G2034" s="282" t="s">
        <v>3880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1331</v>
      </c>
      <c r="E2035" s="261" t="str">
        <f>_xlfn.XLOOKUP(D2035,거래처!B:B,거래처!D:D," ")</f>
        <v>510-03-85884</v>
      </c>
      <c r="G2035" s="282" t="s">
        <v>3881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1533</v>
      </c>
      <c r="E2036" s="261" t="str">
        <f>_xlfn.XLOOKUP(D2036,거래처!B:B,거래처!D:D," ")</f>
        <v>416-09-29452</v>
      </c>
      <c r="G2036" s="282" t="s">
        <v>3882</v>
      </c>
      <c r="H2036" s="261" t="s">
        <v>2789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3825</v>
      </c>
      <c r="E2037" s="261">
        <f>_xlfn.XLOOKUP(D2037,거래처!B:B,거래처!D:D," ")</f>
        <v>0</v>
      </c>
      <c r="G2037" s="282" t="s">
        <v>2944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1689</v>
      </c>
      <c r="E2038" s="261" t="str">
        <f>_xlfn.XLOOKUP(D2038,거래처!B:B,거래처!D:D," ")</f>
        <v>410-27-15314</v>
      </c>
      <c r="G2038" s="282" t="s">
        <v>3870</v>
      </c>
      <c r="H2038" s="261" t="s">
        <v>1175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1689</v>
      </c>
      <c r="E2039" s="261" t="str">
        <f>_xlfn.XLOOKUP(D2039,거래처!B:B,거래처!D:D," ")</f>
        <v>410-27-15314</v>
      </c>
      <c r="G2039" s="282" t="s">
        <v>2120</v>
      </c>
      <c r="H2039" s="261" t="s">
        <v>1736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1689</v>
      </c>
      <c r="E2040" s="261" t="str">
        <f>_xlfn.XLOOKUP(D2040,거래처!B:B,거래처!D:D," ")</f>
        <v>410-27-15314</v>
      </c>
      <c r="G2040" s="282" t="s">
        <v>2119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3826</v>
      </c>
      <c r="E2041" s="261" t="str">
        <f>_xlfn.XLOOKUP(D2041,거래처!B:B,거래처!D:D," ")</f>
        <v>418-02-99483</v>
      </c>
      <c r="G2041" s="282" t="s">
        <v>2123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3826</v>
      </c>
      <c r="E2042" s="261" t="str">
        <f>_xlfn.XLOOKUP(D2042,거래처!B:B,거래처!D:D," ")</f>
        <v>418-02-99483</v>
      </c>
      <c r="G2042" s="282" t="s">
        <v>3356</v>
      </c>
      <c r="H2042" s="261" t="s">
        <v>1175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3826</v>
      </c>
      <c r="E2043" s="261" t="str">
        <f>_xlfn.XLOOKUP(D2043,거래처!B:B,거래처!D:D," ")</f>
        <v>418-02-99483</v>
      </c>
      <c r="G2043" s="282" t="s">
        <v>2119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3826</v>
      </c>
      <c r="E2044" s="261" t="str">
        <f>_xlfn.XLOOKUP(D2044,거래처!B:B,거래처!D:D," ")</f>
        <v>418-02-99483</v>
      </c>
      <c r="G2044" s="282" t="s">
        <v>2120</v>
      </c>
      <c r="H2044" s="261" t="s">
        <v>1736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3826</v>
      </c>
      <c r="E2045" s="261" t="str">
        <f>_xlfn.XLOOKUP(D2045,거래처!B:B,거래처!D:D," ")</f>
        <v>418-02-99483</v>
      </c>
      <c r="G2045" s="282" t="s">
        <v>2121</v>
      </c>
      <c r="H2045" s="261" t="s">
        <v>1762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1357</v>
      </c>
      <c r="E2046" s="261" t="str">
        <f>_xlfn.XLOOKUP(D2046,거래처!B:B,거래처!D:D," ")</f>
        <v>177-01-03420</v>
      </c>
      <c r="G2046" s="282" t="s">
        <v>1685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1536</v>
      </c>
      <c r="E2047" s="261" t="str">
        <f>_xlfn.XLOOKUP(D2047,거래처!B:B,거래처!D:D," ")</f>
        <v>503-07-45581</v>
      </c>
      <c r="G2047" s="282" t="s">
        <v>1648</v>
      </c>
      <c r="H2047" s="261" t="s">
        <v>1647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1511</v>
      </c>
      <c r="E2048" s="261" t="str">
        <f>_xlfn.XLOOKUP(D2048,거래처!B:B,거래처!D:D," ")</f>
        <v>196-87-02353</v>
      </c>
      <c r="G2048" s="282" t="s">
        <v>3883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3825</v>
      </c>
      <c r="E2049" s="261">
        <f>_xlfn.XLOOKUP(D2049,거래처!B:B,거래처!D:D," ")</f>
        <v>0</v>
      </c>
      <c r="G2049" s="282" t="s">
        <v>3884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3826</v>
      </c>
      <c r="E2050" s="261" t="str">
        <f>_xlfn.XLOOKUP(D2050,거래처!B:B,거래처!D:D," ")</f>
        <v>418-02-99483</v>
      </c>
      <c r="G2050" s="282" t="s">
        <v>3885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1357</v>
      </c>
      <c r="E2051" s="261" t="str">
        <f>_xlfn.XLOOKUP(D2051,거래처!B:B,거래처!D:D," ")</f>
        <v>177-01-03420</v>
      </c>
      <c r="G2051" s="282" t="s">
        <v>2223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1866</v>
      </c>
      <c r="E2052" s="261" t="str">
        <f>_xlfn.XLOOKUP(D2052,거래처!B:B,거래처!D:D," ")</f>
        <v>513-16-70662</v>
      </c>
      <c r="G2052" s="282" t="s">
        <v>3356</v>
      </c>
      <c r="H2052" s="261" t="s">
        <v>1175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1866</v>
      </c>
      <c r="E2053" s="261" t="str">
        <f>_xlfn.XLOOKUP(D2053,거래처!B:B,거래처!D:D," ")</f>
        <v>513-16-70662</v>
      </c>
      <c r="G2053" s="282" t="s">
        <v>2119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1866</v>
      </c>
      <c r="E2054" s="261" t="str">
        <f>_xlfn.XLOOKUP(D2054,거래처!B:B,거래처!D:D," ")</f>
        <v>513-16-70662</v>
      </c>
      <c r="G2054" s="282" t="s">
        <v>2120</v>
      </c>
      <c r="H2054" s="261" t="s">
        <v>1736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2691</v>
      </c>
      <c r="E2055" s="261" t="str">
        <f>_xlfn.XLOOKUP(D2055,거래처!B:B,거래처!D:D," ")</f>
        <v>118-10-18095</v>
      </c>
      <c r="G2055" s="282" t="s">
        <v>3886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1395</v>
      </c>
      <c r="E2056" s="261" t="str">
        <f>_xlfn.XLOOKUP(D2056,거래처!B:B,거래처!D:D," ")</f>
        <v>143-01-00546</v>
      </c>
      <c r="G2056" s="282" t="s">
        <v>1102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1833</v>
      </c>
      <c r="E2057" s="261" t="str">
        <f>_xlfn.XLOOKUP(D2057,거래처!B:B,거래처!D:D," ")</f>
        <v>894-39-00502</v>
      </c>
      <c r="G2057" s="282" t="s">
        <v>1171</v>
      </c>
      <c r="H2057" s="261" t="s">
        <v>1694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1144</v>
      </c>
      <c r="E2058" s="261" t="str">
        <f>_xlfn.XLOOKUP(D2058,거래처!B:B,거래처!D:D," ")</f>
        <v>324-37-00464</v>
      </c>
      <c r="G2058" s="282" t="s">
        <v>1518</v>
      </c>
      <c r="H2058" s="261" t="s">
        <v>2612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1007</v>
      </c>
      <c r="E2059" s="261" t="str">
        <f>_xlfn.XLOOKUP(D2059,거래처!B:B,거래처!D:D," ")</f>
        <v>488-12-01084</v>
      </c>
      <c r="G2059" s="282" t="s">
        <v>3857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1689</v>
      </c>
      <c r="E2060" s="261" t="str">
        <f>_xlfn.XLOOKUP(D2060,거래처!B:B,거래처!D:D," ")</f>
        <v>410-27-15314</v>
      </c>
      <c r="G2060" s="282" t="s">
        <v>3870</v>
      </c>
      <c r="H2060" s="261" t="s">
        <v>1175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1689</v>
      </c>
      <c r="E2061" s="261" t="str">
        <f>_xlfn.XLOOKUP(D2061,거래처!B:B,거래처!D:D," ")</f>
        <v>410-27-15314</v>
      </c>
      <c r="G2061" s="282" t="s">
        <v>2117</v>
      </c>
      <c r="H2061" s="261" t="s">
        <v>1217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1689</v>
      </c>
      <c r="E2062" s="261" t="str">
        <f>_xlfn.XLOOKUP(D2062,거래처!B:B,거래처!D:D," ")</f>
        <v>410-27-15314</v>
      </c>
      <c r="G2062" s="282" t="s">
        <v>2119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1357</v>
      </c>
      <c r="E2063" s="261" t="str">
        <f>_xlfn.XLOOKUP(D2063,거래처!B:B,거래처!D:D," ")</f>
        <v>177-01-03420</v>
      </c>
      <c r="G2063" s="282" t="s">
        <v>3870</v>
      </c>
      <c r="H2063" s="261" t="s">
        <v>1175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1357</v>
      </c>
      <c r="E2064" s="261" t="str">
        <f>_xlfn.XLOOKUP(D2064,거래처!B:B,거래처!D:D," ")</f>
        <v>177-01-03420</v>
      </c>
      <c r="G2064" s="282" t="s">
        <v>2120</v>
      </c>
      <c r="H2064" s="261" t="s">
        <v>1736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1357</v>
      </c>
      <c r="E2065" s="261" t="str">
        <f>_xlfn.XLOOKUP(D2065,거래처!B:B,거래처!D:D," ")</f>
        <v>177-01-03420</v>
      </c>
      <c r="G2065" s="282" t="s">
        <v>2121</v>
      </c>
      <c r="H2065" s="261" t="s">
        <v>1762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3827</v>
      </c>
      <c r="E2066" s="261">
        <f>_xlfn.XLOOKUP(D2066,거래처!B:B,거래처!D:D," ")</f>
        <v>0</v>
      </c>
      <c r="G2066" s="282" t="s">
        <v>1173</v>
      </c>
      <c r="H2066" s="261" t="s">
        <v>1172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1617</v>
      </c>
      <c r="E2067" s="261" t="str">
        <f>_xlfn.XLOOKUP(D2067,거래처!B:B,거래처!D:D," ")</f>
        <v>104-86-61638</v>
      </c>
      <c r="G2067" s="282" t="s">
        <v>2131</v>
      </c>
      <c r="H2067" s="261" t="s">
        <v>1891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1617</v>
      </c>
      <c r="E2068" s="261" t="str">
        <f>_xlfn.XLOOKUP(D2068,거래처!B:B,거래처!D:D," ")</f>
        <v>104-86-61638</v>
      </c>
      <c r="G2068" s="282" t="s">
        <v>2110</v>
      </c>
      <c r="H2068" s="261" t="s">
        <v>1744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1617</v>
      </c>
      <c r="E2069" s="261" t="str">
        <f>_xlfn.XLOOKUP(D2069,거래처!B:B,거래처!D:D," ")</f>
        <v>104-86-61638</v>
      </c>
      <c r="G2069" s="282" t="s">
        <v>3525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1542</v>
      </c>
      <c r="E2070" s="261" t="str">
        <f>_xlfn.XLOOKUP(D2070,거래처!B:B,거래처!D:D," ")</f>
        <v>122-01-63748</v>
      </c>
      <c r="G2070" s="282" t="s">
        <v>1102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1402</v>
      </c>
      <c r="E2071" s="261" t="str">
        <f>_xlfn.XLOOKUP(D2071,거래처!B:B,거래처!D:D," ")</f>
        <v>504-20-50427</v>
      </c>
      <c r="G2071" s="282" t="s">
        <v>1989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3827</v>
      </c>
      <c r="E2072" s="261">
        <f>_xlfn.XLOOKUP(D2072,거래처!B:B,거래처!D:D," ")</f>
        <v>0</v>
      </c>
      <c r="G2072" s="282" t="s">
        <v>3887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1357</v>
      </c>
      <c r="E2073" s="261" t="str">
        <f>_xlfn.XLOOKUP(D2073,거래처!B:B,거래처!D:D," ")</f>
        <v>177-01-03420</v>
      </c>
      <c r="G2073" s="282" t="s">
        <v>2117</v>
      </c>
      <c r="H2073" s="261" t="s">
        <v>1217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3047</v>
      </c>
      <c r="E2074" s="261" t="str">
        <f>_xlfn.XLOOKUP(D2074,거래처!B:B,거래처!D:D," ")</f>
        <v>402-16-96829</v>
      </c>
      <c r="G2074" s="282" t="s">
        <v>3113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3047</v>
      </c>
      <c r="E2075" s="261" t="str">
        <f>_xlfn.XLOOKUP(D2075,거래처!B:B,거래처!D:D," ")</f>
        <v>402-16-96829</v>
      </c>
      <c r="G2075" s="282" t="s">
        <v>2044</v>
      </c>
      <c r="H2075" s="261" t="s">
        <v>2498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3047</v>
      </c>
      <c r="E2076" s="261" t="str">
        <f>_xlfn.XLOOKUP(D2076,거래처!B:B,거래처!D:D," ")</f>
        <v>402-16-96829</v>
      </c>
      <c r="G2076" s="282" t="s">
        <v>2706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3047</v>
      </c>
      <c r="E2077" s="261" t="str">
        <f>_xlfn.XLOOKUP(D2077,거래처!B:B,거래처!D:D," ")</f>
        <v>402-16-96829</v>
      </c>
      <c r="G2077" s="282" t="s">
        <v>3501</v>
      </c>
      <c r="H2077" s="261" t="s">
        <v>3500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3828</v>
      </c>
      <c r="E2078" s="261" t="str">
        <f>_xlfn.XLOOKUP(D2078,거래처!B:B,거래처!D:D," ")</f>
        <v>123-05-58606</v>
      </c>
      <c r="G2078" s="282" t="s">
        <v>2823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1753</v>
      </c>
      <c r="E2079" s="261" t="str">
        <f>_xlfn.XLOOKUP(D2079,거래처!B:B,거래처!D:D," ")</f>
        <v>861-88-00742</v>
      </c>
      <c r="G2079" s="282" t="s">
        <v>1171</v>
      </c>
      <c r="H2079" s="261" t="s">
        <v>1694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1753</v>
      </c>
      <c r="E2080" s="261" t="str">
        <f>_xlfn.XLOOKUP(D2080,거래처!B:B,거래처!D:D," ")</f>
        <v>861-88-00742</v>
      </c>
      <c r="G2080" s="282" t="s">
        <v>1454</v>
      </c>
      <c r="H2080" s="261" t="s">
        <v>2594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1753</v>
      </c>
      <c r="E2081" s="261" t="str">
        <f>_xlfn.XLOOKUP(D2081,거래처!B:B,거래처!D:D," ")</f>
        <v>861-88-00742</v>
      </c>
      <c r="G2081" s="282" t="s">
        <v>1477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3824</v>
      </c>
      <c r="E2082" s="261" t="str">
        <f>_xlfn.XLOOKUP(D2082,거래처!B:B,거래처!D:D," ")</f>
        <v>119-38-01209</v>
      </c>
      <c r="G2082" s="282" t="s">
        <v>2135</v>
      </c>
      <c r="H2082" s="261" t="s">
        <v>3888</v>
      </c>
      <c r="I2082" s="257">
        <v>1100000</v>
      </c>
      <c r="J2082" s="261">
        <v>1</v>
      </c>
      <c r="L2082" s="258" t="s">
        <v>3403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1689</v>
      </c>
      <c r="E2083" s="261" t="str">
        <f>_xlfn.XLOOKUP(D2083,거래처!B:B,거래처!D:D," ")</f>
        <v>410-27-15314</v>
      </c>
      <c r="G2083" s="282" t="s">
        <v>2115</v>
      </c>
      <c r="H2083" s="261" t="s">
        <v>1168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1407</v>
      </c>
      <c r="E2084" s="261" t="str">
        <f>_xlfn.XLOOKUP(D2084,거래처!B:B,거래처!D:D," ")</f>
        <v>502-11-86077</v>
      </c>
      <c r="G2084" s="282" t="s">
        <v>3356</v>
      </c>
      <c r="H2084" s="261" t="s">
        <v>1175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1407</v>
      </c>
      <c r="E2085" s="261" t="str">
        <f>_xlfn.XLOOKUP(D2085,거래처!B:B,거래처!D:D," ")</f>
        <v>502-11-86077</v>
      </c>
      <c r="G2085" s="282" t="s">
        <v>2119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1407</v>
      </c>
      <c r="E2086" s="261" t="str">
        <f>_xlfn.XLOOKUP(D2086,거래처!B:B,거래처!D:D," ")</f>
        <v>502-11-86077</v>
      </c>
      <c r="G2086" s="282" t="s">
        <v>2120</v>
      </c>
      <c r="H2086" s="261" t="s">
        <v>1736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3828</v>
      </c>
      <c r="E2087" s="261" t="str">
        <f>_xlfn.XLOOKUP(D2087,거래처!B:B,거래처!D:D," ")</f>
        <v>123-05-58606</v>
      </c>
      <c r="G2087" s="282" t="s">
        <v>3889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1806</v>
      </c>
      <c r="E2088" s="261" t="str">
        <f>_xlfn.XLOOKUP(D2088,거래처!B:B,거래처!D:D," ")</f>
        <v>309-06-23713</v>
      </c>
      <c r="G2088" s="282" t="s">
        <v>3862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1431</v>
      </c>
      <c r="E2089" s="261" t="str">
        <f>_xlfn.XLOOKUP(D2089,거래처!B:B,거래처!D:D," ")</f>
        <v>487-18-00463</v>
      </c>
      <c r="G2089" s="282" t="s">
        <v>3890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1245</v>
      </c>
      <c r="E2090" s="261" t="str">
        <f>_xlfn.XLOOKUP(D2090,거래처!B:B,거래처!D:D," ")</f>
        <v>503-07-45581</v>
      </c>
      <c r="F2090" s="284" t="s">
        <v>4125</v>
      </c>
      <c r="G2090" s="282" t="s">
        <v>2181</v>
      </c>
      <c r="H2090" s="261" t="s">
        <v>2180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1536</v>
      </c>
      <c r="E2091" s="261" t="str">
        <f>_xlfn.XLOOKUP(D2091,거래처!B:B,거래처!D:D," ")</f>
        <v>503-07-45581</v>
      </c>
      <c r="G2091" s="282" t="s">
        <v>2110</v>
      </c>
      <c r="H2091" s="261" t="s">
        <v>1744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1431</v>
      </c>
      <c r="E2092" s="261" t="str">
        <f>_xlfn.XLOOKUP(D2092,거래처!B:B,거래처!D:D," ")</f>
        <v>487-18-00463</v>
      </c>
      <c r="G2092" s="282" t="s">
        <v>2131</v>
      </c>
      <c r="H2092" s="261" t="s">
        <v>1891</v>
      </c>
      <c r="I2092" s="257">
        <v>1900000</v>
      </c>
      <c r="J2092" s="261">
        <v>1</v>
      </c>
      <c r="M2092" s="257">
        <v>1900000</v>
      </c>
      <c r="Q2092" s="282" t="s">
        <v>4076</v>
      </c>
    </row>
    <row r="2093" spans="1:17">
      <c r="A2093" s="263">
        <v>2092</v>
      </c>
      <c r="C2093" s="256">
        <v>45960</v>
      </c>
      <c r="D2093" s="282" t="s">
        <v>1431</v>
      </c>
      <c r="E2093" s="261" t="str">
        <f>_xlfn.XLOOKUP(D2093,거래처!B:B,거래처!D:D," ")</f>
        <v>487-18-00463</v>
      </c>
      <c r="G2093" s="282" t="s">
        <v>3525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1431</v>
      </c>
      <c r="E2094" s="261" t="str">
        <f>_xlfn.XLOOKUP(D2094,거래처!B:B,거래처!D:D," ")</f>
        <v>487-18-00463</v>
      </c>
      <c r="G2094" s="282" t="s">
        <v>2337</v>
      </c>
      <c r="H2094" s="261" t="s">
        <v>2658</v>
      </c>
      <c r="I2094" s="257">
        <v>1100000</v>
      </c>
      <c r="J2094" s="261">
        <v>1</v>
      </c>
      <c r="M2094" s="257">
        <v>1100000</v>
      </c>
      <c r="Q2094" s="282" t="s">
        <v>4077</v>
      </c>
    </row>
    <row r="2095" spans="1:17">
      <c r="A2095" s="263">
        <v>2094</v>
      </c>
      <c r="C2095" s="256">
        <v>45960</v>
      </c>
      <c r="D2095" s="282" t="s">
        <v>2867</v>
      </c>
      <c r="E2095" s="261" t="str">
        <f>_xlfn.XLOOKUP(D2095,거래처!B:B,거래처!D:D," ")</f>
        <v>502-31-45472</v>
      </c>
      <c r="G2095" s="282" t="s">
        <v>2823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3098</v>
      </c>
      <c r="E2096" s="261" t="str">
        <f>_xlfn.XLOOKUP(D2096,거래처!B:B,거래처!D:D," ")</f>
        <v>444-37-00623</v>
      </c>
      <c r="G2096" s="282" t="s">
        <v>2023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1689</v>
      </c>
      <c r="E2097" s="261" t="str">
        <f>_xlfn.XLOOKUP(D2097,거래처!B:B,거래처!D:D," ")</f>
        <v>410-27-15314</v>
      </c>
      <c r="G2097" s="282" t="s">
        <v>2115</v>
      </c>
      <c r="H2097" s="261" t="s">
        <v>1168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1689</v>
      </c>
      <c r="E2098" s="261" t="str">
        <f>_xlfn.XLOOKUP(D2098,거래처!B:B,거래처!D:D," ")</f>
        <v>410-27-15314</v>
      </c>
      <c r="G2098" s="282" t="s">
        <v>1477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1533</v>
      </c>
      <c r="E2099" s="261" t="str">
        <f>_xlfn.XLOOKUP(D2099,거래처!B:B,거래처!D:D," ")</f>
        <v>416-09-29452</v>
      </c>
      <c r="G2099" s="282" t="s">
        <v>3891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1533</v>
      </c>
      <c r="E2100" s="261" t="str">
        <f>_xlfn.XLOOKUP(D2100,거래처!B:B,거래처!D:D," ")</f>
        <v>416-09-29452</v>
      </c>
      <c r="G2100" s="282" t="s">
        <v>1477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1912</v>
      </c>
      <c r="E2101" s="261" t="str">
        <f>_xlfn.XLOOKUP(D2101,거래처!B:B,거래처!D:D," ")</f>
        <v>621-19-98244</v>
      </c>
      <c r="G2101" s="282" t="s">
        <v>3118</v>
      </c>
      <c r="H2101" s="261" t="s">
        <v>3405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3825</v>
      </c>
      <c r="E2102" s="261">
        <f>_xlfn.XLOOKUP(D2102,거래처!B:B,거래처!D:D," ")</f>
        <v>0</v>
      </c>
      <c r="G2102" s="282" t="s">
        <v>3118</v>
      </c>
      <c r="H2102" s="261" t="s">
        <v>3405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3825</v>
      </c>
      <c r="E2103" s="261">
        <f>_xlfn.XLOOKUP(D2103,거래처!B:B,거래처!D:D," ")</f>
        <v>0</v>
      </c>
      <c r="G2103" s="282" t="s">
        <v>1477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1264</v>
      </c>
      <c r="E2104" s="261" t="str">
        <f>_xlfn.XLOOKUP(D2104,거래처!B:B,거래처!D:D," ")</f>
        <v>881-07-00034</v>
      </c>
      <c r="G2104" s="282" t="s">
        <v>2953</v>
      </c>
      <c r="H2104" s="261" t="s">
        <v>1887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2618</v>
      </c>
      <c r="E2105" s="261" t="str">
        <f>_xlfn.XLOOKUP(D2105,거래처!B:B,거래처!D:D," ")</f>
        <v>214-30-06027</v>
      </c>
      <c r="G2105" s="282" t="s">
        <v>3892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1617</v>
      </c>
      <c r="E2106" s="261" t="str">
        <f>_xlfn.XLOOKUP(D2106,거래처!B:B,거래처!D:D," ")</f>
        <v>104-86-61638</v>
      </c>
      <c r="G2106" s="282" t="s">
        <v>1171</v>
      </c>
      <c r="H2106" s="261" t="s">
        <v>1694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1617</v>
      </c>
      <c r="E2107" s="261" t="str">
        <f>_xlfn.XLOOKUP(D2107,거래처!B:B,거래처!D:D," ")</f>
        <v>104-86-61638</v>
      </c>
      <c r="G2107" s="282" t="s">
        <v>1454</v>
      </c>
      <c r="H2107" s="261" t="s">
        <v>2594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1689</v>
      </c>
      <c r="E2108" s="261" t="str">
        <f>_xlfn.XLOOKUP(D2108,거래처!B:B,거래처!D:D," ")</f>
        <v>410-27-15314</v>
      </c>
      <c r="G2108" s="282" t="s">
        <v>2119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1689</v>
      </c>
      <c r="E2109" s="261" t="str">
        <f>_xlfn.XLOOKUP(D2109,거래처!B:B,거래처!D:D," ")</f>
        <v>410-27-15314</v>
      </c>
      <c r="G2109" s="282" t="s">
        <v>2117</v>
      </c>
      <c r="H2109" s="261" t="s">
        <v>1217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1689</v>
      </c>
      <c r="E2110" s="261" t="str">
        <f>_xlfn.XLOOKUP(D2110,거래처!B:B,거래처!D:D," ")</f>
        <v>410-27-15314</v>
      </c>
      <c r="G2110" s="282" t="s">
        <v>2120</v>
      </c>
      <c r="H2110" s="261" t="s">
        <v>1736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1731</v>
      </c>
      <c r="E2111" s="261" t="str">
        <f>_xlfn.XLOOKUP(D2111,거래처!B:B,거래처!D:D," ")</f>
        <v>609-23-97505</v>
      </c>
      <c r="G2111" s="282" t="s">
        <v>3893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3829</v>
      </c>
      <c r="E2112" s="261" t="str">
        <f>_xlfn.XLOOKUP(D2112,거래처!B:B,거래처!D:D," ")</f>
        <v>119-38-01209</v>
      </c>
      <c r="G2112" s="282" t="s">
        <v>1102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3047</v>
      </c>
      <c r="E2113" s="261" t="str">
        <f>_xlfn.XLOOKUP(D2113,거래처!B:B,거래처!D:D," ")</f>
        <v>402-16-96829</v>
      </c>
      <c r="G2113" s="282" t="s">
        <v>3894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1912</v>
      </c>
      <c r="E2114" s="261" t="str">
        <f>_xlfn.XLOOKUP(D2114,거래처!B:B,거래처!D:D," ")</f>
        <v>621-19-98244</v>
      </c>
      <c r="G2114" s="282" t="s">
        <v>3895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1452</v>
      </c>
      <c r="E2115" s="261" t="str">
        <f>_xlfn.XLOOKUP(D2115,거래처!B:B,거래처!D:D," ")</f>
        <v>502-24-19452</v>
      </c>
      <c r="G2115" s="282" t="s">
        <v>3896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1746</v>
      </c>
      <c r="E2116" s="261" t="str">
        <f>_xlfn.XLOOKUP(D2116,거래처!B:B,거래처!D:D," ")</f>
        <v>410-17-34118</v>
      </c>
      <c r="G2116" s="282" t="s">
        <v>3604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1753</v>
      </c>
      <c r="E2117" s="261" t="str">
        <f>_xlfn.XLOOKUP(D2117,거래처!B:B,거래처!D:D," ")</f>
        <v>861-88-00742</v>
      </c>
      <c r="G2117" s="282" t="s">
        <v>3897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2618</v>
      </c>
      <c r="E2118" s="261" t="str">
        <f>_xlfn.XLOOKUP(D2118,거래처!B:B,거래처!D:D," ")</f>
        <v>214-30-06027</v>
      </c>
      <c r="G2118" s="282" t="s">
        <v>3898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2867</v>
      </c>
      <c r="E2119" s="261" t="str">
        <f>_xlfn.XLOOKUP(D2119,거래처!B:B,거래처!D:D," ")</f>
        <v>502-31-45472</v>
      </c>
      <c r="G2119" s="282" t="s">
        <v>3899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3825</v>
      </c>
      <c r="E2120" s="261">
        <f>_xlfn.XLOOKUP(D2120,거래처!B:B,거래처!D:D," ")</f>
        <v>0</v>
      </c>
      <c r="G2120" s="282" t="s">
        <v>3900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1299</v>
      </c>
      <c r="E2121" s="261" t="str">
        <f>_xlfn.XLOOKUP(D2121,거래처!B:B,거래처!D:D," ")</f>
        <v>487-18-00463</v>
      </c>
      <c r="F2121" s="284" t="s">
        <v>4125</v>
      </c>
      <c r="G2121" s="282" t="s">
        <v>2181</v>
      </c>
      <c r="H2121" s="261" t="s">
        <v>2180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3830</v>
      </c>
      <c r="E2122" s="261" t="str">
        <f>_xlfn.XLOOKUP(D2122,거래처!B:B,거래처!D:D," ")</f>
        <v>653-74-00182</v>
      </c>
      <c r="G2122" s="282" t="s">
        <v>2304</v>
      </c>
      <c r="H2122" s="261" t="s">
        <v>2782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2184</v>
      </c>
      <c r="E2123" s="261" t="str">
        <f>_xlfn.XLOOKUP(D2123,거래처!B:B,거래처!D:D," ")</f>
        <v>669-06-02978</v>
      </c>
      <c r="G2123" s="282" t="s">
        <v>2107</v>
      </c>
      <c r="H2123" s="261" t="s">
        <v>1422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1664</v>
      </c>
      <c r="E2124" s="261" t="str">
        <f>_xlfn.XLOOKUP(D2124,거래처!B:B,거래처!D:D," ")</f>
        <v>848-34-00917</v>
      </c>
      <c r="G2124" s="282" t="s">
        <v>3892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1689</v>
      </c>
      <c r="E2125" s="261" t="str">
        <f>_xlfn.XLOOKUP(D2125,거래처!B:B,거래처!D:D," ")</f>
        <v>410-27-15314</v>
      </c>
      <c r="G2125" s="282" t="s">
        <v>2223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1498</v>
      </c>
      <c r="E2126" s="261">
        <f>_xlfn.XLOOKUP(D2126,거래처!B:B,거래처!D:D," ")</f>
        <v>0</v>
      </c>
      <c r="G2126" s="282" t="s">
        <v>2023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1498</v>
      </c>
      <c r="E2127" s="261">
        <f>_xlfn.XLOOKUP(D2127,거래처!B:B,거래처!D:D," ")</f>
        <v>0</v>
      </c>
      <c r="G2127" s="282" t="s">
        <v>1506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1245</v>
      </c>
      <c r="E2128" s="261" t="str">
        <f>_xlfn.XLOOKUP(D2128,거래처!B:B,거래처!D:D," ")</f>
        <v>503-07-45581</v>
      </c>
      <c r="F2128" s="284" t="s">
        <v>4125</v>
      </c>
      <c r="G2128" s="282" t="s">
        <v>3901</v>
      </c>
      <c r="H2128" s="261" t="s">
        <v>2180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1264</v>
      </c>
      <c r="E2129" s="261" t="str">
        <f>_xlfn.XLOOKUP(D2129,거래처!B:B,거래처!D:D," ")</f>
        <v>881-07-00034</v>
      </c>
      <c r="G2129" s="282" t="s">
        <v>3902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1034</v>
      </c>
      <c r="E2130" s="261" t="str">
        <f>_xlfn.XLOOKUP(D2130,거래처!B:B,거래처!D:D," ")</f>
        <v>418-04-41461</v>
      </c>
      <c r="G2130" s="282" t="s">
        <v>1761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1407</v>
      </c>
      <c r="E2131" s="261" t="str">
        <f>_xlfn.XLOOKUP(D2131,거래처!B:B,거래처!D:D," ")</f>
        <v>502-11-86077</v>
      </c>
      <c r="G2131" s="282" t="s">
        <v>3903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1866</v>
      </c>
      <c r="E2132" s="261" t="str">
        <f>_xlfn.XLOOKUP(D2132,거래처!B:B,거래처!D:D," ")</f>
        <v>513-16-70662</v>
      </c>
      <c r="G2132" s="282" t="s">
        <v>3863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2184</v>
      </c>
      <c r="E2133" s="261" t="str">
        <f>_xlfn.XLOOKUP(D2133,거래처!B:B,거래처!D:D," ")</f>
        <v>669-06-02978</v>
      </c>
      <c r="G2133" s="282" t="s">
        <v>3904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3830</v>
      </c>
      <c r="E2134" s="261" t="str">
        <f>_xlfn.XLOOKUP(D2134,거래처!B:B,거래처!D:D," ")</f>
        <v>653-74-00182</v>
      </c>
      <c r="G2134" s="282" t="s">
        <v>3905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1122</v>
      </c>
      <c r="E2135" s="261">
        <f>_xlfn.XLOOKUP(D2135,거래처!B:B,거래처!D:D," ")</f>
        <v>0</v>
      </c>
      <c r="G2135" s="282" t="s">
        <v>3906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1498</v>
      </c>
      <c r="E2136" s="261">
        <f>_xlfn.XLOOKUP(D2136,거래처!B:B,거래처!D:D," ")</f>
        <v>0</v>
      </c>
      <c r="G2136" s="282" t="s">
        <v>3643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1357</v>
      </c>
      <c r="E2137" s="261" t="str">
        <f>_xlfn.XLOOKUP(D2137,거래처!B:B,거래처!D:D," ")</f>
        <v>177-01-03420</v>
      </c>
      <c r="G2137" s="282" t="s">
        <v>3641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1533</v>
      </c>
      <c r="E2138" s="261" t="str">
        <f>_xlfn.XLOOKUP(D2138,거래처!B:B,거래처!D:D," ")</f>
        <v>416-09-29452</v>
      </c>
      <c r="G2138" s="282" t="s">
        <v>3907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1664</v>
      </c>
      <c r="E2139" s="261" t="str">
        <f>_xlfn.XLOOKUP(D2139,거래처!B:B,거래처!D:D," ")</f>
        <v>848-34-00917</v>
      </c>
      <c r="G2139" s="282" t="s">
        <v>1171</v>
      </c>
      <c r="H2139" s="261" t="s">
        <v>1694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1307</v>
      </c>
      <c r="E2140" s="261" t="str">
        <f>_xlfn.XLOOKUP(D2140,거래처!B:B,거래처!D:D," ")</f>
        <v>410-17-34118</v>
      </c>
      <c r="F2140" s="284" t="s">
        <v>4125</v>
      </c>
      <c r="G2140" s="282" t="s">
        <v>3856</v>
      </c>
      <c r="H2140" s="261" t="s">
        <v>1660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1746</v>
      </c>
      <c r="E2141" s="261" t="str">
        <f>_xlfn.XLOOKUP(D2141,거래처!B:B,거래처!D:D," ")</f>
        <v>410-17-34118</v>
      </c>
      <c r="G2141" s="282" t="s">
        <v>2110</v>
      </c>
      <c r="H2141" s="261" t="s">
        <v>1744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1007</v>
      </c>
      <c r="E2142" s="261" t="str">
        <f>_xlfn.XLOOKUP(D2142,거래처!B:B,거래처!D:D," ")</f>
        <v>488-12-01084</v>
      </c>
      <c r="G2142" s="282" t="s">
        <v>3857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1007</v>
      </c>
      <c r="E2143" s="261" t="str">
        <f>_xlfn.XLOOKUP(D2143,거래처!B:B,거래처!D:D," ")</f>
        <v>488-12-01084</v>
      </c>
      <c r="G2143" s="282" t="s">
        <v>2023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1007</v>
      </c>
      <c r="E2144" s="261" t="str">
        <f>_xlfn.XLOOKUP(D2144,거래처!B:B,거래처!D:D," ")</f>
        <v>488-12-01084</v>
      </c>
      <c r="G2144" s="282" t="s">
        <v>1506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E2145" s="261" t="str">
        <f>_xlfn.XLOOKUP(D2145,거래처!B:B,거래처!D:D," ")</f>
        <v>138-01-48780</v>
      </c>
      <c r="G2145" s="282" t="s">
        <v>2125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1402</v>
      </c>
      <c r="E2146" s="261" t="str">
        <f>_xlfn.XLOOKUP(D2146,거래처!B:B,거래처!D:D," ")</f>
        <v>504-20-50427</v>
      </c>
      <c r="G2146" s="282" t="s">
        <v>1518</v>
      </c>
      <c r="H2146" s="261" t="s">
        <v>2612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1353</v>
      </c>
      <c r="E2147" s="261" t="str">
        <f>_xlfn.XLOOKUP(D2147,거래처!B:B,거래처!D:D," ")</f>
        <v>606-32-91668</v>
      </c>
      <c r="G2147" s="282" t="s">
        <v>1173</v>
      </c>
      <c r="H2147" s="261" t="s">
        <v>1927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1357</v>
      </c>
      <c r="E2148" s="261" t="str">
        <f>_xlfn.XLOOKUP(D2148,거래처!B:B,거래처!D:D," ")</f>
        <v>177-01-03420</v>
      </c>
      <c r="G2148" s="282" t="s">
        <v>1971</v>
      </c>
      <c r="H2148" s="261" t="s">
        <v>3532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1402</v>
      </c>
      <c r="E2149" s="261" t="str">
        <f>_xlfn.XLOOKUP(D2149,거래처!B:B,거래처!D:D," ")</f>
        <v>504-20-50427</v>
      </c>
      <c r="G2149" s="282" t="s">
        <v>3908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1353</v>
      </c>
      <c r="E2150" s="261" t="str">
        <f>_xlfn.XLOOKUP(D2150,거래처!B:B,거래처!D:D," ")</f>
        <v>606-32-91668</v>
      </c>
      <c r="G2150" s="282" t="s">
        <v>3909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3098</v>
      </c>
      <c r="E2151" s="261" t="str">
        <f>_xlfn.XLOOKUP(D2151,거래처!B:B,거래처!D:D," ")</f>
        <v>444-37-00623</v>
      </c>
      <c r="G2151" s="282" t="s">
        <v>3910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E2152" s="261" t="str">
        <f>_xlfn.XLOOKUP(D2152,거래처!B:B,거래처!D:D," ")</f>
        <v>138-01-48780</v>
      </c>
      <c r="G2152" s="282" t="s">
        <v>3911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2184</v>
      </c>
      <c r="E2153" s="261" t="str">
        <f>_xlfn.XLOOKUP(D2153,거래처!B:B,거래처!D:D," ")</f>
        <v>669-06-02978</v>
      </c>
      <c r="F2153" s="284" t="s">
        <v>4126</v>
      </c>
      <c r="G2153" s="282" t="s">
        <v>3912</v>
      </c>
      <c r="H2153" s="261" t="s">
        <v>1422</v>
      </c>
      <c r="I2153" s="257">
        <v>0</v>
      </c>
      <c r="J2153" s="261">
        <v>1</v>
      </c>
      <c r="M2153" s="257">
        <v>0</v>
      </c>
      <c r="Q2153" s="293" t="s">
        <v>4078</v>
      </c>
    </row>
    <row r="2154" spans="1:17">
      <c r="A2154" s="263">
        <v>2153</v>
      </c>
      <c r="C2154" s="256">
        <v>45965</v>
      </c>
      <c r="D2154" s="282" t="s">
        <v>2384</v>
      </c>
      <c r="E2154" s="261" t="str">
        <f>_xlfn.XLOOKUP(D2154,거래처!B:B,거래처!D:D," ")</f>
        <v>114-28-00870</v>
      </c>
      <c r="G2154" s="282" t="s">
        <v>1659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1402</v>
      </c>
      <c r="E2155" s="261" t="str">
        <f>_xlfn.XLOOKUP(D2155,거래처!B:B,거래처!D:D," ")</f>
        <v>504-20-50427</v>
      </c>
      <c r="G2155" s="282" t="s">
        <v>2115</v>
      </c>
      <c r="H2155" s="261" t="s">
        <v>1168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1402</v>
      </c>
      <c r="E2156" s="261" t="str">
        <f>_xlfn.XLOOKUP(D2156,거래처!B:B,거래처!D:D," ")</f>
        <v>504-20-50427</v>
      </c>
      <c r="G2156" s="282" t="s">
        <v>2747</v>
      </c>
      <c r="H2156" s="261" t="s">
        <v>2660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3821</v>
      </c>
      <c r="E2157" s="261">
        <f>_xlfn.XLOOKUP(D2157,거래처!B:B,거래처!D:D," ")</f>
        <v>0</v>
      </c>
      <c r="G2157" s="282" t="s">
        <v>2242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3821</v>
      </c>
      <c r="E2158" s="261">
        <f>_xlfn.XLOOKUP(D2158,거래처!B:B,거래처!D:D," ")</f>
        <v>0</v>
      </c>
      <c r="G2158" s="282" t="s">
        <v>1463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1498</v>
      </c>
      <c r="E2159" s="261">
        <f>_xlfn.XLOOKUP(D2159,거래처!B:B,거래처!D:D," ")</f>
        <v>0</v>
      </c>
      <c r="G2159" s="282" t="s">
        <v>1685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2384</v>
      </c>
      <c r="E2160" s="261" t="str">
        <f>_xlfn.XLOOKUP(D2160,거래처!B:B,거래처!D:D," ")</f>
        <v>114-28-00870</v>
      </c>
      <c r="G2160" s="282" t="s">
        <v>1102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1310</v>
      </c>
      <c r="E2161" s="261" t="str">
        <f>_xlfn.XLOOKUP(D2161,거래처!B:B,거래처!D:D," ")</f>
        <v>513-16-70662</v>
      </c>
      <c r="G2161" s="282" t="s">
        <v>3913</v>
      </c>
      <c r="H2161" s="262">
        <v>6058008060</v>
      </c>
      <c r="I2161" s="257">
        <v>1600000</v>
      </c>
      <c r="J2161" s="261">
        <v>1</v>
      </c>
      <c r="L2161" s="258" t="s">
        <v>2903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1144</v>
      </c>
      <c r="E2162" s="261" t="str">
        <f>_xlfn.XLOOKUP(D2162,거래처!B:B,거래처!D:D," ")</f>
        <v>324-37-00464</v>
      </c>
      <c r="G2162" s="282" t="s">
        <v>3914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3821</v>
      </c>
      <c r="E2163" s="261">
        <f>_xlfn.XLOOKUP(D2163,거래처!B:B,거래처!D:D," ")</f>
        <v>0</v>
      </c>
      <c r="G2163" s="282" t="s">
        <v>3915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1336</v>
      </c>
      <c r="E2164" s="261" t="str">
        <f>_xlfn.XLOOKUP(D2164,거래처!B:B,거래처!D:D," ")</f>
        <v>642-15-02067</v>
      </c>
      <c r="G2164" s="282" t="s">
        <v>3916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3831</v>
      </c>
      <c r="E2165" s="261" t="str">
        <f>_xlfn.XLOOKUP(D2165,거래처!B:B,거래처!D:D," ")</f>
        <v>411-08-87601</v>
      </c>
      <c r="G2165" s="282" t="s">
        <v>2181</v>
      </c>
      <c r="H2165" s="261" t="s">
        <v>2180</v>
      </c>
      <c r="I2165" s="257">
        <v>1500000</v>
      </c>
      <c r="J2165" s="261">
        <v>1</v>
      </c>
      <c r="L2165" s="258" t="s">
        <v>2811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1536</v>
      </c>
      <c r="E2166" s="261" t="str">
        <f>_xlfn.XLOOKUP(D2166,거래처!B:B,거래처!D:D," ")</f>
        <v>503-07-45581</v>
      </c>
      <c r="G2166" s="282" t="s">
        <v>2109</v>
      </c>
      <c r="H2166" s="261" t="s">
        <v>1169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1245</v>
      </c>
      <c r="E2167" s="261" t="str">
        <f>_xlfn.XLOOKUP(D2167,거래처!B:B,거래처!D:D," ")</f>
        <v>503-07-45581</v>
      </c>
      <c r="F2167" s="284" t="s">
        <v>4127</v>
      </c>
      <c r="G2167" s="282" t="s">
        <v>2527</v>
      </c>
      <c r="H2167" s="261" t="s">
        <v>1697</v>
      </c>
      <c r="I2167" s="257">
        <v>50000</v>
      </c>
      <c r="J2167" s="261">
        <v>1</v>
      </c>
      <c r="Q2167" s="282" t="s">
        <v>4079</v>
      </c>
    </row>
    <row r="2168" spans="1:17">
      <c r="A2168" s="263">
        <v>2167</v>
      </c>
      <c r="C2168" s="256">
        <v>45966</v>
      </c>
      <c r="D2168" s="282" t="s">
        <v>1264</v>
      </c>
      <c r="E2168" s="261" t="str">
        <f>_xlfn.XLOOKUP(D2168,거래처!B:B,거래처!D:D," ")</f>
        <v>881-07-00034</v>
      </c>
      <c r="G2168" s="282" t="s">
        <v>3917</v>
      </c>
      <c r="H2168" s="261" t="s">
        <v>2318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1664</v>
      </c>
      <c r="E2169" s="261" t="str">
        <f>_xlfn.XLOOKUP(D2169,거래처!B:B,거래처!D:D," ")</f>
        <v>848-34-00917</v>
      </c>
      <c r="G2169" s="282" t="s">
        <v>3917</v>
      </c>
      <c r="H2169" s="261" t="s">
        <v>2318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2812</v>
      </c>
      <c r="E2170" s="261" t="str">
        <f>_xlfn.XLOOKUP(D2170,거래처!B:B,거래처!D:D," ")</f>
        <v>140-06-64605</v>
      </c>
      <c r="G2170" s="282" t="s">
        <v>1185</v>
      </c>
      <c r="H2170" s="261" t="s">
        <v>2091</v>
      </c>
      <c r="I2170" s="257">
        <v>1200000</v>
      </c>
      <c r="J2170" s="261">
        <v>1</v>
      </c>
      <c r="L2170" s="258" t="s">
        <v>2875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E2171" s="261" t="str">
        <f>_xlfn.XLOOKUP(D2171,거래처!B:B,거래처!D:D," ")</f>
        <v>138-01-48780</v>
      </c>
      <c r="G2171" s="282" t="s">
        <v>2131</v>
      </c>
      <c r="H2171" s="261" t="s">
        <v>1891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E2172" s="261" t="str">
        <f>_xlfn.XLOOKUP(D2172,거래처!B:B,거래처!D:D," ")</f>
        <v>138-01-48780</v>
      </c>
      <c r="G2172" s="282" t="s">
        <v>2595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E2173" s="261" t="str">
        <f>_xlfn.XLOOKUP(D2173,거래처!B:B,거래처!D:D," ")</f>
        <v>138-01-48780</v>
      </c>
      <c r="G2173" s="282" t="s">
        <v>2112</v>
      </c>
      <c r="H2173" s="261" t="s">
        <v>1662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1004</v>
      </c>
      <c r="E2174" s="261" t="str">
        <f>_xlfn.XLOOKUP(D2174,거래처!B:B,거래처!D:D," ")</f>
        <v>302-01-83388</v>
      </c>
      <c r="G2174" s="282" t="s">
        <v>2107</v>
      </c>
      <c r="H2174" s="261" t="s">
        <v>1422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E2175" s="261" t="str">
        <f>_xlfn.XLOOKUP(D2175,거래처!B:B,거래처!D:D," ")</f>
        <v>138-01-48780</v>
      </c>
      <c r="G2175" s="282" t="s">
        <v>3911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1833</v>
      </c>
      <c r="E2176" s="261" t="str">
        <f>_xlfn.XLOOKUP(D2176,거래처!B:B,거래처!D:D," ")</f>
        <v>894-39-00502</v>
      </c>
      <c r="G2176" s="282" t="s">
        <v>3918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2776</v>
      </c>
      <c r="E2177" s="261" t="str">
        <f>_xlfn.XLOOKUP(D2177,거래처!B:B,거래처!D:D," ")</f>
        <v>140-06-64605</v>
      </c>
      <c r="G2177" s="282" t="s">
        <v>3919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1689</v>
      </c>
      <c r="E2178" s="261" t="str">
        <f>_xlfn.XLOOKUP(D2178,거래처!B:B,거래처!D:D," ")</f>
        <v>410-27-15314</v>
      </c>
      <c r="G2178" s="282" t="s">
        <v>3642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1004</v>
      </c>
      <c r="E2179" s="261" t="str">
        <f>_xlfn.XLOOKUP(D2179,거래처!B:B,거래처!D:D," ")</f>
        <v>302-01-83388</v>
      </c>
      <c r="G2179" s="282" t="s">
        <v>3675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1664</v>
      </c>
      <c r="E2180" s="261" t="str">
        <f>_xlfn.XLOOKUP(D2180,거래처!B:B,거래처!D:D," ")</f>
        <v>848-34-00917</v>
      </c>
      <c r="G2180" s="282" t="s">
        <v>2215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1617</v>
      </c>
      <c r="E2181" s="261" t="str">
        <f>_xlfn.XLOOKUP(D2181,거래처!B:B,거래처!D:D," ")</f>
        <v>104-86-61638</v>
      </c>
      <c r="G2181" s="282" t="s">
        <v>1173</v>
      </c>
      <c r="H2181" s="261" t="s">
        <v>1174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1950</v>
      </c>
      <c r="E2182" s="261">
        <f>_xlfn.XLOOKUP(D2182,거래처!B:B,거래처!D:D," ")</f>
        <v>0</v>
      </c>
      <c r="G2182" s="282" t="s">
        <v>3920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2329</v>
      </c>
      <c r="E2183" s="261" t="str">
        <f>_xlfn.XLOOKUP(D2183,거래처!B:B,거래처!D:D," ")</f>
        <v>552-86-02615</v>
      </c>
      <c r="G2183" s="282" t="s">
        <v>2126</v>
      </c>
      <c r="H2183" s="261" t="s">
        <v>1166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2518</v>
      </c>
      <c r="E2184" s="261" t="str">
        <f>_xlfn.XLOOKUP(D2184,거래처!B:B,거래처!D:D," ")</f>
        <v>142-15-02330</v>
      </c>
      <c r="G2184" s="282" t="s">
        <v>1659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1950</v>
      </c>
      <c r="E2185" s="261">
        <f>_xlfn.XLOOKUP(D2185,거래처!B:B,거래처!D:D," ")</f>
        <v>0</v>
      </c>
      <c r="G2185" s="282" t="s">
        <v>3921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1689</v>
      </c>
      <c r="E2186" s="261" t="str">
        <f>_xlfn.XLOOKUP(D2186,거래처!B:B,거래처!D:D," ")</f>
        <v>410-27-15314</v>
      </c>
      <c r="G2186" s="282" t="s">
        <v>3870</v>
      </c>
      <c r="H2186" s="261" t="s">
        <v>1175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1689</v>
      </c>
      <c r="E2187" s="261" t="str">
        <f>_xlfn.XLOOKUP(D2187,거래처!B:B,거래처!D:D," ")</f>
        <v>410-27-15314</v>
      </c>
      <c r="G2187" s="282" t="s">
        <v>2117</v>
      </c>
      <c r="H2187" s="261" t="s">
        <v>1217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1689</v>
      </c>
      <c r="E2188" s="261" t="str">
        <f>_xlfn.XLOOKUP(D2188,거래처!B:B,거래처!D:D," ")</f>
        <v>410-27-15314</v>
      </c>
      <c r="G2188" s="282" t="s">
        <v>2119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1746</v>
      </c>
      <c r="E2189" s="261" t="str">
        <f>_xlfn.XLOOKUP(D2189,거래처!B:B,거래처!D:D," ")</f>
        <v>410-17-34118</v>
      </c>
      <c r="G2189" s="282" t="s">
        <v>2121</v>
      </c>
      <c r="H2189" s="261" t="s">
        <v>1762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1664</v>
      </c>
      <c r="E2190" s="261" t="str">
        <f>_xlfn.XLOOKUP(D2190,거래처!B:B,거래처!D:D," ")</f>
        <v>848-34-00917</v>
      </c>
      <c r="G2190" s="282" t="s">
        <v>3922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1264</v>
      </c>
      <c r="E2191" s="261" t="str">
        <f>_xlfn.XLOOKUP(D2191,거래처!B:B,거래처!D:D," ")</f>
        <v>881-07-00034</v>
      </c>
      <c r="G2191" s="282" t="s">
        <v>3902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3829</v>
      </c>
      <c r="E2192" s="261" t="str">
        <f>_xlfn.XLOOKUP(D2192,거래처!B:B,거래처!D:D," ")</f>
        <v>119-38-01209</v>
      </c>
      <c r="G2192" s="282" t="s">
        <v>3923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1959</v>
      </c>
      <c r="E2193" s="261">
        <f>_xlfn.XLOOKUP(D2193,거래처!B:B,거래처!D:D," ")</f>
        <v>0</v>
      </c>
      <c r="G2193" s="282" t="s">
        <v>2215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3829</v>
      </c>
      <c r="E2194" s="261" t="str">
        <f>_xlfn.XLOOKUP(D2194,거래처!B:B,거래처!D:D," ")</f>
        <v>119-38-01209</v>
      </c>
      <c r="G2194" s="282" t="s">
        <v>1741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1959</v>
      </c>
      <c r="E2195" s="261">
        <f>_xlfn.XLOOKUP(D2195,거래처!B:B,거래처!D:D," ")</f>
        <v>0</v>
      </c>
      <c r="G2195" s="282" t="s">
        <v>1741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1617</v>
      </c>
      <c r="E2196" s="261" t="str">
        <f>_xlfn.XLOOKUP(D2196,거래처!B:B,거래처!D:D," ")</f>
        <v>104-86-61638</v>
      </c>
      <c r="G2196" s="282" t="s">
        <v>1741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1536</v>
      </c>
      <c r="E2197" s="261" t="str">
        <f>_xlfn.XLOOKUP(D2197,거래처!B:B,거래처!D:D," ")</f>
        <v>503-07-45581</v>
      </c>
      <c r="G2197" s="282" t="s">
        <v>1171</v>
      </c>
      <c r="H2197" s="261" t="s">
        <v>1694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1536</v>
      </c>
      <c r="E2198" s="261" t="str">
        <f>_xlfn.XLOOKUP(D2198,거래처!B:B,거래처!D:D," ")</f>
        <v>503-07-45581</v>
      </c>
      <c r="G2198" s="282" t="s">
        <v>1648</v>
      </c>
      <c r="H2198" s="261" t="s">
        <v>1647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1315</v>
      </c>
      <c r="E2199" s="261" t="str">
        <f>_xlfn.XLOOKUP(D2199,거래처!B:B,거래처!D:D," ")</f>
        <v>215-03-36659</v>
      </c>
      <c r="G2199" s="282" t="s">
        <v>1593</v>
      </c>
      <c r="H2199" s="261" t="s">
        <v>2271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2217</v>
      </c>
      <c r="E2200" s="261" t="str">
        <f>_xlfn.XLOOKUP(D2200,거래처!B:B,거래처!D:D," ")</f>
        <v>215-03-36659</v>
      </c>
      <c r="G2200" s="282" t="s">
        <v>3924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1731</v>
      </c>
      <c r="E2201" s="261" t="str">
        <f>_xlfn.XLOOKUP(D2201,거래처!B:B,거래처!D:D," ")</f>
        <v>609-23-97505</v>
      </c>
      <c r="G2201" s="282" t="s">
        <v>3893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1498</v>
      </c>
      <c r="E2202" s="261">
        <f>_xlfn.XLOOKUP(D2202,거래처!B:B,거래처!D:D," ")</f>
        <v>0</v>
      </c>
      <c r="G2202" s="282" t="s">
        <v>1171</v>
      </c>
      <c r="H2202" s="261" t="s">
        <v>1694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2412</v>
      </c>
      <c r="E2203" s="261" t="str">
        <f>_xlfn.XLOOKUP(D2203,거래처!B:B,거래처!D:D," ")</f>
        <v>135-21-44901</v>
      </c>
      <c r="G2203" s="282" t="s">
        <v>1854</v>
      </c>
      <c r="I2203" s="257">
        <v>2500000</v>
      </c>
      <c r="J2203" s="261">
        <v>1</v>
      </c>
      <c r="M2203" s="257">
        <v>2500000</v>
      </c>
      <c r="Q2203" s="282" t="s">
        <v>4080</v>
      </c>
    </row>
    <row r="2204" spans="1:17">
      <c r="A2204" s="263">
        <v>2203</v>
      </c>
      <c r="C2204" s="256">
        <v>45971</v>
      </c>
      <c r="D2204" s="282" t="s">
        <v>1007</v>
      </c>
      <c r="E2204" s="261" t="str">
        <f>_xlfn.XLOOKUP(D2204,거래처!B:B,거래처!D:D," ")</f>
        <v>488-12-01084</v>
      </c>
      <c r="G2204" s="282" t="s">
        <v>2215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1007</v>
      </c>
      <c r="E2205" s="261" t="str">
        <f>_xlfn.XLOOKUP(D2205,거래처!B:B,거래처!D:D," ")</f>
        <v>488-12-01084</v>
      </c>
      <c r="G2205" s="282" t="s">
        <v>3925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1402</v>
      </c>
      <c r="E2206" s="261" t="str">
        <f>_xlfn.XLOOKUP(D2206,거래처!B:B,거래처!D:D," ")</f>
        <v>504-20-50427</v>
      </c>
      <c r="G2206" s="282" t="s">
        <v>3356</v>
      </c>
      <c r="H2206" s="261" t="s">
        <v>1175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1402</v>
      </c>
      <c r="E2207" s="261" t="str">
        <f>_xlfn.XLOOKUP(D2207,거래처!B:B,거래처!D:D," ")</f>
        <v>504-20-50427</v>
      </c>
      <c r="G2207" s="282" t="s">
        <v>2119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1664</v>
      </c>
      <c r="E2208" s="261" t="str">
        <f>_xlfn.XLOOKUP(D2208,거래처!B:B,거래처!D:D," ")</f>
        <v>848-34-00917</v>
      </c>
      <c r="G2208" s="282" t="s">
        <v>1506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2285</v>
      </c>
      <c r="E2209" s="261">
        <f>_xlfn.XLOOKUP(D2209,거래처!B:B,거래처!D:D," ")</f>
        <v>0</v>
      </c>
      <c r="G2209" s="282" t="s">
        <v>3926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2285</v>
      </c>
      <c r="E2210" s="261">
        <f>_xlfn.XLOOKUP(D2210,거래처!B:B,거래처!D:D," ")</f>
        <v>0</v>
      </c>
      <c r="G2210" s="282" t="s">
        <v>3927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1007</v>
      </c>
      <c r="E2211" s="261" t="str">
        <f>_xlfn.XLOOKUP(D2211,거래처!B:B,거래처!D:D," ")</f>
        <v>488-12-01084</v>
      </c>
      <c r="G2211" s="282" t="s">
        <v>3751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1866</v>
      </c>
      <c r="E2212" s="261" t="str">
        <f>_xlfn.XLOOKUP(D2212,거래처!B:B,거래처!D:D," ")</f>
        <v>513-16-70662</v>
      </c>
      <c r="G2212" s="282" t="s">
        <v>3928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1866</v>
      </c>
      <c r="E2213" s="261" t="str">
        <f>_xlfn.XLOOKUP(D2213,거래처!B:B,거래처!D:D," ")</f>
        <v>513-16-70662</v>
      </c>
      <c r="G2213" s="282" t="s">
        <v>3929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1809</v>
      </c>
      <c r="E2214" s="261" t="str">
        <f>_xlfn.XLOOKUP(D2214,거래처!B:B,거래처!D:D," ")</f>
        <v>585-08-00244</v>
      </c>
      <c r="G2214" s="282" t="s">
        <v>2223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1809</v>
      </c>
      <c r="E2215" s="261" t="str">
        <f>_xlfn.XLOOKUP(D2215,거래처!B:B,거래처!D:D," ")</f>
        <v>585-08-00244</v>
      </c>
      <c r="G2215" s="282" t="s">
        <v>3915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2329</v>
      </c>
      <c r="E2216" s="261" t="str">
        <f>_xlfn.XLOOKUP(D2216,거래처!B:B,거래처!D:D," ")</f>
        <v>552-86-02615</v>
      </c>
      <c r="G2216" s="282" t="s">
        <v>1741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3098</v>
      </c>
      <c r="E2217" s="261" t="str">
        <f>_xlfn.XLOOKUP(D2217,거래처!B:B,거래처!D:D," ")</f>
        <v>444-37-00623</v>
      </c>
      <c r="G2217" s="282" t="s">
        <v>2215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3832</v>
      </c>
      <c r="E2218" s="261" t="str">
        <f>_xlfn.XLOOKUP(D2218,거래처!B:B,거래처!D:D," ")</f>
        <v>502-23-76820</v>
      </c>
      <c r="G2218" s="282" t="s">
        <v>1384</v>
      </c>
      <c r="H2218" s="261" t="s">
        <v>3930</v>
      </c>
      <c r="I2218" s="257">
        <v>1200000</v>
      </c>
      <c r="J2218" s="261">
        <v>1</v>
      </c>
      <c r="L2218" s="258" t="s">
        <v>2875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1786</v>
      </c>
      <c r="E2219" s="261" t="str">
        <f>_xlfn.XLOOKUP(D2219,거래처!B:B,거래처!D:D," ")</f>
        <v>514-13-78458</v>
      </c>
      <c r="G2219" s="282" t="s">
        <v>2706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E2220" s="261" t="str">
        <f>_xlfn.XLOOKUP(D2220,거래처!B:B,거래처!D:D," ")</f>
        <v>863-26-00658</v>
      </c>
      <c r="G2220" s="282" t="s">
        <v>1171</v>
      </c>
      <c r="H2220" s="261" t="s">
        <v>1694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E2221" s="261" t="str">
        <f>_xlfn.XLOOKUP(D2221,거래처!B:B,거래처!D:D," ")</f>
        <v>863-26-00658</v>
      </c>
      <c r="G2221" s="282" t="s">
        <v>3931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1198</v>
      </c>
      <c r="E2222" s="261" t="str">
        <f>_xlfn.XLOOKUP(D2222,거래처!B:B,거래처!D:D," ")</f>
        <v>502-23-76820</v>
      </c>
      <c r="G2222" s="282" t="s">
        <v>3932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2412</v>
      </c>
      <c r="E2223" s="261" t="str">
        <f>_xlfn.XLOOKUP(D2223,거래처!B:B,거래처!D:D," ")</f>
        <v>135-21-44901</v>
      </c>
      <c r="G2223" s="282" t="s">
        <v>3933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1731</v>
      </c>
      <c r="E2224" s="261" t="str">
        <f>_xlfn.XLOOKUP(D2224,거래처!B:B,거래처!D:D," ")</f>
        <v>609-23-97505</v>
      </c>
      <c r="G2224" s="282" t="s">
        <v>3870</v>
      </c>
      <c r="H2224" s="261" t="s">
        <v>1175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1664</v>
      </c>
      <c r="E2225" s="261" t="str">
        <f>_xlfn.XLOOKUP(D2225,거래처!B:B,거래처!D:D," ")</f>
        <v>848-34-00917</v>
      </c>
      <c r="G2225" s="282" t="s">
        <v>1224</v>
      </c>
      <c r="H2225" s="261" t="s">
        <v>1223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1193</v>
      </c>
      <c r="E2226" s="261" t="str">
        <f>_xlfn.XLOOKUP(D2226,거래처!B:B,거래처!D:D," ")</f>
        <v>101-24-93579</v>
      </c>
      <c r="G2226" s="282" t="s">
        <v>2109</v>
      </c>
      <c r="H2226" s="261" t="s">
        <v>1169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4081</v>
      </c>
    </row>
    <row r="2227" spans="1:17">
      <c r="A2227" s="263">
        <v>2226</v>
      </c>
      <c r="C2227" s="256">
        <v>45973</v>
      </c>
      <c r="D2227" s="282" t="s">
        <v>3186</v>
      </c>
      <c r="E2227" s="261" t="str">
        <f>_xlfn.XLOOKUP(D2227,거래처!B:B,거래처!D:D," ")</f>
        <v>484-05-00256</v>
      </c>
      <c r="G2227" s="282" t="s">
        <v>2109</v>
      </c>
      <c r="H2227" s="261" t="s">
        <v>1169</v>
      </c>
      <c r="I2227" s="257">
        <v>1500000</v>
      </c>
      <c r="J2227" s="261">
        <v>2</v>
      </c>
      <c r="M2227" s="257">
        <v>3000000</v>
      </c>
      <c r="Q2227" s="282" t="s">
        <v>4082</v>
      </c>
    </row>
    <row r="2228" spans="1:17">
      <c r="A2228" s="263">
        <v>2227</v>
      </c>
      <c r="C2228" s="256">
        <v>45973</v>
      </c>
      <c r="D2228" s="282" t="s">
        <v>981</v>
      </c>
      <c r="E2228" s="261" t="str">
        <f>_xlfn.XLOOKUP(D2228,거래처!B:B,거래처!D:D," ")</f>
        <v>138-01-48780</v>
      </c>
      <c r="G2228" s="282" t="s">
        <v>3473</v>
      </c>
      <c r="H2228" s="261" t="s">
        <v>3472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2525</v>
      </c>
      <c r="E2229" s="261" t="str">
        <f>_xlfn.XLOOKUP(D2229,거래처!B:B,거래처!D:D," ")</f>
        <v>296-44-00890</v>
      </c>
      <c r="G2229" s="282" t="s">
        <v>1648</v>
      </c>
      <c r="H2229" s="261" t="s">
        <v>1647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2680</v>
      </c>
      <c r="E2230" s="261" t="str">
        <f>_xlfn.XLOOKUP(D2230,거래처!B:B,거래처!D:D," ")</f>
        <v>860-01-02412</v>
      </c>
      <c r="G2230" s="282" t="s">
        <v>1685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1349</v>
      </c>
      <c r="E2231" s="261" t="str">
        <f>_xlfn.XLOOKUP(D2231,거래처!B:B,거래처!D:D," ")</f>
        <v>418-10-00781</v>
      </c>
      <c r="G2231" s="282" t="s">
        <v>2125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2525</v>
      </c>
      <c r="E2232" s="261" t="str">
        <f>_xlfn.XLOOKUP(D2232,거래처!B:B,거래처!D:D," ")</f>
        <v>296-44-00890</v>
      </c>
      <c r="G2232" s="282" t="s">
        <v>3934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2680</v>
      </c>
      <c r="E2233" s="261" t="str">
        <f>_xlfn.XLOOKUP(D2233,거래처!B:B,거래처!D:D," ")</f>
        <v>860-01-02412</v>
      </c>
      <c r="G2233" s="282" t="s">
        <v>3935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3186</v>
      </c>
      <c r="E2234" s="261" t="str">
        <f>_xlfn.XLOOKUP(D2234,거래처!B:B,거래처!D:D," ")</f>
        <v>484-05-00256</v>
      </c>
      <c r="G2234" s="282" t="s">
        <v>3936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1193</v>
      </c>
      <c r="E2235" s="261" t="str">
        <f>_xlfn.XLOOKUP(D2235,거래처!B:B,거래처!D:D," ")</f>
        <v>101-24-93579</v>
      </c>
      <c r="G2235" s="282" t="s">
        <v>3937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E2236" s="261" t="str">
        <f>_xlfn.XLOOKUP(D2236,거래처!B:B,거래처!D:D," ")</f>
        <v>138-01-48780</v>
      </c>
      <c r="G2236" s="282" t="s">
        <v>3911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2285</v>
      </c>
      <c r="E2237" s="261">
        <f>_xlfn.XLOOKUP(D2237,거래처!B:B,거래처!D:D," ")</f>
        <v>0</v>
      </c>
      <c r="G2237" s="282" t="s">
        <v>3938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2820</v>
      </c>
      <c r="E2238" s="261" t="str">
        <f>_xlfn.XLOOKUP(D2238,거래처!B:B,거래처!D:D," ")</f>
        <v>229-03-74690</v>
      </c>
      <c r="G2238" s="282" t="s">
        <v>2069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2187</v>
      </c>
      <c r="E2239" s="261" t="str">
        <f>_xlfn.XLOOKUP(D2239,거래처!B:B,거래처!D:D," ")</f>
        <v>893-05-02026</v>
      </c>
      <c r="G2239" s="282" t="s">
        <v>2023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1007</v>
      </c>
      <c r="E2240" s="261" t="str">
        <f>_xlfn.XLOOKUP(D2240,거래처!B:B,거래처!D:D," ")</f>
        <v>488-12-01084</v>
      </c>
      <c r="G2240" s="282" t="s">
        <v>3356</v>
      </c>
      <c r="H2240" s="261" t="s">
        <v>1175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1007</v>
      </c>
      <c r="E2241" s="261" t="str">
        <f>_xlfn.XLOOKUP(D2241,거래처!B:B,거래처!D:D," ")</f>
        <v>488-12-01084</v>
      </c>
      <c r="G2241" s="282" t="s">
        <v>2117</v>
      </c>
      <c r="H2241" s="261" t="s">
        <v>1217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1007</v>
      </c>
      <c r="E2242" s="261" t="str">
        <f>_xlfn.XLOOKUP(D2242,거래처!B:B,거래처!D:D," ")</f>
        <v>488-12-01084</v>
      </c>
      <c r="G2242" s="282" t="s">
        <v>2121</v>
      </c>
      <c r="H2242" s="261" t="s">
        <v>1762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1007</v>
      </c>
      <c r="E2243" s="261" t="str">
        <f>_xlfn.XLOOKUP(D2243,거래처!B:B,거래처!D:D," ")</f>
        <v>488-12-01084</v>
      </c>
      <c r="G2243" s="282" t="s">
        <v>2120</v>
      </c>
      <c r="H2243" s="261" t="s">
        <v>1736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1007</v>
      </c>
      <c r="E2244" s="261" t="str">
        <f>_xlfn.XLOOKUP(D2244,거래처!B:B,거래처!D:D," ")</f>
        <v>488-12-01084</v>
      </c>
      <c r="G2244" s="282" t="s">
        <v>2119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3833</v>
      </c>
      <c r="E2245" s="261" t="str">
        <f>_xlfn.XLOOKUP(D2245,거래처!B:B,거래처!D:D," ")</f>
        <v>502-03-26657</v>
      </c>
      <c r="G2245" s="282" t="s">
        <v>1185</v>
      </c>
      <c r="H2245" s="261" t="s">
        <v>2091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3833</v>
      </c>
      <c r="E2246" s="261" t="str">
        <f>_xlfn.XLOOKUP(D2246,거래처!B:B,거래처!D:D," ")</f>
        <v>502-03-26657</v>
      </c>
      <c r="G2246" s="282" t="s">
        <v>1216</v>
      </c>
      <c r="H2246" s="261" t="s">
        <v>1215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1004</v>
      </c>
      <c r="E2247" s="261" t="str">
        <f>_xlfn.XLOOKUP(D2247,거래처!B:B,거래처!D:D," ")</f>
        <v>302-01-83388</v>
      </c>
      <c r="G2247" s="282" t="s">
        <v>3939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1004</v>
      </c>
      <c r="E2248" s="261" t="str">
        <f>_xlfn.XLOOKUP(D2248,거래처!B:B,거래처!D:D," ")</f>
        <v>302-01-83388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1040</v>
      </c>
      <c r="E2249" s="261" t="str">
        <f>_xlfn.XLOOKUP(D2249,거래처!B:B,거래처!D:D," ")</f>
        <v>621-19-34070</v>
      </c>
      <c r="G2249" s="282" t="s">
        <v>1173</v>
      </c>
      <c r="H2249" s="261" t="s">
        <v>1927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1866</v>
      </c>
      <c r="E2250" s="261" t="str">
        <f>_xlfn.XLOOKUP(D2250,거래처!B:B,거래처!D:D," ")</f>
        <v>513-16-70662</v>
      </c>
      <c r="G2250" s="282" t="s">
        <v>3863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1425</v>
      </c>
      <c r="E2251" s="261" t="str">
        <f>_xlfn.XLOOKUP(D2251,거래처!B:B,거래처!D:D," ")</f>
        <v>220-02-21340</v>
      </c>
      <c r="G2251" s="282" t="s">
        <v>3940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3098</v>
      </c>
      <c r="E2252" s="261" t="str">
        <f>_xlfn.XLOOKUP(D2252,거래처!B:B,거래처!D:D," ")</f>
        <v>444-37-00623</v>
      </c>
      <c r="G2252" s="282" t="s">
        <v>3910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1349</v>
      </c>
      <c r="E2253" s="261" t="str">
        <f>_xlfn.XLOOKUP(D2253,거래처!B:B,거래처!D:D," ")</f>
        <v>418-10-00781</v>
      </c>
      <c r="G2253" s="282" t="s">
        <v>3941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2820</v>
      </c>
      <c r="E2254" s="261" t="str">
        <f>_xlfn.XLOOKUP(D2254,거래처!B:B,거래처!D:D," ")</f>
        <v>229-03-74690</v>
      </c>
      <c r="G2254" s="282" t="s">
        <v>3942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3834</v>
      </c>
      <c r="E2255" s="261" t="str">
        <f>_xlfn.XLOOKUP(D2255,거래처!B:B,거래처!D:D," ")</f>
        <v>411-08-87601</v>
      </c>
      <c r="G2255" s="282" t="s">
        <v>3943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2187</v>
      </c>
      <c r="E2256" s="261" t="str">
        <f>_xlfn.XLOOKUP(D2256,거래처!B:B,거래처!D:D," ")</f>
        <v>893-05-02026</v>
      </c>
      <c r="G2256" s="282" t="s">
        <v>3944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1427</v>
      </c>
      <c r="E2257" s="261" t="str">
        <f>_xlfn.XLOOKUP(D2257,거래처!B:B,거래처!D:D," ")</f>
        <v>877-63-00588</v>
      </c>
      <c r="G2257" s="282" t="s">
        <v>3945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1536</v>
      </c>
      <c r="E2258" s="261" t="str">
        <f>_xlfn.XLOOKUP(D2258,거래처!B:B,거래처!D:D," ")</f>
        <v>503-07-45581</v>
      </c>
      <c r="G2258" s="282" t="s">
        <v>1224</v>
      </c>
      <c r="H2258" s="261" t="s">
        <v>1223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1664</v>
      </c>
      <c r="E2259" s="261" t="str">
        <f>_xlfn.XLOOKUP(D2259,거래처!B:B,거래처!D:D," ")</f>
        <v>848-34-00917</v>
      </c>
      <c r="G2259" s="282" t="s">
        <v>2109</v>
      </c>
      <c r="H2259" s="261" t="s">
        <v>1169</v>
      </c>
      <c r="I2259" s="257">
        <v>1500000</v>
      </c>
      <c r="J2259" s="261">
        <v>1</v>
      </c>
      <c r="M2259" s="257">
        <v>1500000</v>
      </c>
      <c r="Q2259" s="282" t="s">
        <v>4083</v>
      </c>
    </row>
    <row r="2260" spans="1:17">
      <c r="A2260" s="263">
        <v>2259</v>
      </c>
      <c r="C2260" s="256">
        <v>45975</v>
      </c>
      <c r="D2260" s="282" t="s">
        <v>1552</v>
      </c>
      <c r="E2260" s="261" t="str">
        <f>_xlfn.XLOOKUP(D2260,거래처!B:B,거래처!D:D," ")</f>
        <v>410-26-92600</v>
      </c>
      <c r="G2260" s="282" t="s">
        <v>3356</v>
      </c>
      <c r="H2260" s="261" t="s">
        <v>1175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1552</v>
      </c>
      <c r="E2261" s="261" t="str">
        <f>_xlfn.XLOOKUP(D2261,거래처!B:B,거래처!D:D," ")</f>
        <v>410-26-92600</v>
      </c>
      <c r="G2261" s="282" t="s">
        <v>2119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1552</v>
      </c>
      <c r="E2262" s="261" t="str">
        <f>_xlfn.XLOOKUP(D2262,거래처!B:B,거래처!D:D," ")</f>
        <v>410-26-92600</v>
      </c>
      <c r="G2262" s="282" t="s">
        <v>2120</v>
      </c>
      <c r="H2262" s="261" t="s">
        <v>1736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3186</v>
      </c>
      <c r="E2263" s="261" t="str">
        <f>_xlfn.XLOOKUP(D2263,거래처!B:B,거래처!D:D," ")</f>
        <v>484-05-00256</v>
      </c>
      <c r="G2263" s="282" t="s">
        <v>2130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1412</v>
      </c>
      <c r="E2264" s="261" t="str">
        <f>_xlfn.XLOOKUP(D2264,거래처!B:B,거래처!D:D," ")</f>
        <v>324-46-00336</v>
      </c>
      <c r="G2264" s="282" t="s">
        <v>1454</v>
      </c>
      <c r="H2264" s="261" t="s">
        <v>2594</v>
      </c>
      <c r="I2264" s="257">
        <v>200000</v>
      </c>
      <c r="J2264" s="261">
        <v>1</v>
      </c>
      <c r="M2264" s="257">
        <v>200000</v>
      </c>
      <c r="Q2264" s="282" t="s">
        <v>4084</v>
      </c>
    </row>
    <row r="2265" spans="1:17">
      <c r="A2265" s="263">
        <v>2264</v>
      </c>
      <c r="C2265" s="256">
        <v>45975</v>
      </c>
      <c r="D2265" s="282" t="s">
        <v>1007</v>
      </c>
      <c r="E2265" s="261" t="str">
        <f>_xlfn.XLOOKUP(D2265,거래처!B:B,거래처!D:D," ")</f>
        <v>488-12-01084</v>
      </c>
      <c r="G2265" s="282" t="s">
        <v>3925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4085</v>
      </c>
    </row>
    <row r="2266" spans="1:17">
      <c r="A2266" s="263">
        <v>2265</v>
      </c>
      <c r="C2266" s="256">
        <v>45975</v>
      </c>
      <c r="D2266" s="282" t="s">
        <v>1264</v>
      </c>
      <c r="E2266" s="261" t="str">
        <f>_xlfn.XLOOKUP(D2266,거래처!B:B,거래처!D:D," ")</f>
        <v>881-07-00034</v>
      </c>
      <c r="G2266" s="282" t="s">
        <v>2823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3098</v>
      </c>
      <c r="E2267" s="261" t="str">
        <f>_xlfn.XLOOKUP(D2267,거래처!B:B,거래처!D:D," ")</f>
        <v>444-37-00623</v>
      </c>
      <c r="G2267" s="282" t="s">
        <v>2023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1809</v>
      </c>
      <c r="E2268" s="261" t="str">
        <f>_xlfn.XLOOKUP(D2268,거래처!B:B,거래처!D:D," ")</f>
        <v>585-08-00244</v>
      </c>
      <c r="G2268" s="282" t="s">
        <v>2712</v>
      </c>
      <c r="H2268" s="261" t="s">
        <v>2711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1809</v>
      </c>
      <c r="E2269" s="261" t="str">
        <f>_xlfn.XLOOKUP(D2269,거래처!B:B,거래처!D:D," ")</f>
        <v>585-08-00244</v>
      </c>
      <c r="G2269" s="282" t="s">
        <v>2110</v>
      </c>
      <c r="H2269" s="261" t="s">
        <v>1744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1425</v>
      </c>
      <c r="E2270" s="261" t="str">
        <f>_xlfn.XLOOKUP(D2270,거래처!B:B,거래처!D:D," ")</f>
        <v>220-02-21340</v>
      </c>
      <c r="G2270" s="282" t="s">
        <v>2126</v>
      </c>
      <c r="H2270" s="261" t="s">
        <v>1166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1809</v>
      </c>
      <c r="E2271" s="261" t="str">
        <f>_xlfn.XLOOKUP(D2271,거래처!B:B,거래처!D:D," ")</f>
        <v>585-08-00244</v>
      </c>
      <c r="G2271" s="282" t="s">
        <v>3692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3186</v>
      </c>
      <c r="E2272" s="261" t="str">
        <f>_xlfn.XLOOKUP(D2272,거래처!B:B,거래처!D:D," ")</f>
        <v>484-05-00256</v>
      </c>
      <c r="G2272" s="282" t="s">
        <v>3946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1412</v>
      </c>
      <c r="E2273" s="261" t="str">
        <f>_xlfn.XLOOKUP(D2273,거래처!B:B,거래처!D:D," ")</f>
        <v>324-46-00336</v>
      </c>
      <c r="G2273" s="282" t="s">
        <v>3947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2518</v>
      </c>
      <c r="E2274" s="261" t="str">
        <f>_xlfn.XLOOKUP(D2274,거래처!B:B,거래처!D:D," ")</f>
        <v>142-15-02330</v>
      </c>
      <c r="G2274" s="282" t="s">
        <v>3948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1264</v>
      </c>
      <c r="E2275" s="261" t="str">
        <f>_xlfn.XLOOKUP(D2275,거래처!B:B,거래처!D:D," ")</f>
        <v>881-07-00034</v>
      </c>
      <c r="G2275" s="282" t="s">
        <v>3949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1786</v>
      </c>
      <c r="E2276" s="261" t="str">
        <f>_xlfn.XLOOKUP(D2276,거래처!B:B,거래처!D:D," ")</f>
        <v>514-13-78458</v>
      </c>
      <c r="G2276" s="282" t="s">
        <v>3356</v>
      </c>
      <c r="H2276" s="261" t="s">
        <v>1175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1786</v>
      </c>
      <c r="E2277" s="261" t="str">
        <f>_xlfn.XLOOKUP(D2277,거래처!B:B,거래처!D:D," ")</f>
        <v>514-13-78458</v>
      </c>
      <c r="G2277" s="282" t="s">
        <v>2117</v>
      </c>
      <c r="H2277" s="261" t="s">
        <v>1217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1786</v>
      </c>
      <c r="E2278" s="261" t="str">
        <f>_xlfn.XLOOKUP(D2278,거래처!B:B,거래처!D:D," ")</f>
        <v>514-13-78458</v>
      </c>
      <c r="G2278" s="282" t="s">
        <v>2120</v>
      </c>
      <c r="H2278" s="261" t="s">
        <v>1736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1253</v>
      </c>
      <c r="E2279" s="261" t="str">
        <f>_xlfn.XLOOKUP(D2279,거래처!B:B,거래처!D:D," ")</f>
        <v>514-13-78458</v>
      </c>
      <c r="G2279" s="282" t="s">
        <v>3377</v>
      </c>
      <c r="H2279" s="261" t="s">
        <v>3378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1786</v>
      </c>
      <c r="E2280" s="261" t="str">
        <f>_xlfn.XLOOKUP(D2280,거래처!B:B,거래처!D:D," ")</f>
        <v>514-13-78458</v>
      </c>
      <c r="G2280" s="282" t="s">
        <v>2121</v>
      </c>
      <c r="H2280" s="261" t="s">
        <v>1762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1746</v>
      </c>
      <c r="E2281" s="261" t="str">
        <f>_xlfn.XLOOKUP(D2281,거래처!B:B,거래처!D:D," ")</f>
        <v>410-17-34118</v>
      </c>
      <c r="G2281" s="282" t="s">
        <v>3356</v>
      </c>
      <c r="H2281" s="261" t="s">
        <v>1175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1746</v>
      </c>
      <c r="E2282" s="261" t="str">
        <f>_xlfn.XLOOKUP(D2282,거래처!B:B,거래처!D:D," ")</f>
        <v>410-17-34118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1264</v>
      </c>
      <c r="E2283" s="261" t="str">
        <f>_xlfn.XLOOKUP(D2283,거래처!B:B,거래처!D:D," ")</f>
        <v>881-07-00034</v>
      </c>
      <c r="G2283" s="282" t="s">
        <v>1173</v>
      </c>
      <c r="H2283" s="261" t="s">
        <v>1174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1664</v>
      </c>
      <c r="E2284" s="261" t="str">
        <f>_xlfn.XLOOKUP(D2284,거래처!B:B,거래처!D:D," ")</f>
        <v>848-34-00917</v>
      </c>
      <c r="G2284" s="282" t="s">
        <v>1659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3186</v>
      </c>
      <c r="E2285" s="261" t="str">
        <f>_xlfn.XLOOKUP(D2285,거래처!B:B,거래처!D:D," ")</f>
        <v>484-05-00256</v>
      </c>
      <c r="G2285" s="282" t="s">
        <v>3950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1357</v>
      </c>
      <c r="E2286" s="261" t="str">
        <f>_xlfn.XLOOKUP(D2286,거래처!B:B,거래처!D:D," ")</f>
        <v>177-01-03420</v>
      </c>
      <c r="G2286" s="282" t="s">
        <v>1685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1122</v>
      </c>
      <c r="E2287" s="261">
        <f>_xlfn.XLOOKUP(D2287,거래처!B:B,거래처!D:D," ")</f>
        <v>0</v>
      </c>
      <c r="G2287" s="282" t="s">
        <v>1659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1786</v>
      </c>
      <c r="E2288" s="261" t="str">
        <f>_xlfn.XLOOKUP(D2288,거래처!B:B,거래처!D:D," ")</f>
        <v>514-13-78458</v>
      </c>
      <c r="G2288" s="282" t="s">
        <v>1102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3098</v>
      </c>
      <c r="E2289" s="261" t="str">
        <f>_xlfn.XLOOKUP(D2289,거래처!B:B,거래처!D:D," ")</f>
        <v>444-37-00623</v>
      </c>
      <c r="G2289" s="282" t="s">
        <v>3951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1264</v>
      </c>
      <c r="E2290" s="261" t="str">
        <f>_xlfn.XLOOKUP(D2290,거래처!B:B,거래처!D:D," ")</f>
        <v>881-07-00034</v>
      </c>
      <c r="G2290" s="282" t="s">
        <v>3902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2618</v>
      </c>
      <c r="E2291" s="261" t="str">
        <f>_xlfn.XLOOKUP(D2291,거래처!B:B,거래처!D:D," ")</f>
        <v>214-30-06027</v>
      </c>
      <c r="G2291" s="282" t="s">
        <v>1977</v>
      </c>
      <c r="H2291" s="261" t="s">
        <v>3480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1402</v>
      </c>
      <c r="E2292" s="261" t="str">
        <f>_xlfn.XLOOKUP(D2292,거래처!B:B,거래처!D:D," ")</f>
        <v>504-20-50427</v>
      </c>
      <c r="G2292" s="282" t="s">
        <v>3952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3300</v>
      </c>
      <c r="E2293" s="261" t="str">
        <f>_xlfn.XLOOKUP(D2293,거래처!B:B,거래처!D:D," ")</f>
        <v>419-37-00781</v>
      </c>
      <c r="G2293" s="282" t="s">
        <v>2953</v>
      </c>
      <c r="H2293" s="261" t="s">
        <v>1887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3098</v>
      </c>
      <c r="E2294" s="261" t="str">
        <f>_xlfn.XLOOKUP(D2294,거래처!B:B,거래처!D:D," ")</f>
        <v>444-37-00623</v>
      </c>
      <c r="G2294" s="282" t="s">
        <v>2215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1959</v>
      </c>
      <c r="E2295" s="261">
        <f>_xlfn.XLOOKUP(D2295,거래처!B:B,거래처!D:D," ")</f>
        <v>0</v>
      </c>
      <c r="G2295" s="282" t="s">
        <v>2953</v>
      </c>
      <c r="H2295" s="261" t="s">
        <v>1887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2384</v>
      </c>
      <c r="E2296" s="261" t="str">
        <f>_xlfn.XLOOKUP(D2296,거래처!B:B,거래처!D:D," ")</f>
        <v>114-28-00870</v>
      </c>
      <c r="G2296" s="282" t="s">
        <v>1659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1689</v>
      </c>
      <c r="E2297" s="261" t="str">
        <f>_xlfn.XLOOKUP(D2297,거래처!B:B,거래처!D:D," ")</f>
        <v>410-27-15314</v>
      </c>
      <c r="G2297" s="282" t="s">
        <v>1171</v>
      </c>
      <c r="H2297" s="261" t="s">
        <v>1694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1689</v>
      </c>
      <c r="E2298" s="261" t="str">
        <f>_xlfn.XLOOKUP(D2298,거래처!B:B,거래처!D:D," ")</f>
        <v>410-27-15314</v>
      </c>
      <c r="G2298" s="282" t="s">
        <v>1477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3835</v>
      </c>
      <c r="E2299" s="261" t="str">
        <f>_xlfn.XLOOKUP(D2299,거래처!B:B,거래처!D:D," ")</f>
        <v>502-46-31614</v>
      </c>
      <c r="G2299" s="282" t="s">
        <v>1173</v>
      </c>
      <c r="H2299" s="261" t="s">
        <v>1520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2384</v>
      </c>
      <c r="E2300" s="261" t="str">
        <f>_xlfn.XLOOKUP(D2300,거래처!B:B,거래처!D:D," ")</f>
        <v>114-28-00870</v>
      </c>
      <c r="G2300" s="282" t="s">
        <v>1102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3186</v>
      </c>
      <c r="E2301" s="261" t="str">
        <f>_xlfn.XLOOKUP(D2301,거래처!B:B,거래처!D:D," ")</f>
        <v>484-05-00256</v>
      </c>
      <c r="G2301" s="282" t="s">
        <v>1102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1959</v>
      </c>
      <c r="E2302" s="261">
        <f>_xlfn.XLOOKUP(D2302,거래처!B:B,거래처!D:D," ")</f>
        <v>0</v>
      </c>
      <c r="G2302" s="282" t="s">
        <v>3953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3098</v>
      </c>
      <c r="E2303" s="261" t="str">
        <f>_xlfn.XLOOKUP(D2303,거래처!B:B,거래처!D:D," ")</f>
        <v>444-37-00623</v>
      </c>
      <c r="G2303" s="282" t="s">
        <v>3910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2533</v>
      </c>
      <c r="E2304" s="261" t="str">
        <f>_xlfn.XLOOKUP(D2304,거래처!B:B,거래처!D:D," ")</f>
        <v>550-51-00676</v>
      </c>
      <c r="G2304" s="282" t="s">
        <v>1518</v>
      </c>
      <c r="H2304" s="261" t="s">
        <v>2612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1552</v>
      </c>
      <c r="E2305" s="261" t="str">
        <f>_xlfn.XLOOKUP(D2305,거래처!B:B,거래처!D:D," ")</f>
        <v>410-26-92600</v>
      </c>
      <c r="G2305" s="282" t="s">
        <v>2117</v>
      </c>
      <c r="H2305" s="261" t="s">
        <v>1217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1552</v>
      </c>
      <c r="E2306" s="261" t="str">
        <f>_xlfn.XLOOKUP(D2306,거래처!B:B,거래처!D:D," ")</f>
        <v>410-26-92600</v>
      </c>
      <c r="G2306" s="282" t="s">
        <v>2121</v>
      </c>
      <c r="H2306" s="261" t="s">
        <v>1762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2412</v>
      </c>
      <c r="E2307" s="261" t="str">
        <f>_xlfn.XLOOKUP(D2307,거래처!B:B,거래처!D:D," ")</f>
        <v>135-21-44901</v>
      </c>
      <c r="G2307" s="282" t="s">
        <v>3356</v>
      </c>
      <c r="H2307" s="261" t="s">
        <v>1175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3836</v>
      </c>
      <c r="E2308" s="261" t="str">
        <f>_xlfn.XLOOKUP(D2308,거래처!B:B,거래처!D:D," ")</f>
        <v>733-13-01545</v>
      </c>
      <c r="G2308" s="282" t="s">
        <v>1171</v>
      </c>
      <c r="H2308" s="261" t="s">
        <v>1694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3836</v>
      </c>
      <c r="E2309" s="261" t="str">
        <f>_xlfn.XLOOKUP(D2309,거래처!B:B,거래처!D:D," ")</f>
        <v>733-13-01545</v>
      </c>
      <c r="G2309" s="282" t="s">
        <v>1454</v>
      </c>
      <c r="H2309" s="261" t="s">
        <v>2594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1040</v>
      </c>
      <c r="E2310" s="261" t="str">
        <f>_xlfn.XLOOKUP(D2310,거래처!B:B,거래처!D:D," ")</f>
        <v>621-19-34070</v>
      </c>
      <c r="G2310" s="282" t="s">
        <v>1173</v>
      </c>
      <c r="H2310" s="261" t="s">
        <v>1174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3836</v>
      </c>
      <c r="E2311" s="261" t="str">
        <f>_xlfn.XLOOKUP(D2311,거래처!B:B,거래처!D:D," ")</f>
        <v>733-13-01545</v>
      </c>
      <c r="G2311" s="282" t="s">
        <v>3954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2533</v>
      </c>
      <c r="E2312" s="261" t="str">
        <f>_xlfn.XLOOKUP(D2312,거래처!B:B,거래처!D:D," ")</f>
        <v>550-51-00676</v>
      </c>
      <c r="G2312" s="282" t="s">
        <v>3748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2388</v>
      </c>
      <c r="E2313" s="261" t="str">
        <f>_xlfn.XLOOKUP(D2313,거래처!B:B,거래처!D:D," ")</f>
        <v>119-73-00045</v>
      </c>
      <c r="G2313" s="282" t="s">
        <v>2181</v>
      </c>
      <c r="H2313" s="261" t="s">
        <v>2180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3837</v>
      </c>
      <c r="E2314" s="261" t="str">
        <f>_xlfn.XLOOKUP(D2314,거래처!B:B,거래처!D:D," ")</f>
        <v>502-03-26657</v>
      </c>
      <c r="G2314" s="282" t="s">
        <v>3955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3300</v>
      </c>
      <c r="E2315" s="261" t="str">
        <f>_xlfn.XLOOKUP(D2315,거래처!B:B,거래처!D:D," ")</f>
        <v>419-37-00781</v>
      </c>
      <c r="G2315" s="282" t="s">
        <v>3956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1552</v>
      </c>
      <c r="E2316" s="261" t="str">
        <f>_xlfn.XLOOKUP(D2316,거래처!B:B,거래처!D:D," ")</f>
        <v>410-26-92600</v>
      </c>
      <c r="G2316" s="282" t="s">
        <v>3957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1402</v>
      </c>
      <c r="E2317" s="261" t="str">
        <f>_xlfn.XLOOKUP(D2317,거래처!B:B,거래처!D:D," ")</f>
        <v>504-20-50427</v>
      </c>
      <c r="G2317" s="282" t="s">
        <v>2605</v>
      </c>
      <c r="H2317" s="261" t="s">
        <v>2604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1536</v>
      </c>
      <c r="E2318" s="261" t="str">
        <f>_xlfn.XLOOKUP(D2318,거래처!B:B,거래처!D:D," ")</f>
        <v>503-07-45581</v>
      </c>
      <c r="G2318" s="282" t="s">
        <v>1832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1689</v>
      </c>
      <c r="E2319" s="261" t="str">
        <f>_xlfn.XLOOKUP(D2319,거래처!B:B,거래처!D:D," ")</f>
        <v>410-27-15314</v>
      </c>
      <c r="G2319" s="282" t="s">
        <v>2089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1536</v>
      </c>
      <c r="E2320" s="261" t="str">
        <f>_xlfn.XLOOKUP(D2320,거래처!B:B,거래처!D:D," ")</f>
        <v>503-07-45581</v>
      </c>
      <c r="G2320" s="282" t="s">
        <v>2125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4086</v>
      </c>
    </row>
    <row r="2321" spans="1:14">
      <c r="A2321" s="263">
        <v>2320</v>
      </c>
      <c r="C2321" s="256">
        <v>45982</v>
      </c>
      <c r="D2321" s="282" t="s">
        <v>1536</v>
      </c>
      <c r="E2321" s="261" t="str">
        <f>_xlfn.XLOOKUP(D2321,거래처!B:B,거래처!D:D," ")</f>
        <v>503-07-45581</v>
      </c>
      <c r="G2321" s="282" t="s">
        <v>3871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1689</v>
      </c>
      <c r="E2322" s="261" t="str">
        <f>_xlfn.XLOOKUP(D2322,거래처!B:B,거래처!D:D," ")</f>
        <v>410-27-15314</v>
      </c>
      <c r="G2322" s="282" t="s">
        <v>1102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2680</v>
      </c>
      <c r="E2323" s="261" t="str">
        <f>_xlfn.XLOOKUP(D2323,거래처!B:B,거래처!D:D," ")</f>
        <v>860-01-02412</v>
      </c>
      <c r="G2323" s="282" t="s">
        <v>3356</v>
      </c>
      <c r="H2323" s="261" t="s">
        <v>1175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3186</v>
      </c>
      <c r="E2324" s="261" t="str">
        <f>_xlfn.XLOOKUP(D2324,거래처!B:B,거래처!D:D," ")</f>
        <v>484-05-00256</v>
      </c>
      <c r="G2324" s="282" t="s">
        <v>3958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1349</v>
      </c>
      <c r="E2325" s="261" t="str">
        <f>_xlfn.XLOOKUP(D2325,거래처!B:B,거래처!D:D," ")</f>
        <v>418-10-00781</v>
      </c>
      <c r="G2325" s="282" t="s">
        <v>3356</v>
      </c>
      <c r="H2325" s="261" t="s">
        <v>1175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1349</v>
      </c>
      <c r="E2326" s="261" t="str">
        <f>_xlfn.XLOOKUP(D2326,거래처!B:B,거래처!D:D," ")</f>
        <v>418-10-00781</v>
      </c>
      <c r="G2326" s="282" t="s">
        <v>2119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1349</v>
      </c>
      <c r="E2327" s="261" t="str">
        <f>_xlfn.XLOOKUP(D2327,거래처!B:B,거래처!D:D," ")</f>
        <v>418-10-00781</v>
      </c>
      <c r="G2327" s="282" t="s">
        <v>2120</v>
      </c>
      <c r="H2327" s="261" t="s">
        <v>1736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1349</v>
      </c>
      <c r="E2328" s="261" t="str">
        <f>_xlfn.XLOOKUP(D2328,거래처!B:B,거래처!D:D," ")</f>
        <v>418-10-00781</v>
      </c>
      <c r="G2328" s="282" t="s">
        <v>2121</v>
      </c>
      <c r="H2328" s="261" t="s">
        <v>1762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1349</v>
      </c>
      <c r="E2329" s="261" t="str">
        <f>_xlfn.XLOOKUP(D2329,거래처!B:B,거래처!D:D," ")</f>
        <v>418-10-00781</v>
      </c>
      <c r="G2329" s="282" t="s">
        <v>2117</v>
      </c>
      <c r="H2329" s="261" t="s">
        <v>1217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1452</v>
      </c>
      <c r="E2330" s="261" t="str">
        <f>_xlfn.XLOOKUP(D2330,거래처!B:B,거래처!D:D," ")</f>
        <v>502-24-19452</v>
      </c>
      <c r="G2330" s="282" t="s">
        <v>1659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1664</v>
      </c>
      <c r="E2331" s="261" t="str">
        <f>_xlfn.XLOOKUP(D2331,거래처!B:B,거래처!D:D," ")</f>
        <v>848-34-00917</v>
      </c>
      <c r="G2331" s="282" t="s">
        <v>1492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2680</v>
      </c>
      <c r="E2332" s="261" t="str">
        <f>_xlfn.XLOOKUP(D2332,거래처!B:B,거래처!D:D," ")</f>
        <v>860-01-02412</v>
      </c>
      <c r="G2332" s="282" t="s">
        <v>3935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3186</v>
      </c>
      <c r="E2333" s="261" t="str">
        <f>_xlfn.XLOOKUP(D2333,거래처!B:B,거래처!D:D," ")</f>
        <v>484-05-00256</v>
      </c>
      <c r="G2333" s="282" t="s">
        <v>3946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3835</v>
      </c>
      <c r="E2334" s="261" t="str">
        <f>_xlfn.XLOOKUP(D2334,거래처!B:B,거래처!D:D," ")</f>
        <v>502-46-31614</v>
      </c>
      <c r="G2334" s="282" t="s">
        <v>3959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1452</v>
      </c>
      <c r="E2335" s="261" t="str">
        <f>_xlfn.XLOOKUP(D2335,거래처!B:B,거래처!D:D," ")</f>
        <v>502-24-19452</v>
      </c>
      <c r="G2335" s="282" t="s">
        <v>3896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1786</v>
      </c>
      <c r="E2336" s="261" t="str">
        <f>_xlfn.XLOOKUP(D2336,거래처!B:B,거래처!D:D," ")</f>
        <v>514-13-78458</v>
      </c>
      <c r="G2336" s="282" t="s">
        <v>1102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1536</v>
      </c>
      <c r="E2337" s="261" t="str">
        <f>_xlfn.XLOOKUP(D2337,거래처!B:B,거래처!D:D," ")</f>
        <v>503-07-45581</v>
      </c>
      <c r="G2337" s="282" t="s">
        <v>3871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1809</v>
      </c>
      <c r="E2338" s="261" t="str">
        <f>_xlfn.XLOOKUP(D2338,거래처!B:B,거래처!D:D," ")</f>
        <v>585-08-00244</v>
      </c>
      <c r="G2338" s="282" t="s">
        <v>1685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3426</v>
      </c>
      <c r="E2339" s="261" t="str">
        <f>_xlfn.XLOOKUP(D2339,거래처!B:B,거래처!D:D," ")</f>
        <v>107-15-06798</v>
      </c>
      <c r="G2339" s="282" t="s">
        <v>3356</v>
      </c>
      <c r="H2339" s="261" t="s">
        <v>1175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1357</v>
      </c>
      <c r="E2340" s="261" t="str">
        <f>_xlfn.XLOOKUP(D2340,거래처!B:B,거래처!D:D," ")</f>
        <v>177-01-03420</v>
      </c>
      <c r="G2340" s="282" t="s">
        <v>2740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4087</v>
      </c>
    </row>
    <row r="2341" spans="1:17">
      <c r="A2341" s="263">
        <v>2340</v>
      </c>
      <c r="C2341" s="256">
        <v>45985</v>
      </c>
      <c r="D2341" s="282" t="s">
        <v>1357</v>
      </c>
      <c r="E2341" s="261" t="str">
        <f>_xlfn.XLOOKUP(D2341,거래처!B:B,거래처!D:D," ")</f>
        <v>177-01-03420</v>
      </c>
      <c r="G2341" s="282" t="s">
        <v>2215</v>
      </c>
      <c r="I2341" s="257">
        <v>1700000</v>
      </c>
      <c r="J2341" s="261">
        <v>1</v>
      </c>
      <c r="M2341" s="257">
        <v>1700000</v>
      </c>
      <c r="Q2341" s="282" t="s">
        <v>4088</v>
      </c>
    </row>
    <row r="2342" spans="1:17">
      <c r="A2342" s="263">
        <v>2341</v>
      </c>
      <c r="C2342" s="256">
        <v>45985</v>
      </c>
      <c r="D2342" s="282" t="s">
        <v>972</v>
      </c>
      <c r="E2342" s="261" t="str">
        <f>_xlfn.XLOOKUP(D2342,거래처!B:B,거래처!D:D," ")</f>
        <v>863-26-00658</v>
      </c>
      <c r="G2342" s="282" t="s">
        <v>1454</v>
      </c>
      <c r="H2342" s="261" t="s">
        <v>2594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4089</v>
      </c>
    </row>
    <row r="2343" spans="1:17">
      <c r="A2343" s="263">
        <v>2342</v>
      </c>
      <c r="C2343" s="256">
        <v>45985</v>
      </c>
      <c r="D2343" s="282" t="s">
        <v>2388</v>
      </c>
      <c r="E2343" s="261" t="str">
        <f>_xlfn.XLOOKUP(D2343,거래처!B:B,거래처!D:D," ")</f>
        <v>119-73-00045</v>
      </c>
      <c r="G2343" s="282" t="s">
        <v>3960</v>
      </c>
      <c r="H2343" s="261" t="s">
        <v>3961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4090</v>
      </c>
    </row>
    <row r="2344" spans="1:17">
      <c r="A2344" s="263">
        <v>2343</v>
      </c>
      <c r="C2344" s="256">
        <v>45985</v>
      </c>
      <c r="D2344" s="282" t="s">
        <v>1122</v>
      </c>
      <c r="E2344" s="261">
        <f>_xlfn.XLOOKUP(D2344,거래처!B:B,거래처!D:D," ")</f>
        <v>0</v>
      </c>
      <c r="G2344" s="282" t="s">
        <v>1171</v>
      </c>
      <c r="H2344" s="261" t="s">
        <v>1319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1407</v>
      </c>
      <c r="E2345" s="261" t="str">
        <f>_xlfn.XLOOKUP(D2345,거래처!B:B,거래처!D:D," ")</f>
        <v>502-11-86077</v>
      </c>
      <c r="G2345" s="282" t="s">
        <v>1171</v>
      </c>
      <c r="H2345" s="261" t="s">
        <v>1694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4091</v>
      </c>
    </row>
    <row r="2346" spans="1:17">
      <c r="A2346" s="263">
        <v>2345</v>
      </c>
      <c r="C2346" s="256">
        <v>45985</v>
      </c>
      <c r="D2346" s="282" t="s">
        <v>1542</v>
      </c>
      <c r="E2346" s="261" t="str">
        <f>_xlfn.XLOOKUP(D2346,거래처!B:B,거래처!D:D," ")</f>
        <v>122-01-63748</v>
      </c>
      <c r="G2346" s="282" t="s">
        <v>2123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4092</v>
      </c>
    </row>
    <row r="2347" spans="1:17">
      <c r="A2347" s="263">
        <v>2346</v>
      </c>
      <c r="C2347" s="256">
        <v>45985</v>
      </c>
      <c r="D2347" s="282" t="s">
        <v>1402</v>
      </c>
      <c r="E2347" s="261" t="str">
        <f>_xlfn.XLOOKUP(D2347,거래처!B:B,거래처!D:D," ")</f>
        <v>504-20-50427</v>
      </c>
      <c r="G2347" s="282" t="s">
        <v>1463</v>
      </c>
      <c r="I2347" s="257">
        <v>1200000</v>
      </c>
      <c r="J2347" s="261">
        <v>1</v>
      </c>
      <c r="M2347" s="257">
        <v>1200000</v>
      </c>
      <c r="Q2347" s="282" t="s">
        <v>4093</v>
      </c>
    </row>
    <row r="2348" spans="1:17">
      <c r="A2348" s="263">
        <v>2347</v>
      </c>
      <c r="C2348" s="256">
        <v>45985</v>
      </c>
      <c r="D2348" s="282" t="s">
        <v>3186</v>
      </c>
      <c r="E2348" s="261" t="str">
        <f>_xlfn.XLOOKUP(D2348,거래처!B:B,거래처!D:D," ")</f>
        <v>484-05-00256</v>
      </c>
      <c r="G2348" s="282" t="s">
        <v>1801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3186</v>
      </c>
      <c r="E2349" s="261" t="str">
        <f>_xlfn.XLOOKUP(D2349,거래처!B:B,거래처!D:D," ")</f>
        <v>484-05-00256</v>
      </c>
      <c r="G2349" s="282" t="s">
        <v>1706</v>
      </c>
      <c r="H2349" s="261" t="s">
        <v>1705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3186</v>
      </c>
      <c r="E2350" s="261" t="str">
        <f>_xlfn.XLOOKUP(D2350,거래처!B:B,거래처!D:D," ")</f>
        <v>484-05-00256</v>
      </c>
      <c r="G2350" s="282" t="s">
        <v>1706</v>
      </c>
      <c r="H2350" s="261" t="s">
        <v>1708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1809</v>
      </c>
      <c r="E2351" s="261" t="str">
        <f>_xlfn.XLOOKUP(D2351,거래처!B:B,거래처!D:D," ")</f>
        <v>585-08-00244</v>
      </c>
      <c r="G2351" s="282" t="s">
        <v>1989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E2352" s="261" t="str">
        <f>_xlfn.XLOOKUP(D2352,거래처!B:B,거래처!D:D," ")</f>
        <v>863-26-00658</v>
      </c>
      <c r="G2352" s="282" t="s">
        <v>3931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3186</v>
      </c>
      <c r="E2353" s="261" t="str">
        <f>_xlfn.XLOOKUP(D2353,거래처!B:B,거래처!D:D," ")</f>
        <v>484-05-00256</v>
      </c>
      <c r="G2353" s="282" t="s">
        <v>3936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3426</v>
      </c>
      <c r="E2354" s="261" t="str">
        <f>_xlfn.XLOOKUP(D2354,거래처!B:B,거래처!D:D," ")</f>
        <v>107-15-06798</v>
      </c>
      <c r="G2354" s="282" t="s">
        <v>3962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3838</v>
      </c>
      <c r="E2355" s="261" t="str">
        <f>_xlfn.XLOOKUP(D2355,거래처!B:B,거래처!D:D," ")</f>
        <v>472-15-00422</v>
      </c>
      <c r="G2355" s="282" t="s">
        <v>1659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2412</v>
      </c>
      <c r="E2356" s="261" t="str">
        <f>_xlfn.XLOOKUP(D2356,거래처!B:B,거래처!D:D," ")</f>
        <v>135-21-44901</v>
      </c>
      <c r="G2356" s="282" t="s">
        <v>3933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1004</v>
      </c>
      <c r="E2357" s="261" t="str">
        <f>_xlfn.XLOOKUP(D2357,거래처!B:B,거래처!D:D," ")</f>
        <v>302-01-83388</v>
      </c>
      <c r="G2357" s="282" t="s">
        <v>3675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1349</v>
      </c>
      <c r="E2358" s="261" t="str">
        <f>_xlfn.XLOOKUP(D2358,거래처!B:B,거래처!D:D," ")</f>
        <v>418-10-00781</v>
      </c>
      <c r="G2358" s="282" t="s">
        <v>3941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1040</v>
      </c>
      <c r="E2359" s="261" t="str">
        <f>_xlfn.XLOOKUP(D2359,거래처!B:B,거래처!D:D," ")</f>
        <v>621-19-34070</v>
      </c>
      <c r="G2359" s="282" t="s">
        <v>1801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1040</v>
      </c>
      <c r="E2360" s="261" t="str">
        <f>_xlfn.XLOOKUP(D2360,거래처!B:B,거래처!D:D," ")</f>
        <v>621-19-34070</v>
      </c>
      <c r="G2360" s="282" t="s">
        <v>1706</v>
      </c>
      <c r="H2360" s="261" t="s">
        <v>1705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3839</v>
      </c>
      <c r="E2361" s="261" t="str">
        <f>_xlfn.XLOOKUP(D2361,거래처!B:B,거래처!D:D," ")</f>
        <v>608-10-98568</v>
      </c>
      <c r="G2361" s="282" t="s">
        <v>2126</v>
      </c>
      <c r="H2361" s="261" t="s">
        <v>1166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2518</v>
      </c>
      <c r="E2362" s="261" t="str">
        <f>_xlfn.XLOOKUP(D2362,거래처!B:B,거래처!D:D," ")</f>
        <v>142-15-02330</v>
      </c>
      <c r="G2362" s="282" t="s">
        <v>1171</v>
      </c>
      <c r="H2362" s="261" t="s">
        <v>1694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2518</v>
      </c>
      <c r="E2363" s="261" t="str">
        <f>_xlfn.XLOOKUP(D2363,거래처!B:B,거래처!D:D," ")</f>
        <v>142-15-02330</v>
      </c>
      <c r="G2363" s="282" t="s">
        <v>3963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1040</v>
      </c>
      <c r="E2364" s="261" t="str">
        <f>_xlfn.XLOOKUP(D2364,거래처!B:B,거래처!D:D," ")</f>
        <v>621-19-34070</v>
      </c>
      <c r="G2364" s="282" t="s">
        <v>3706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3839</v>
      </c>
      <c r="E2365" s="261" t="str">
        <f>_xlfn.XLOOKUP(D2365,거래처!B:B,거래처!D:D," ")</f>
        <v>608-10-98568</v>
      </c>
      <c r="G2365" s="282" t="s">
        <v>3964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2243</v>
      </c>
      <c r="E2366" s="261" t="str">
        <f>_xlfn.XLOOKUP(D2366,거래처!B:B,거래처!D:D," ")</f>
        <v>119-73-00045</v>
      </c>
      <c r="G2366" s="282" t="s">
        <v>1102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1144</v>
      </c>
      <c r="E2367" s="261" t="str">
        <f>_xlfn.XLOOKUP(D2367,거래처!B:B,거래처!D:D," ")</f>
        <v>324-37-00464</v>
      </c>
      <c r="G2367" s="282" t="s">
        <v>3694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1533</v>
      </c>
      <c r="E2368" s="261" t="str">
        <f>_xlfn.XLOOKUP(D2368,거래처!B:B,거래처!D:D," ")</f>
        <v>416-09-29452</v>
      </c>
      <c r="G2368" s="282" t="s">
        <v>1173</v>
      </c>
      <c r="H2368" s="261" t="s">
        <v>1174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1533</v>
      </c>
      <c r="E2369" s="261" t="str">
        <f>_xlfn.XLOOKUP(D2369,거래처!B:B,거래처!D:D," ")</f>
        <v>416-09-29452</v>
      </c>
      <c r="G2369" s="282" t="s">
        <v>2943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1400</v>
      </c>
      <c r="E2370" s="261" t="str">
        <f>_xlfn.XLOOKUP(D2370,거래처!B:B,거래처!D:D," ")</f>
        <v>195-18-00360</v>
      </c>
      <c r="G2370" s="282" t="s">
        <v>2223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1731</v>
      </c>
      <c r="E2371" s="261" t="str">
        <f>_xlfn.XLOOKUP(D2371,거래처!B:B,거래처!D:D," ")</f>
        <v>609-23-97505</v>
      </c>
      <c r="G2371" s="282" t="s">
        <v>2123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1689</v>
      </c>
      <c r="E2372" s="261" t="str">
        <f>_xlfn.XLOOKUP(D2372,거래처!B:B,거래처!D:D," ")</f>
        <v>410-27-15314</v>
      </c>
      <c r="G2372" s="282" t="s">
        <v>2817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1536</v>
      </c>
      <c r="E2373" s="261" t="str">
        <f>_xlfn.XLOOKUP(D2373,거래처!B:B,거래처!D:D," ")</f>
        <v>503-07-45581</v>
      </c>
      <c r="G2373" s="282" t="s">
        <v>2304</v>
      </c>
      <c r="H2373" s="261" t="s">
        <v>2782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2618</v>
      </c>
      <c r="E2374" s="261" t="str">
        <f>_xlfn.XLOOKUP(D2374,거래처!B:B,거래처!D:D," ")</f>
        <v>214-30-06027</v>
      </c>
      <c r="G2374" s="282" t="s">
        <v>3898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1400</v>
      </c>
      <c r="E2375" s="261" t="str">
        <f>_xlfn.XLOOKUP(D2375,거래처!B:B,거래처!D:D," ")</f>
        <v>195-18-00360</v>
      </c>
      <c r="G2375" s="282" t="s">
        <v>3965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1542</v>
      </c>
      <c r="E2376" s="261" t="str">
        <f>_xlfn.XLOOKUP(D2376,거래처!B:B,거래처!D:D," ")</f>
        <v>122-01-63748</v>
      </c>
      <c r="G2376" s="282" t="s">
        <v>3966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3840</v>
      </c>
      <c r="E2377" s="261">
        <f>_xlfn.XLOOKUP(D2377,거래처!B:B,거래처!D:D," ")</f>
        <v>0</v>
      </c>
      <c r="G2377" s="282" t="s">
        <v>1454</v>
      </c>
      <c r="H2377" s="261" t="s">
        <v>2594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1357</v>
      </c>
      <c r="E2378" s="261" t="str">
        <f>_xlfn.XLOOKUP(D2378,거래처!B:B,거래처!D:D," ")</f>
        <v>177-01-03420</v>
      </c>
      <c r="G2378" s="282" t="s">
        <v>2304</v>
      </c>
      <c r="H2378" s="261" t="s">
        <v>2782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1357</v>
      </c>
      <c r="E2379" s="261" t="str">
        <f>_xlfn.XLOOKUP(D2379,거래처!B:B,거래처!D:D," ")</f>
        <v>177-01-03420</v>
      </c>
      <c r="G2379" s="282" t="s">
        <v>1224</v>
      </c>
      <c r="H2379" s="261" t="s">
        <v>1223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1357</v>
      </c>
      <c r="E2380" s="261" t="str">
        <f>_xlfn.XLOOKUP(D2380,거래처!B:B,거래처!D:D," ")</f>
        <v>177-01-03420</v>
      </c>
      <c r="G2380" s="282" t="s">
        <v>1224</v>
      </c>
      <c r="H2380" s="261" t="s">
        <v>1223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1664</v>
      </c>
      <c r="E2381" s="261" t="str">
        <f>_xlfn.XLOOKUP(D2381,거래처!B:B,거래처!D:D," ")</f>
        <v>848-34-00917</v>
      </c>
      <c r="G2381" s="282" t="s">
        <v>1171</v>
      </c>
      <c r="H2381" s="261" t="s">
        <v>1694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1664</v>
      </c>
      <c r="E2382" s="261" t="str">
        <f>_xlfn.XLOOKUP(D2382,거래처!B:B,거래처!D:D," ")</f>
        <v>848-34-00917</v>
      </c>
      <c r="G2382" s="282" t="s">
        <v>1454</v>
      </c>
      <c r="H2382" s="261" t="s">
        <v>2594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1511</v>
      </c>
      <c r="E2383" s="261" t="str">
        <f>_xlfn.XLOOKUP(D2383,거래처!B:B,거래처!D:D," ")</f>
        <v>196-87-02353</v>
      </c>
      <c r="G2383" s="282" t="s">
        <v>2142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1511</v>
      </c>
      <c r="E2384" s="261" t="str">
        <f>_xlfn.XLOOKUP(D2384,거래처!B:B,거래처!D:D," ")</f>
        <v>196-87-02353</v>
      </c>
      <c r="G2384" s="282" t="s">
        <v>2044</v>
      </c>
      <c r="H2384" s="261" t="s">
        <v>2498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1511</v>
      </c>
      <c r="E2385" s="261" t="str">
        <f>_xlfn.XLOOKUP(D2385,거래처!B:B,거래처!D:D," ")</f>
        <v>196-87-02353</v>
      </c>
      <c r="G2385" s="282" t="s">
        <v>1701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1511</v>
      </c>
      <c r="E2386" s="261" t="str">
        <f>_xlfn.XLOOKUP(D2386,거래처!B:B,거래처!D:D," ")</f>
        <v>196-87-02353</v>
      </c>
      <c r="G2386" s="282" t="s">
        <v>1477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2076</v>
      </c>
      <c r="E2387" s="261" t="str">
        <f>_xlfn.XLOOKUP(D2387,거래처!B:B,거래처!D:D," ")</f>
        <v>562-03-01527</v>
      </c>
      <c r="G2387" s="282" t="s">
        <v>2215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2636</v>
      </c>
      <c r="E2388" s="261" t="str">
        <f>_xlfn.XLOOKUP(D2388,거래처!B:B,거래처!D:D," ")</f>
        <v>503-81-99146</v>
      </c>
      <c r="G2388" s="282" t="s">
        <v>1171</v>
      </c>
      <c r="H2388" s="261" t="s">
        <v>1694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2636</v>
      </c>
      <c r="E2389" s="261" t="str">
        <f>_xlfn.XLOOKUP(D2389,거래처!B:B,거래처!D:D," ")</f>
        <v>503-81-99146</v>
      </c>
      <c r="G2389" s="282" t="s">
        <v>1454</v>
      </c>
      <c r="H2389" s="261" t="s">
        <v>2594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3840</v>
      </c>
      <c r="E2390" s="261">
        <f>_xlfn.XLOOKUP(D2390,거래처!B:B,거래처!D:D," ")</f>
        <v>0</v>
      </c>
      <c r="G2390" s="282" t="s">
        <v>3967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1407</v>
      </c>
      <c r="E2391" s="261" t="str">
        <f>_xlfn.XLOOKUP(D2391,거래처!B:B,거래처!D:D," ")</f>
        <v>502-11-86077</v>
      </c>
      <c r="G2391" s="282" t="s">
        <v>3968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E2392" s="261" t="str">
        <f>_xlfn.XLOOKUP(D2392,거래처!B:B,거래처!D:D," ")</f>
        <v>138-01-48780</v>
      </c>
      <c r="G2392" s="282" t="s">
        <v>1685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1731</v>
      </c>
      <c r="E2393" s="261" t="str">
        <f>_xlfn.XLOOKUP(D2393,거래처!B:B,거래처!D:D," ")</f>
        <v>609-23-97505</v>
      </c>
      <c r="G2393" s="282" t="s">
        <v>1171</v>
      </c>
      <c r="H2393" s="261" t="s">
        <v>1694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1731</v>
      </c>
      <c r="E2394" s="261" t="str">
        <f>_xlfn.XLOOKUP(D2394,거래처!B:B,거래처!D:D," ")</f>
        <v>609-23-97505</v>
      </c>
      <c r="G2394" s="282" t="s">
        <v>1454</v>
      </c>
      <c r="H2394" s="261" t="s">
        <v>2594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1731</v>
      </c>
      <c r="E2395" s="261" t="str">
        <f>_xlfn.XLOOKUP(D2395,거래처!B:B,거래처!D:D," ")</f>
        <v>609-23-97505</v>
      </c>
      <c r="G2395" s="282" t="s">
        <v>2121</v>
      </c>
      <c r="H2395" s="261" t="s">
        <v>1762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1004</v>
      </c>
      <c r="E2396" s="261" t="str">
        <f>_xlfn.XLOOKUP(D2396,거래처!B:B,거래처!D:D," ")</f>
        <v>302-01-83388</v>
      </c>
      <c r="G2396" s="282" t="s">
        <v>3356</v>
      </c>
      <c r="H2396" s="261" t="s">
        <v>1175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1004</v>
      </c>
      <c r="E2397" s="261" t="str">
        <f>_xlfn.XLOOKUP(D2397,거래처!B:B,거래처!D:D," ")</f>
        <v>302-01-83388</v>
      </c>
      <c r="G2397" s="282" t="s">
        <v>2119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1004</v>
      </c>
      <c r="E2398" s="261" t="str">
        <f>_xlfn.XLOOKUP(D2398,거래처!B:B,거래처!D:D," ")</f>
        <v>302-01-83388</v>
      </c>
      <c r="G2398" s="282" t="s">
        <v>2121</v>
      </c>
      <c r="H2398" s="261" t="s">
        <v>1762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1004</v>
      </c>
      <c r="E2399" s="261" t="str">
        <f>_xlfn.XLOOKUP(D2399,거래처!B:B,거래처!D:D," ")</f>
        <v>302-01-83388</v>
      </c>
      <c r="G2399" s="282" t="s">
        <v>3969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1004</v>
      </c>
      <c r="E2400" s="261" t="str">
        <f>_xlfn.XLOOKUP(D2400,거래처!B:B,거래처!D:D," ")</f>
        <v>302-01-83388</v>
      </c>
      <c r="G2400" s="282" t="s">
        <v>2120</v>
      </c>
      <c r="H2400" s="261" t="s">
        <v>1736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1004</v>
      </c>
      <c r="E2401" s="261" t="str">
        <f>_xlfn.XLOOKUP(D2401,거래처!B:B,거래처!D:D," ")</f>
        <v>302-01-83388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1004</v>
      </c>
      <c r="E2402" s="261" t="str">
        <f>_xlfn.XLOOKUP(D2402,거래처!B:B,거래처!D:D," ")</f>
        <v>302-01-83388</v>
      </c>
      <c r="G2402" s="282" t="s">
        <v>2036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1536</v>
      </c>
      <c r="E2403" s="261" t="str">
        <f>_xlfn.XLOOKUP(D2403,거래처!B:B,거래처!D:D," ")</f>
        <v>503-07-45581</v>
      </c>
      <c r="G2403" s="282" t="s">
        <v>2036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1536</v>
      </c>
      <c r="E2404" s="261" t="str">
        <f>_xlfn.XLOOKUP(D2404,거래처!B:B,거래처!D:D," ")</f>
        <v>503-07-45581</v>
      </c>
      <c r="G2404" s="282" t="s">
        <v>1224</v>
      </c>
      <c r="H2404" s="261" t="s">
        <v>1223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E2405" s="261" t="str">
        <f>_xlfn.XLOOKUP(D2405,거래처!B:B,거래처!D:D," ")</f>
        <v>138-01-48780</v>
      </c>
      <c r="G2405" s="282" t="s">
        <v>3911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1427</v>
      </c>
      <c r="E2406" s="261" t="str">
        <f>_xlfn.XLOOKUP(D2406,거래처!B:B,거래처!D:D," ")</f>
        <v>877-63-00588</v>
      </c>
      <c r="G2406" s="282" t="s">
        <v>3970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2076</v>
      </c>
      <c r="E2407" s="261" t="str">
        <f>_xlfn.XLOOKUP(D2407,거래처!B:B,거래처!D:D," ")</f>
        <v>562-03-01527</v>
      </c>
      <c r="G2407" s="282" t="s">
        <v>1989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3838</v>
      </c>
      <c r="E2408" s="261" t="str">
        <f>_xlfn.XLOOKUP(D2408,거래처!B:B,거래처!D:D," ")</f>
        <v>472-15-00422</v>
      </c>
      <c r="G2408" s="282" t="s">
        <v>3971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1007</v>
      </c>
      <c r="E2409" s="261" t="str">
        <f>_xlfn.XLOOKUP(D2409,거래처!B:B,거래처!D:D," ")</f>
        <v>488-12-01084</v>
      </c>
      <c r="G2409" s="282" t="s">
        <v>2115</v>
      </c>
      <c r="H2409" s="261" t="s">
        <v>1168</v>
      </c>
      <c r="I2409" s="257">
        <v>1000000</v>
      </c>
      <c r="J2409" s="261">
        <v>1</v>
      </c>
      <c r="M2409" s="257">
        <v>1000000</v>
      </c>
      <c r="Q2409" s="282" t="s">
        <v>4094</v>
      </c>
    </row>
    <row r="2410" spans="1:17">
      <c r="A2410" s="263">
        <v>2409</v>
      </c>
      <c r="C2410" s="256">
        <v>45992</v>
      </c>
      <c r="D2410" s="282" t="s">
        <v>1357</v>
      </c>
      <c r="E2410" s="261" t="str">
        <f>_xlfn.XLOOKUP(D2410,거래처!B:B,거래처!D:D," ")</f>
        <v>177-01-03420</v>
      </c>
      <c r="G2410" s="282" t="s">
        <v>3641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1498</v>
      </c>
      <c r="E2411" s="261">
        <f>_xlfn.XLOOKUP(D2411,거래처!B:B,거래처!D:D," ")</f>
        <v>0</v>
      </c>
      <c r="G2411" s="282" t="s">
        <v>3643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1533</v>
      </c>
      <c r="E2412" s="261" t="str">
        <f>_xlfn.XLOOKUP(D2412,거래처!B:B,거래처!D:D," ")</f>
        <v>416-09-29452</v>
      </c>
      <c r="G2412" s="282" t="s">
        <v>3972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1689</v>
      </c>
      <c r="E2413" s="261" t="str">
        <f>_xlfn.XLOOKUP(D2413,거래처!B:B,거래처!D:D," ")</f>
        <v>410-27-15314</v>
      </c>
      <c r="G2413" s="282" t="s">
        <v>2119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1689</v>
      </c>
      <c r="E2414" s="261" t="str">
        <f>_xlfn.XLOOKUP(D2414,거래처!B:B,거래처!D:D," ")</f>
        <v>410-27-15314</v>
      </c>
      <c r="G2414" s="282" t="s">
        <v>2120</v>
      </c>
      <c r="H2414" s="261" t="s">
        <v>1736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1689</v>
      </c>
      <c r="E2415" s="261" t="str">
        <f>_xlfn.XLOOKUP(D2415,거래처!B:B,거래처!D:D," ")</f>
        <v>410-27-15314</v>
      </c>
      <c r="G2415" s="282" t="s">
        <v>2121</v>
      </c>
      <c r="H2415" s="261" t="s">
        <v>1762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3841</v>
      </c>
      <c r="E2416" s="261" t="str">
        <f>_xlfn.XLOOKUP(D2416,거래처!B:B,거래처!D:D," ")</f>
        <v>608-15-54172</v>
      </c>
      <c r="G2416" s="282" t="s">
        <v>2721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1536</v>
      </c>
      <c r="E2417" s="261" t="str">
        <f>_xlfn.XLOOKUP(D2417,거래처!B:B,거래처!D:D," ")</f>
        <v>503-07-45581</v>
      </c>
      <c r="G2417" s="282" t="s">
        <v>1171</v>
      </c>
      <c r="H2417" s="261" t="s">
        <v>1694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1536</v>
      </c>
      <c r="E2418" s="261" t="str">
        <f>_xlfn.XLOOKUP(D2418,거래처!B:B,거래처!D:D," ")</f>
        <v>503-07-45581</v>
      </c>
      <c r="G2418" s="282" t="s">
        <v>1454</v>
      </c>
      <c r="H2418" s="261" t="s">
        <v>2594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1536</v>
      </c>
      <c r="E2419" s="261" t="str">
        <f>_xlfn.XLOOKUP(D2419,거래처!B:B,거래처!D:D," ")</f>
        <v>503-07-45581</v>
      </c>
      <c r="G2419" s="282" t="s">
        <v>1648</v>
      </c>
      <c r="H2419" s="261" t="s">
        <v>1647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1746</v>
      </c>
      <c r="E2420" s="261" t="str">
        <f>_xlfn.XLOOKUP(D2420,거래처!B:B,거래처!D:D," ")</f>
        <v>410-17-34118</v>
      </c>
      <c r="G2420" s="282" t="s">
        <v>3604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3841</v>
      </c>
      <c r="E2421" s="261" t="str">
        <f>_xlfn.XLOOKUP(D2421,거래처!B:B,거래처!D:D," ")</f>
        <v>608-15-54172</v>
      </c>
      <c r="G2421" s="282" t="s">
        <v>3973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2076</v>
      </c>
      <c r="E2422" s="261" t="str">
        <f>_xlfn.XLOOKUP(D2422,거래처!B:B,거래처!D:D," ")</f>
        <v>562-03-01527</v>
      </c>
      <c r="G2422" s="282" t="s">
        <v>3722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1144</v>
      </c>
      <c r="E2423" s="261" t="str">
        <f>_xlfn.XLOOKUP(D2423,거래처!B:B,거래처!D:D," ")</f>
        <v>324-37-00464</v>
      </c>
      <c r="G2423" s="282" t="s">
        <v>3752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1536</v>
      </c>
      <c r="E2424" s="261" t="str">
        <f>_xlfn.XLOOKUP(D2424,거래처!B:B,거래처!D:D," ")</f>
        <v>503-07-45581</v>
      </c>
      <c r="G2424" s="282" t="s">
        <v>3871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3842</v>
      </c>
      <c r="E2425" s="261" t="str">
        <f>_xlfn.XLOOKUP(D2425,거래처!B:B,거래처!D:D," ")</f>
        <v>503-17-11931</v>
      </c>
      <c r="G2425" s="282" t="s">
        <v>2712</v>
      </c>
      <c r="H2425" s="261" t="s">
        <v>2711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3824</v>
      </c>
      <c r="E2426" s="261" t="str">
        <f>_xlfn.XLOOKUP(D2426,거래처!B:B,거래처!D:D," ")</f>
        <v>119-38-01209</v>
      </c>
      <c r="G2426" s="282" t="s">
        <v>3974</v>
      </c>
      <c r="H2426" s="261" t="s">
        <v>1702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1542</v>
      </c>
      <c r="E2427" s="261" t="str">
        <f>_xlfn.XLOOKUP(D2427,거래처!B:B,거래처!D:D," ")</f>
        <v>122-01-63748</v>
      </c>
      <c r="G2427" s="282" t="s">
        <v>2953</v>
      </c>
      <c r="H2427" s="261" t="s">
        <v>1887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1402</v>
      </c>
      <c r="E2428" s="261" t="str">
        <f>_xlfn.XLOOKUP(D2428,거래처!B:B,거래처!D:D," ")</f>
        <v>504-20-50427</v>
      </c>
      <c r="G2428" s="282" t="s">
        <v>2123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3842</v>
      </c>
      <c r="E2429" s="261" t="str">
        <f>_xlfn.XLOOKUP(D2429,거래처!B:B,거래처!D:D," ")</f>
        <v>503-17-11931</v>
      </c>
      <c r="G2429" s="282" t="s">
        <v>3975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1040</v>
      </c>
      <c r="E2430" s="261" t="str">
        <f>_xlfn.XLOOKUP(D2430,거래처!B:B,거래처!D:D," ")</f>
        <v>621-19-34070</v>
      </c>
      <c r="G2430" s="282" t="s">
        <v>1171</v>
      </c>
      <c r="H2430" s="261" t="s">
        <v>1694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1040</v>
      </c>
      <c r="E2431" s="261" t="str">
        <f>_xlfn.XLOOKUP(D2431,거래처!B:B,거래처!D:D," ")</f>
        <v>621-19-34070</v>
      </c>
      <c r="G2431" s="282" t="s">
        <v>1454</v>
      </c>
      <c r="H2431" s="261" t="s">
        <v>2594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1198</v>
      </c>
      <c r="E2432" s="261" t="str">
        <f>_xlfn.XLOOKUP(D2432,거래처!B:B,거래처!D:D," ")</f>
        <v>502-23-76820</v>
      </c>
      <c r="G2432" s="282" t="s">
        <v>1173</v>
      </c>
      <c r="H2432" s="261" t="s">
        <v>1172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1431</v>
      </c>
      <c r="E2433" s="261" t="str">
        <f>_xlfn.XLOOKUP(D2433,거래처!B:B,거래처!D:D," ")</f>
        <v>487-18-00463</v>
      </c>
      <c r="G2433" s="282" t="s">
        <v>1977</v>
      </c>
      <c r="H2433" s="261" t="s">
        <v>3480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1007</v>
      </c>
      <c r="E2434" s="261" t="str">
        <f>_xlfn.XLOOKUP(D2434,거래처!B:B,거래처!D:D," ")</f>
        <v>488-12-01084</v>
      </c>
      <c r="G2434" s="282" t="s">
        <v>2023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1007</v>
      </c>
      <c r="E2435" s="261" t="str">
        <f>_xlfn.XLOOKUP(D2435,거래처!B:B,거래처!D:D," ")</f>
        <v>488-12-01084</v>
      </c>
      <c r="G2435" s="282" t="s">
        <v>1506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1746</v>
      </c>
      <c r="E2436" s="261" t="str">
        <f>_xlfn.XLOOKUP(D2436,거래처!B:B,거래처!D:D," ")</f>
        <v>410-17-34118</v>
      </c>
      <c r="G2436" s="282" t="s">
        <v>2131</v>
      </c>
      <c r="H2436" s="261" t="s">
        <v>1891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1746</v>
      </c>
      <c r="E2437" s="261" t="str">
        <f>_xlfn.XLOOKUP(D2437,거래처!B:B,거래처!D:D," ")</f>
        <v>410-17-34118</v>
      </c>
      <c r="G2437" s="282" t="s">
        <v>3525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1307</v>
      </c>
      <c r="E2438" s="261" t="str">
        <f>_xlfn.XLOOKUP(D2438,거래처!B:B,거래처!D:D," ")</f>
        <v>410-17-34118</v>
      </c>
      <c r="F2438" s="284" t="s">
        <v>4125</v>
      </c>
      <c r="G2438" s="282" t="s">
        <v>2527</v>
      </c>
      <c r="H2438" s="261" t="s">
        <v>1697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1746</v>
      </c>
      <c r="E2439" s="261" t="str">
        <f>_xlfn.XLOOKUP(D2439,거래처!B:B,거래처!D:D," ")</f>
        <v>410-17-34118</v>
      </c>
      <c r="G2439" s="282" t="s">
        <v>1171</v>
      </c>
      <c r="H2439" s="261" t="s">
        <v>1694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1746</v>
      </c>
      <c r="E2440" s="261" t="str">
        <f>_xlfn.XLOOKUP(D2440,거래처!B:B,거래처!D:D," ")</f>
        <v>410-17-34118</v>
      </c>
      <c r="G2440" s="282" t="s">
        <v>1454</v>
      </c>
      <c r="H2440" s="261" t="s">
        <v>2594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1357</v>
      </c>
      <c r="E2441" s="261" t="str">
        <f>_xlfn.XLOOKUP(D2441,거래처!B:B,거래처!D:D," ")</f>
        <v>177-01-03420</v>
      </c>
      <c r="G2441" s="282" t="s">
        <v>1685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1431</v>
      </c>
      <c r="E2442" s="261" t="str">
        <f>_xlfn.XLOOKUP(D2442,거래처!B:B,거래처!D:D," ")</f>
        <v>487-18-00463</v>
      </c>
      <c r="G2442" s="282" t="s">
        <v>3976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3829</v>
      </c>
      <c r="E2443" s="261" t="str">
        <f>_xlfn.XLOOKUP(D2443,거래처!B:B,거래처!D:D," ")</f>
        <v>119-38-01209</v>
      </c>
      <c r="G2443" s="282" t="s">
        <v>1102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1122</v>
      </c>
      <c r="E2444" s="261">
        <f>_xlfn.XLOOKUP(D2444,거래처!B:B,거래처!D:D," ")</f>
        <v>0</v>
      </c>
      <c r="G2444" s="282" t="s">
        <v>3906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1122</v>
      </c>
      <c r="E2445" s="261">
        <f>_xlfn.XLOOKUP(D2445,거래처!B:B,거래처!D:D," ")</f>
        <v>0</v>
      </c>
      <c r="G2445" s="282" t="s">
        <v>2332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1357</v>
      </c>
      <c r="E2446" s="261" t="str">
        <f>_xlfn.XLOOKUP(D2446,거래처!B:B,거래처!D:D," ")</f>
        <v>177-01-03420</v>
      </c>
      <c r="G2446" s="282" t="s">
        <v>1171</v>
      </c>
      <c r="H2446" s="261" t="s">
        <v>1319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1357</v>
      </c>
      <c r="E2447" s="261" t="str">
        <f>_xlfn.XLOOKUP(D2447,거래처!B:B,거래처!D:D," ")</f>
        <v>177-01-03420</v>
      </c>
      <c r="G2447" s="282" t="s">
        <v>2747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3843</v>
      </c>
      <c r="E2448" s="261" t="str">
        <f>_xlfn.XLOOKUP(D2448,거래처!B:B,거래처!D:D," ")</f>
        <v>276-44-00445</v>
      </c>
      <c r="G2448" s="282" t="s">
        <v>1171</v>
      </c>
      <c r="H2448" s="261" t="s">
        <v>1694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3843</v>
      </c>
      <c r="E2449" s="261" t="str">
        <f>_xlfn.XLOOKUP(D2449,거래처!B:B,거래처!D:D," ")</f>
        <v>276-44-00445</v>
      </c>
      <c r="G2449" s="282" t="s">
        <v>1741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1664</v>
      </c>
      <c r="E2450" s="261" t="str">
        <f>_xlfn.XLOOKUP(D2450,거래처!B:B,거래처!D:D," ")</f>
        <v>848-34-00917</v>
      </c>
      <c r="G2450" s="282" t="s">
        <v>3977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1689</v>
      </c>
      <c r="E2451" s="261" t="str">
        <f>_xlfn.XLOOKUP(D2451,거래처!B:B,거래처!D:D," ")</f>
        <v>410-27-15314</v>
      </c>
      <c r="G2451" s="282" t="s">
        <v>3642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1015</v>
      </c>
      <c r="E2452" s="261" t="str">
        <f>_xlfn.XLOOKUP(D2452,거래처!B:B,거래처!D:D," ")</f>
        <v>505-03-80437</v>
      </c>
      <c r="G2452" s="282" t="s">
        <v>3978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2474</v>
      </c>
      <c r="E2453" s="261" t="str">
        <f>_xlfn.XLOOKUP(D2453,거래처!B:B,거래처!D:D," ")</f>
        <v>416-04-31443</v>
      </c>
      <c r="G2453" s="282" t="s">
        <v>2115</v>
      </c>
      <c r="H2453" s="261" t="s">
        <v>1168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3831</v>
      </c>
      <c r="E2454" s="261" t="str">
        <f>_xlfn.XLOOKUP(D2454,거래처!B:B,거래처!D:D," ")</f>
        <v>411-08-87601</v>
      </c>
      <c r="G2454" s="282" t="s">
        <v>3913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1040</v>
      </c>
      <c r="E2455" s="261" t="str">
        <f>_xlfn.XLOOKUP(D2455,거래처!B:B,거래처!D:D," ")</f>
        <v>621-19-34070</v>
      </c>
      <c r="G2455" s="282" t="s">
        <v>3706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1542</v>
      </c>
      <c r="E2456" s="261" t="str">
        <f>_xlfn.XLOOKUP(D2456,거래처!B:B,거래처!D:D," ")</f>
        <v>122-01-63748</v>
      </c>
      <c r="G2456" s="282" t="s">
        <v>3966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3744</v>
      </c>
      <c r="E2457" s="261" t="str">
        <f>_xlfn.XLOOKUP(D2457,거래처!B:B,거래처!D:D," ")</f>
        <v>610-40-15252</v>
      </c>
      <c r="G2457" s="282" t="s">
        <v>3356</v>
      </c>
      <c r="H2457" s="261" t="s">
        <v>1175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1689</v>
      </c>
      <c r="E2458" s="261" t="str">
        <f>_xlfn.XLOOKUP(D2458,거래처!B:B,거래처!D:D," ")</f>
        <v>410-27-15314</v>
      </c>
      <c r="G2458" s="282" t="s">
        <v>3979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1122</v>
      </c>
      <c r="E2459" s="261">
        <f>_xlfn.XLOOKUP(D2459,거래처!B:B,거래처!D:D," ")</f>
        <v>0</v>
      </c>
      <c r="G2459" s="282" t="s">
        <v>2319</v>
      </c>
      <c r="H2459" s="261" t="s">
        <v>2318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1357</v>
      </c>
      <c r="E2460" s="261" t="str">
        <f>_xlfn.XLOOKUP(D2460,거래처!B:B,거래처!D:D," ")</f>
        <v>177-01-03420</v>
      </c>
      <c r="G2460" s="282" t="s">
        <v>1685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1536</v>
      </c>
      <c r="E2461" s="261" t="str">
        <f>_xlfn.XLOOKUP(D2461,거래처!B:B,거래처!D:D," ")</f>
        <v>503-07-45581</v>
      </c>
      <c r="G2461" s="282" t="s">
        <v>1685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1536</v>
      </c>
      <c r="E2462" s="261" t="str">
        <f>_xlfn.XLOOKUP(D2462,거래처!B:B,거래처!D:D," ")</f>
        <v>503-07-45581</v>
      </c>
      <c r="G2462" s="282" t="s">
        <v>1648</v>
      </c>
      <c r="H2462" s="261" t="s">
        <v>1647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1912</v>
      </c>
      <c r="E2463" s="261" t="str">
        <f>_xlfn.XLOOKUP(D2463,거래처!B:B,거래처!D:D," ")</f>
        <v>621-19-98244</v>
      </c>
      <c r="G2463" s="282" t="s">
        <v>2109</v>
      </c>
      <c r="H2463" s="261" t="s">
        <v>1169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1912</v>
      </c>
      <c r="E2464" s="261" t="str">
        <f>_xlfn.XLOOKUP(D2464,거래처!B:B,거래처!D:D," ")</f>
        <v>621-19-98244</v>
      </c>
      <c r="G2464" s="282" t="s">
        <v>1477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3744</v>
      </c>
      <c r="E2465" s="261" t="str">
        <f>_xlfn.XLOOKUP(D2465,거래처!B:B,거래처!D:D," ")</f>
        <v>610-40-15252</v>
      </c>
      <c r="G2465" s="282" t="s">
        <v>3750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2474</v>
      </c>
      <c r="E2466" s="261" t="str">
        <f>_xlfn.XLOOKUP(D2466,거래처!B:B,거래처!D:D," ")</f>
        <v>416-04-31443</v>
      </c>
      <c r="G2466" s="282" t="s">
        <v>3980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1511</v>
      </c>
      <c r="E2467" s="261" t="str">
        <f>_xlfn.XLOOKUP(D2467,거래처!B:B,거래처!D:D," ")</f>
        <v>196-87-02353</v>
      </c>
      <c r="G2467" s="282" t="s">
        <v>3981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1912</v>
      </c>
      <c r="E2468" s="261" t="str">
        <f>_xlfn.XLOOKUP(D2468,거래처!B:B,거래처!D:D," ")</f>
        <v>621-19-98244</v>
      </c>
      <c r="G2468" s="282" t="s">
        <v>3895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1959</v>
      </c>
      <c r="E2469" s="261">
        <f>_xlfn.XLOOKUP(D2469,거래처!B:B,거래처!D:D," ")</f>
        <v>0</v>
      </c>
      <c r="G2469" s="282" t="s">
        <v>1173</v>
      </c>
      <c r="H2469" s="261" t="s">
        <v>1172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1554</v>
      </c>
      <c r="E2470" s="261" t="str">
        <f>_xlfn.XLOOKUP(D2470,거래처!B:B,거래처!D:D," ")</f>
        <v>312-13-58007</v>
      </c>
      <c r="G2470" s="282" t="s">
        <v>3356</v>
      </c>
      <c r="H2470" s="261" t="s">
        <v>1175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1554</v>
      </c>
      <c r="E2471" s="261" t="str">
        <f>_xlfn.XLOOKUP(D2471,거래처!B:B,거래처!D:D," ")</f>
        <v>312-13-58007</v>
      </c>
      <c r="G2471" s="282" t="s">
        <v>2119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1554</v>
      </c>
      <c r="E2472" s="261" t="str">
        <f>_xlfn.XLOOKUP(D2472,거래처!B:B,거래처!D:D," ")</f>
        <v>312-13-58007</v>
      </c>
      <c r="G2472" s="282" t="s">
        <v>2120</v>
      </c>
      <c r="H2472" s="261" t="s">
        <v>1736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1144</v>
      </c>
      <c r="E2473" s="261" t="str">
        <f>_xlfn.XLOOKUP(D2473,거래처!B:B,거래처!D:D," ")</f>
        <v>324-37-00464</v>
      </c>
      <c r="G2473" s="282" t="s">
        <v>2125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3186</v>
      </c>
      <c r="E2474" s="261" t="str">
        <f>_xlfn.XLOOKUP(D2474,거래처!B:B,거래처!D:D," ")</f>
        <v>484-05-00256</v>
      </c>
      <c r="G2474" s="282" t="s">
        <v>1801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2901</v>
      </c>
      <c r="E2475" s="261" t="str">
        <f>_xlfn.XLOOKUP(D2475,거래처!B:B,거래처!D:D," ")</f>
        <v>402-23-16615</v>
      </c>
      <c r="G2475" s="282" t="s">
        <v>1171</v>
      </c>
      <c r="H2475" s="261" t="s">
        <v>1694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2474</v>
      </c>
      <c r="E2476" s="261" t="str">
        <f>_xlfn.XLOOKUP(D2476,거래처!B:B,거래처!D:D," ")</f>
        <v>416-04-31443</v>
      </c>
      <c r="G2476" s="282" t="s">
        <v>1171</v>
      </c>
      <c r="H2476" s="261" t="s">
        <v>1694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1311</v>
      </c>
      <c r="E2477" s="261" t="str">
        <f>_xlfn.XLOOKUP(D2477,거래처!B:B,거래처!D:D," ")</f>
        <v>410-27-15314</v>
      </c>
      <c r="G2477" s="282" t="s">
        <v>3982</v>
      </c>
      <c r="H2477" s="261" t="s">
        <v>3983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1689</v>
      </c>
      <c r="E2478" s="261" t="str">
        <f>_xlfn.XLOOKUP(D2478,거래처!B:B,거래처!D:D," ")</f>
        <v>410-27-15314</v>
      </c>
      <c r="G2478" s="282" t="s">
        <v>1477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1357</v>
      </c>
      <c r="E2479" s="261" t="str">
        <f>_xlfn.XLOOKUP(D2479,거래처!B:B,거래처!D:D," ")</f>
        <v>177-01-03420</v>
      </c>
      <c r="G2479" s="282" t="s">
        <v>2110</v>
      </c>
      <c r="H2479" s="261" t="s">
        <v>1744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1357</v>
      </c>
      <c r="E2480" s="261" t="str">
        <f>_xlfn.XLOOKUP(D2480,거래처!B:B,거래처!D:D," ")</f>
        <v>177-01-03420</v>
      </c>
      <c r="G2480" s="282" t="s">
        <v>2131</v>
      </c>
      <c r="H2480" s="261" t="s">
        <v>1891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1357</v>
      </c>
      <c r="E2481" s="261" t="str">
        <f>_xlfn.XLOOKUP(D2481,거래처!B:B,거래처!D:D," ")</f>
        <v>177-01-03420</v>
      </c>
      <c r="G2481" s="282" t="s">
        <v>3525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1959</v>
      </c>
      <c r="E2482" s="261">
        <f>_xlfn.XLOOKUP(D2482,거래처!B:B,거래처!D:D," ")</f>
        <v>0</v>
      </c>
      <c r="G2482" s="282" t="s">
        <v>3984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3186</v>
      </c>
      <c r="E2483" s="261" t="str">
        <f>_xlfn.XLOOKUP(D2483,거래처!B:B,거래처!D:D," ")</f>
        <v>484-05-00256</v>
      </c>
      <c r="G2483" s="282" t="s">
        <v>3936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1198</v>
      </c>
      <c r="E2484" s="261" t="str">
        <f>_xlfn.XLOOKUP(D2484,거래처!B:B,거래처!D:D," ")</f>
        <v>502-23-76820</v>
      </c>
      <c r="G2484" s="282" t="s">
        <v>3932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1007</v>
      </c>
      <c r="E2485" s="261" t="str">
        <f>_xlfn.XLOOKUP(D2485,거래처!B:B,거래처!D:D," ")</f>
        <v>488-12-01084</v>
      </c>
      <c r="G2485" s="282" t="s">
        <v>3751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2636</v>
      </c>
      <c r="E2486" s="261" t="str">
        <f>_xlfn.XLOOKUP(D2486,거래처!B:B,거래처!D:D," ")</f>
        <v>503-81-99146</v>
      </c>
      <c r="G2486" s="282" t="s">
        <v>3985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1554</v>
      </c>
      <c r="E2487" s="261" t="str">
        <f>_xlfn.XLOOKUP(D2487,거래처!B:B,거래처!D:D," ")</f>
        <v>312-13-58007</v>
      </c>
      <c r="G2487" s="282" t="s">
        <v>3723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1731</v>
      </c>
      <c r="E2488" s="261" t="str">
        <f>_xlfn.XLOOKUP(D2488,거래처!B:B,거래처!D:D," ")</f>
        <v>609-23-97505</v>
      </c>
      <c r="G2488" s="282" t="s">
        <v>3893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2474</v>
      </c>
      <c r="E2489" s="261" t="str">
        <f>_xlfn.XLOOKUP(D2489,거래처!B:B,거래처!D:D," ")</f>
        <v>416-04-31443</v>
      </c>
      <c r="G2489" s="282" t="s">
        <v>3980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1402</v>
      </c>
      <c r="E2490" s="261" t="str">
        <f>_xlfn.XLOOKUP(D2490,거래처!B:B,거래처!D:D," ")</f>
        <v>504-20-50427</v>
      </c>
      <c r="G2490" s="282" t="s">
        <v>3986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1357</v>
      </c>
      <c r="E2491" s="261" t="str">
        <f>_xlfn.XLOOKUP(D2491,거래처!B:B,거래처!D:D," ")</f>
        <v>177-01-03420</v>
      </c>
      <c r="G2491" s="282" t="s">
        <v>1648</v>
      </c>
      <c r="H2491" s="261" t="s">
        <v>1647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1004</v>
      </c>
      <c r="E2492" s="261" t="str">
        <f>_xlfn.XLOOKUP(D2492,거래처!B:B,거래처!D:D," ")</f>
        <v>302-01-83388</v>
      </c>
      <c r="G2492" s="282" t="s">
        <v>3356</v>
      </c>
      <c r="H2492" s="261" t="s">
        <v>1175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1004</v>
      </c>
      <c r="E2493" s="261" t="str">
        <f>_xlfn.XLOOKUP(D2493,거래처!B:B,거래처!D:D," ")</f>
        <v>302-01-83388</v>
      </c>
      <c r="G2493" s="282" t="s">
        <v>2119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1004</v>
      </c>
      <c r="E2494" s="261" t="str">
        <f>_xlfn.XLOOKUP(D2494,거래처!B:B,거래처!D:D," ")</f>
        <v>302-01-83388</v>
      </c>
      <c r="G2494" s="282" t="s">
        <v>2120</v>
      </c>
      <c r="H2494" s="261" t="s">
        <v>1736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2518</v>
      </c>
      <c r="E2495" s="261" t="str">
        <f>_xlfn.XLOOKUP(D2495,거래처!B:B,거래처!D:D," ")</f>
        <v>142-15-02330</v>
      </c>
      <c r="G2495" s="282" t="s">
        <v>1659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1664</v>
      </c>
      <c r="E2496" s="261" t="str">
        <f>_xlfn.XLOOKUP(D2496,거래처!B:B,거래처!D:D," ")</f>
        <v>848-34-00917</v>
      </c>
      <c r="G2496" s="282" t="s">
        <v>2215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1402</v>
      </c>
      <c r="E2497" s="261" t="str">
        <f>_xlfn.XLOOKUP(D2497,거래처!B:B,거래처!D:D," ")</f>
        <v>504-20-50427</v>
      </c>
      <c r="G2497" s="282" t="s">
        <v>2823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1896</v>
      </c>
      <c r="E2498" s="261" t="str">
        <f>_xlfn.XLOOKUP(D2498,거래처!B:B,거래처!D:D," ")</f>
        <v>398-08-02366</v>
      </c>
      <c r="G2498" s="282" t="s">
        <v>3462</v>
      </c>
      <c r="H2498" s="261" t="s">
        <v>3471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2820</v>
      </c>
      <c r="E2499" s="261" t="str">
        <f>_xlfn.XLOOKUP(D2499,거래처!B:B,거래처!D:D," ")</f>
        <v>229-03-74690</v>
      </c>
      <c r="G2499" s="282" t="s">
        <v>3987</v>
      </c>
      <c r="H2499" s="261" t="s">
        <v>3988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3015</v>
      </c>
      <c r="E2500" s="261" t="str">
        <f>_xlfn.XLOOKUP(D2500,거래처!B:B,거래처!D:D," ")</f>
        <v>510-17-66808</v>
      </c>
      <c r="G2500" s="282" t="s">
        <v>2125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1357</v>
      </c>
      <c r="E2501" s="261" t="str">
        <f>_xlfn.XLOOKUP(D2501,거래처!B:B,거래처!D:D," ")</f>
        <v>177-01-03420</v>
      </c>
      <c r="G2501" s="282" t="s">
        <v>1518</v>
      </c>
      <c r="H2501" s="261" t="s">
        <v>1189</v>
      </c>
      <c r="I2501" s="257">
        <v>1600000</v>
      </c>
      <c r="J2501" s="261">
        <v>1</v>
      </c>
      <c r="M2501" s="257">
        <v>1600000</v>
      </c>
      <c r="Q2501" s="282" t="s">
        <v>4095</v>
      </c>
    </row>
    <row r="2502" spans="1:17">
      <c r="A2502" s="263">
        <v>2501</v>
      </c>
      <c r="C2502" s="256">
        <v>46002</v>
      </c>
      <c r="D2502" s="282" t="s">
        <v>3015</v>
      </c>
      <c r="E2502" s="261" t="str">
        <f>_xlfn.XLOOKUP(D2502,거래처!B:B,거래처!D:D," ")</f>
        <v>510-17-66808</v>
      </c>
      <c r="G2502" s="282" t="s">
        <v>3989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2820</v>
      </c>
      <c r="E2503" s="261" t="str">
        <f>_xlfn.XLOOKUP(D2503,거래처!B:B,거래처!D:D," ")</f>
        <v>229-03-74690</v>
      </c>
      <c r="G2503" s="282" t="s">
        <v>3942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1809</v>
      </c>
      <c r="E2504" s="261" t="str">
        <f>_xlfn.XLOOKUP(D2504,거래처!B:B,거래처!D:D," ")</f>
        <v>585-08-00244</v>
      </c>
      <c r="G2504" s="282" t="s">
        <v>2125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4096</v>
      </c>
    </row>
    <row r="2505" spans="1:17">
      <c r="A2505" s="263">
        <v>2504</v>
      </c>
      <c r="C2505" s="256">
        <v>46002</v>
      </c>
      <c r="D2505" s="282" t="s">
        <v>1809</v>
      </c>
      <c r="E2505" s="261" t="str">
        <f>_xlfn.XLOOKUP(D2505,거래처!B:B,거래처!D:D," ")</f>
        <v>585-08-00244</v>
      </c>
      <c r="G2505" s="282" t="s">
        <v>1989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1004</v>
      </c>
      <c r="E2506" s="261" t="str">
        <f>_xlfn.XLOOKUP(D2506,거래처!B:B,거래처!D:D," ")</f>
        <v>302-01-83388</v>
      </c>
      <c r="G2506" s="282" t="s">
        <v>3675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1689</v>
      </c>
      <c r="E2507" s="261" t="str">
        <f>_xlfn.XLOOKUP(D2507,거래처!B:B,거래처!D:D," ")</f>
        <v>410-27-15314</v>
      </c>
      <c r="G2507" s="282" t="s">
        <v>3990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E2508" s="261" t="str">
        <f>_xlfn.XLOOKUP(D2508,거래처!B:B,거래처!D:D," ")</f>
        <v>138-01-48780</v>
      </c>
      <c r="G2508" s="282" t="s">
        <v>3462</v>
      </c>
      <c r="H2508" s="261" t="s">
        <v>3471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1004</v>
      </c>
      <c r="E2509" s="261" t="str">
        <f>_xlfn.XLOOKUP(D2509,거래처!B:B,거래처!D:D," ")</f>
        <v>302-01-83388</v>
      </c>
      <c r="G2509" s="282" t="s">
        <v>3991</v>
      </c>
      <c r="H2509" s="261" t="s">
        <v>3992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1664</v>
      </c>
      <c r="E2510" s="261" t="str">
        <f>_xlfn.XLOOKUP(D2510,거래처!B:B,거래처!D:D," ")</f>
        <v>848-34-00917</v>
      </c>
      <c r="G2510" s="282" t="s">
        <v>3993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1498</v>
      </c>
      <c r="E2511" s="261">
        <f>_xlfn.XLOOKUP(D2511,거래처!B:B,거래처!D:D," ")</f>
        <v>0</v>
      </c>
      <c r="G2511" s="282" t="s">
        <v>1171</v>
      </c>
      <c r="H2511" s="261" t="s">
        <v>1694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1498</v>
      </c>
      <c r="E2512" s="261">
        <f>_xlfn.XLOOKUP(D2512,거래처!B:B,거래처!D:D," ")</f>
        <v>0</v>
      </c>
      <c r="G2512" s="282" t="s">
        <v>1454</v>
      </c>
      <c r="H2512" s="261" t="s">
        <v>2594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1498</v>
      </c>
      <c r="E2513" s="261">
        <f>_xlfn.XLOOKUP(D2513,거래처!B:B,거래처!D:D," ")</f>
        <v>0</v>
      </c>
      <c r="G2513" s="282" t="s">
        <v>2659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1004</v>
      </c>
      <c r="E2514" s="261" t="str">
        <f>_xlfn.XLOOKUP(D2514,거래처!B:B,거래처!D:D," ")</f>
        <v>302-01-83388</v>
      </c>
      <c r="G2514" s="282" t="s">
        <v>2683</v>
      </c>
      <c r="H2514" s="261" t="s">
        <v>1179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3834</v>
      </c>
      <c r="E2515" s="261" t="str">
        <f>_xlfn.XLOOKUP(D2515,거래처!B:B,거래처!D:D," ")</f>
        <v>411-08-87601</v>
      </c>
      <c r="G2515" s="282" t="s">
        <v>3994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E2516" s="261" t="str">
        <f>_xlfn.XLOOKUP(D2516,거래처!B:B,거래처!D:D," ")</f>
        <v>138-01-48780</v>
      </c>
      <c r="G2516" s="282" t="s">
        <v>3995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1425</v>
      </c>
      <c r="E2517" s="261" t="str">
        <f>_xlfn.XLOOKUP(D2517,거래처!B:B,거래처!D:D," ")</f>
        <v>220-02-21340</v>
      </c>
      <c r="G2517" s="282" t="s">
        <v>3940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3835</v>
      </c>
      <c r="E2518" s="261" t="str">
        <f>_xlfn.XLOOKUP(D2518,거래처!B:B,거래처!D:D," ")</f>
        <v>502-46-31614</v>
      </c>
      <c r="G2518" s="282" t="s">
        <v>2304</v>
      </c>
      <c r="H2518" s="261" t="s">
        <v>2336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1498</v>
      </c>
      <c r="E2519" s="261">
        <f>_xlfn.XLOOKUP(D2519,거래처!B:B,거래처!D:D," ")</f>
        <v>0</v>
      </c>
      <c r="G2519" s="282" t="s">
        <v>1685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1357</v>
      </c>
      <c r="E2520" s="261" t="str">
        <f>_xlfn.XLOOKUP(D2520,거래처!B:B,거래처!D:D," ")</f>
        <v>177-01-03420</v>
      </c>
      <c r="G2520" s="282" t="s">
        <v>1685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1664</v>
      </c>
      <c r="E2521" s="261" t="str">
        <f>_xlfn.XLOOKUP(D2521,거래처!B:B,거래처!D:D," ")</f>
        <v>848-34-00917</v>
      </c>
      <c r="G2521" s="282" t="s">
        <v>3996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1015</v>
      </c>
      <c r="E2522" s="261" t="str">
        <f>_xlfn.XLOOKUP(D2522,거래처!B:B,거래처!D:D," ")</f>
        <v>505-03-80437</v>
      </c>
      <c r="G2522" s="282" t="s">
        <v>3997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3835</v>
      </c>
      <c r="E2523" s="261" t="str">
        <f>_xlfn.XLOOKUP(D2523,거래처!B:B,거래처!D:D," ")</f>
        <v>502-46-31614</v>
      </c>
      <c r="G2523" s="282" t="s">
        <v>3959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1331</v>
      </c>
      <c r="E2524" s="261" t="str">
        <f>_xlfn.XLOOKUP(D2524,거래처!B:B,거래처!D:D," ")</f>
        <v>510-03-85884</v>
      </c>
      <c r="G2524" s="282" t="s">
        <v>3998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1498</v>
      </c>
      <c r="E2525" s="261">
        <f>_xlfn.XLOOKUP(D2525,거래처!B:B,거래처!D:D," ")</f>
        <v>0</v>
      </c>
      <c r="G2525" s="282" t="s">
        <v>2107</v>
      </c>
      <c r="H2525" s="261" t="s">
        <v>1422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1664</v>
      </c>
      <c r="E2526" s="261" t="str">
        <f>_xlfn.XLOOKUP(D2526,거래처!B:B,거래처!D:D," ")</f>
        <v>848-34-00917</v>
      </c>
      <c r="G2526" s="282" t="s">
        <v>2069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3744</v>
      </c>
      <c r="E2527" s="261" t="str">
        <f>_xlfn.XLOOKUP(D2527,거래처!B:B,거래처!D:D," ")</f>
        <v>610-40-15252</v>
      </c>
      <c r="G2527" s="282" t="s">
        <v>3356</v>
      </c>
      <c r="H2527" s="261" t="s">
        <v>1175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1336</v>
      </c>
      <c r="E2528" s="261" t="str">
        <f>_xlfn.XLOOKUP(D2528,거래처!B:B,거래처!D:D," ")</f>
        <v>642-15-02067</v>
      </c>
      <c r="G2528" s="282" t="s">
        <v>3733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1357</v>
      </c>
      <c r="E2529" s="261" t="str">
        <f>_xlfn.XLOOKUP(D2529,거래처!B:B,거래처!D:D," ")</f>
        <v>177-01-03420</v>
      </c>
      <c r="G2529" s="282" t="s">
        <v>1171</v>
      </c>
      <c r="H2529" s="261" t="s">
        <v>1694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1357</v>
      </c>
      <c r="E2530" s="261" t="str">
        <f>_xlfn.XLOOKUP(D2530,거래처!B:B,거래처!D:D," ")</f>
        <v>177-01-03420</v>
      </c>
      <c r="G2530" s="282" t="s">
        <v>2747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1357</v>
      </c>
      <c r="E2531" s="261" t="str">
        <f>_xlfn.XLOOKUP(D2531,거래처!B:B,거래처!D:D," ")</f>
        <v>177-01-03420</v>
      </c>
      <c r="G2531" s="282" t="s">
        <v>1964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2691</v>
      </c>
      <c r="E2532" s="261" t="str">
        <f>_xlfn.XLOOKUP(D2532,거래처!B:B,거래처!D:D," ")</f>
        <v>118-10-18095</v>
      </c>
      <c r="G2532" s="282" t="s">
        <v>1171</v>
      </c>
      <c r="H2532" s="261" t="s">
        <v>1694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2691</v>
      </c>
      <c r="E2533" s="261" t="str">
        <f>_xlfn.XLOOKUP(D2533,거래처!B:B,거래처!D:D," ")</f>
        <v>118-10-18095</v>
      </c>
      <c r="G2533" s="282" t="s">
        <v>1454</v>
      </c>
      <c r="H2533" s="261" t="s">
        <v>2594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E2534" s="261" t="str">
        <f>_xlfn.XLOOKUP(D2534,거래처!B:B,거래처!D:D," ")</f>
        <v>138-01-48780</v>
      </c>
      <c r="G2534" s="282" t="s">
        <v>2123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E2535" s="261" t="str">
        <f>_xlfn.XLOOKUP(D2535,거래처!B:B,거래처!D:D," ")</f>
        <v>138-01-48780</v>
      </c>
      <c r="G2535" s="282" t="s">
        <v>3356</v>
      </c>
      <c r="H2535" s="261" t="s">
        <v>1175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E2536" s="261" t="str">
        <f>_xlfn.XLOOKUP(D2536,거래처!B:B,거래처!D:D," ")</f>
        <v>138-01-48780</v>
      </c>
      <c r="G2536" s="282" t="s">
        <v>2119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2901</v>
      </c>
      <c r="E2537" s="261" t="str">
        <f>_xlfn.XLOOKUP(D2537,거래처!B:B,거래처!D:D," ")</f>
        <v>402-23-16615</v>
      </c>
      <c r="G2537" s="282" t="s">
        <v>1685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1533</v>
      </c>
      <c r="E2538" s="261" t="str">
        <f>_xlfn.XLOOKUP(D2538,거래처!B:B,거래처!D:D," ")</f>
        <v>416-09-29452</v>
      </c>
      <c r="G2538" s="282" t="s">
        <v>2823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1533</v>
      </c>
      <c r="E2539" s="261" t="str">
        <f>_xlfn.XLOOKUP(D2539,거래처!B:B,거래처!D:D," ")</f>
        <v>416-09-29452</v>
      </c>
      <c r="G2539" s="282" t="s">
        <v>3708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2184</v>
      </c>
      <c r="E2540" s="261" t="str">
        <f>_xlfn.XLOOKUP(D2540,거래처!B:B,거래처!D:D," ")</f>
        <v>669-06-02978</v>
      </c>
      <c r="G2540" s="282" t="s">
        <v>2125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2184</v>
      </c>
      <c r="E2541" s="261" t="str">
        <f>_xlfn.XLOOKUP(D2541,거래처!B:B,거래처!D:D," ")</f>
        <v>669-06-02978</v>
      </c>
      <c r="G2541" s="282" t="s">
        <v>3904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E2542" s="261" t="str">
        <f>_xlfn.XLOOKUP(D2542,거래처!B:B,거래처!D:D," ")</f>
        <v>138-01-48780</v>
      </c>
      <c r="G2542" s="282" t="s">
        <v>3911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2691</v>
      </c>
      <c r="E2543" s="261" t="str">
        <f>_xlfn.XLOOKUP(D2543,거래처!B:B,거래처!D:D," ")</f>
        <v>118-10-18095</v>
      </c>
      <c r="G2543" s="282" t="s">
        <v>3999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3744</v>
      </c>
      <c r="E2544" s="261" t="str">
        <f>_xlfn.XLOOKUP(D2544,거래처!B:B,거래처!D:D," ")</f>
        <v>610-40-15252</v>
      </c>
      <c r="G2544" s="282" t="s">
        <v>3750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1357</v>
      </c>
      <c r="E2545" s="261" t="str">
        <f>_xlfn.XLOOKUP(D2545,거래처!B:B,거래처!D:D," ")</f>
        <v>177-01-03420</v>
      </c>
      <c r="G2545" s="282" t="s">
        <v>1801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1357</v>
      </c>
      <c r="E2546" s="261" t="str">
        <f>_xlfn.XLOOKUP(D2546,거래처!B:B,거래처!D:D," ")</f>
        <v>177-01-03420</v>
      </c>
      <c r="G2546" s="282" t="s">
        <v>1706</v>
      </c>
      <c r="H2546" s="261" t="s">
        <v>1708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1498</v>
      </c>
      <c r="E2547" s="261">
        <f>_xlfn.XLOOKUP(D2547,거래처!B:B,거래처!D:D," ")</f>
        <v>0</v>
      </c>
      <c r="G2547" s="282" t="s">
        <v>1492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2076</v>
      </c>
      <c r="E2548" s="261" t="str">
        <f>_xlfn.XLOOKUP(D2548,거래처!B:B,거래처!D:D," ")</f>
        <v>562-03-01527</v>
      </c>
      <c r="G2548" s="282" t="s">
        <v>4000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2076</v>
      </c>
      <c r="E2549" s="261" t="str">
        <f>_xlfn.XLOOKUP(D2549,거래처!B:B,거래처!D:D," ")</f>
        <v>562-03-01527</v>
      </c>
      <c r="G2549" s="282" t="s">
        <v>4001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1122</v>
      </c>
      <c r="E2550" s="261">
        <f>_xlfn.XLOOKUP(D2550,거래처!B:B,거래처!D:D," ")</f>
        <v>0</v>
      </c>
      <c r="G2550" s="282" t="s">
        <v>1659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1015</v>
      </c>
      <c r="E2551" s="261" t="str">
        <f>_xlfn.XLOOKUP(D2551,거래처!B:B,거래처!D:D," ")</f>
        <v>505-03-80437</v>
      </c>
      <c r="G2551" s="282" t="s">
        <v>3870</v>
      </c>
      <c r="H2551" s="261" t="s">
        <v>1175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1349</v>
      </c>
      <c r="E2552" s="261" t="str">
        <f>_xlfn.XLOOKUP(D2552,거래처!B:B,거래처!D:D," ")</f>
        <v>418-10-00781</v>
      </c>
      <c r="G2552" s="282" t="s">
        <v>1685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1310</v>
      </c>
      <c r="E2553" s="261" t="str">
        <f>_xlfn.XLOOKUP(D2553,거래처!B:B,거래처!D:D," ")</f>
        <v>513-16-70662</v>
      </c>
      <c r="F2553" s="284" t="s">
        <v>4125</v>
      </c>
      <c r="G2553" s="282" t="s">
        <v>4002</v>
      </c>
      <c r="H2553" s="261" t="s">
        <v>4003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1407</v>
      </c>
      <c r="E2554" s="261" t="str">
        <f>_xlfn.XLOOKUP(D2554,거래처!B:B,거래처!D:D," ")</f>
        <v>502-11-86077</v>
      </c>
      <c r="G2554" s="282" t="s">
        <v>3356</v>
      </c>
      <c r="H2554" s="261" t="s">
        <v>1175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1407</v>
      </c>
      <c r="E2555" s="261" t="str">
        <f>_xlfn.XLOOKUP(D2555,거래처!B:B,거래처!D:D," ")</f>
        <v>502-11-86077</v>
      </c>
      <c r="G2555" s="282" t="s">
        <v>2119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1407</v>
      </c>
      <c r="E2556" s="261" t="str">
        <f>_xlfn.XLOOKUP(D2556,거래처!B:B,거래처!D:D," ")</f>
        <v>502-11-86077</v>
      </c>
      <c r="G2556" s="282" t="s">
        <v>2121</v>
      </c>
      <c r="H2556" s="261" t="s">
        <v>1762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1407</v>
      </c>
      <c r="E2557" s="261" t="str">
        <f>_xlfn.XLOOKUP(D2557,거래처!B:B,거래처!D:D," ")</f>
        <v>502-11-86077</v>
      </c>
      <c r="G2557" s="282" t="s">
        <v>2120</v>
      </c>
      <c r="H2557" s="261" t="s">
        <v>1736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1407</v>
      </c>
      <c r="E2558" s="261" t="str">
        <f>_xlfn.XLOOKUP(D2558,거래처!B:B,거래처!D:D," ")</f>
        <v>502-11-86077</v>
      </c>
      <c r="G2558" s="282" t="s">
        <v>2120</v>
      </c>
      <c r="H2558" s="261" t="s">
        <v>1736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2691</v>
      </c>
      <c r="E2559" s="261" t="str">
        <f>_xlfn.XLOOKUP(D2559,거래처!B:B,거래처!D:D," ")</f>
        <v>118-10-18095</v>
      </c>
      <c r="G2559" s="282" t="s">
        <v>1518</v>
      </c>
      <c r="H2559" s="261" t="s">
        <v>1710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2691</v>
      </c>
      <c r="E2560" s="261" t="str">
        <f>_xlfn.XLOOKUP(D2560,거래처!B:B,거래처!D:D," ")</f>
        <v>118-10-18095</v>
      </c>
      <c r="G2560" s="282" t="s">
        <v>4004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2901</v>
      </c>
      <c r="E2561" s="261" t="str">
        <f>_xlfn.XLOOKUP(D2561,거래처!B:B,거래처!D:D," ")</f>
        <v>402-23-16615</v>
      </c>
      <c r="G2561" s="282" t="s">
        <v>4005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3844</v>
      </c>
      <c r="E2562" s="261" t="str">
        <f>_xlfn.XLOOKUP(D2562,거래처!B:B,거래처!D:D," ")</f>
        <v>808-22-01934</v>
      </c>
      <c r="G2562" s="282" t="s">
        <v>2126</v>
      </c>
      <c r="H2562" s="261" t="s">
        <v>1166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1542</v>
      </c>
      <c r="E2563" s="261" t="str">
        <f>_xlfn.XLOOKUP(D2563,거래처!B:B,거래처!D:D," ")</f>
        <v>122-01-63748</v>
      </c>
      <c r="G2563" s="282" t="s">
        <v>1685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2474</v>
      </c>
      <c r="E2564" s="261" t="str">
        <f>_xlfn.XLOOKUP(D2564,거래처!B:B,거래처!D:D," ")</f>
        <v>416-04-31443</v>
      </c>
      <c r="G2564" s="282" t="s">
        <v>1685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2696</v>
      </c>
      <c r="E2565" s="261" t="str">
        <f>_xlfn.XLOOKUP(D2565,거래처!B:B,거래처!D:D," ")</f>
        <v>619-15-56543</v>
      </c>
      <c r="G2565" s="282" t="s">
        <v>2125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1664</v>
      </c>
      <c r="E2566" s="261" t="str">
        <f>_xlfn.XLOOKUP(D2566,거래처!B:B,거래처!D:D," ")</f>
        <v>848-34-00917</v>
      </c>
      <c r="G2566" s="282" t="s">
        <v>1518</v>
      </c>
      <c r="H2566" s="261" t="s">
        <v>2612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2518</v>
      </c>
      <c r="E2567" s="261" t="str">
        <f>_xlfn.XLOOKUP(D2567,거래처!B:B,거래처!D:D," ")</f>
        <v>142-15-02330</v>
      </c>
      <c r="G2567" s="282" t="s">
        <v>3037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2518</v>
      </c>
      <c r="E2568" s="261" t="str">
        <f>_xlfn.XLOOKUP(D2568,거래처!B:B,거래처!D:D," ")</f>
        <v>142-15-02330</v>
      </c>
      <c r="G2568" s="282" t="s">
        <v>1477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3844</v>
      </c>
      <c r="E2569" s="261" t="str">
        <f>_xlfn.XLOOKUP(D2569,거래처!B:B,거래처!D:D," ")</f>
        <v>808-22-01934</v>
      </c>
      <c r="G2569" s="282" t="s">
        <v>4006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2076</v>
      </c>
      <c r="E2570" s="261" t="str">
        <f>_xlfn.XLOOKUP(D2570,거래처!B:B,거래처!D:D," ")</f>
        <v>562-03-01527</v>
      </c>
      <c r="G2570" s="282" t="s">
        <v>3722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1407</v>
      </c>
      <c r="E2571" s="261" t="str">
        <f>_xlfn.XLOOKUP(D2571,거래처!B:B,거래처!D:D," ")</f>
        <v>502-11-86077</v>
      </c>
      <c r="G2571" s="282" t="s">
        <v>4007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1536</v>
      </c>
      <c r="E2572" s="261" t="str">
        <f>_xlfn.XLOOKUP(D2572,거래처!B:B,거래처!D:D," ")</f>
        <v>503-07-45581</v>
      </c>
      <c r="G2572" s="282" t="s">
        <v>1171</v>
      </c>
      <c r="H2572" s="261" t="s">
        <v>1694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1536</v>
      </c>
      <c r="E2573" s="261" t="str">
        <f>_xlfn.XLOOKUP(D2573,거래처!B:B,거래처!D:D," ")</f>
        <v>503-07-45581</v>
      </c>
      <c r="G2573" s="282" t="s">
        <v>1454</v>
      </c>
      <c r="H2573" s="261" t="s">
        <v>2594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E2574" s="261" t="str">
        <f>_xlfn.XLOOKUP(D2574,거래처!B:B,거래처!D:D," ")</f>
        <v>479-17-01687</v>
      </c>
      <c r="G2574" s="282" t="s">
        <v>2304</v>
      </c>
      <c r="H2574" s="261" t="s">
        <v>2336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1144</v>
      </c>
      <c r="E2575" s="261" t="str">
        <f>_xlfn.XLOOKUP(D2575,거래처!B:B,거래처!D:D," ")</f>
        <v>324-37-00464</v>
      </c>
      <c r="G2575" s="282" t="s">
        <v>2953</v>
      </c>
      <c r="H2575" s="261" t="s">
        <v>1887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1357</v>
      </c>
      <c r="E2576" s="261" t="str">
        <f>_xlfn.XLOOKUP(D2576,거래처!B:B,거래처!D:D," ")</f>
        <v>177-01-03420</v>
      </c>
      <c r="G2576" s="282" t="s">
        <v>2117</v>
      </c>
      <c r="H2576" s="261" t="s">
        <v>1217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1410</v>
      </c>
      <c r="E2577" s="261" t="str">
        <f>_xlfn.XLOOKUP(D2577,거래처!B:B,거래처!D:D," ")</f>
        <v>273-03-01573</v>
      </c>
      <c r="G2577" s="282" t="s">
        <v>2683</v>
      </c>
      <c r="H2577" s="261" t="s">
        <v>1179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2474</v>
      </c>
      <c r="E2578" s="261" t="str">
        <f>_xlfn.XLOOKUP(D2578,거래처!B:B,거래처!D:D," ")</f>
        <v>416-04-31443</v>
      </c>
      <c r="G2578" s="282" t="s">
        <v>1685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E2579" s="261" t="str">
        <f>_xlfn.XLOOKUP(D2579,거래처!B:B,거래처!D:D," ")</f>
        <v>479-17-01687</v>
      </c>
      <c r="G2579" s="282" t="s">
        <v>4008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1336</v>
      </c>
      <c r="E2580" s="261" t="str">
        <f>_xlfn.XLOOKUP(D2580,거래처!B:B,거래처!D:D," ")</f>
        <v>642-15-02067</v>
      </c>
      <c r="G2580" s="282" t="s">
        <v>3916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1896</v>
      </c>
      <c r="E2581" s="261" t="str">
        <f>_xlfn.XLOOKUP(D2581,거래처!B:B,거래처!D:D," ")</f>
        <v>398-08-02366</v>
      </c>
      <c r="G2581" s="282" t="s">
        <v>1991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2474</v>
      </c>
      <c r="E2582" s="261" t="str">
        <f>_xlfn.XLOOKUP(D2582,거래처!B:B,거래처!D:D," ")</f>
        <v>416-04-31443</v>
      </c>
      <c r="G2582" s="282" t="s">
        <v>4009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2696</v>
      </c>
      <c r="E2583" s="261" t="str">
        <f>_xlfn.XLOOKUP(D2583,거래처!B:B,거래처!D:D," ")</f>
        <v>619-15-56543</v>
      </c>
      <c r="G2583" s="282" t="s">
        <v>2021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1144</v>
      </c>
      <c r="E2584" s="261" t="str">
        <f>_xlfn.XLOOKUP(D2584,거래처!B:B,거래처!D:D," ")</f>
        <v>324-37-00464</v>
      </c>
      <c r="G2584" s="282" t="s">
        <v>3752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1833</v>
      </c>
      <c r="E2585" s="261" t="str">
        <f>_xlfn.XLOOKUP(D2585,거래처!B:B,거래처!D:D," ")</f>
        <v>894-39-00502</v>
      </c>
      <c r="G2585" s="282" t="s">
        <v>1171</v>
      </c>
      <c r="H2585" s="261" t="s">
        <v>1694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1664</v>
      </c>
      <c r="E2586" s="261" t="str">
        <f>_xlfn.XLOOKUP(D2586,거래처!B:B,거래처!D:D," ")</f>
        <v>848-34-00917</v>
      </c>
      <c r="G2586" s="282" t="s">
        <v>3925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1664</v>
      </c>
      <c r="E2587" s="261" t="str">
        <f>_xlfn.XLOOKUP(D2587,거래처!B:B,거래처!D:D," ")</f>
        <v>848-34-00917</v>
      </c>
      <c r="G2587" s="282" t="s">
        <v>2823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1664</v>
      </c>
      <c r="E2588" s="261" t="str">
        <f>_xlfn.XLOOKUP(D2588,거래처!B:B,거래처!D:D," ")</f>
        <v>848-34-00917</v>
      </c>
      <c r="G2588" s="282" t="s">
        <v>4010</v>
      </c>
      <c r="H2588" s="261" t="s">
        <v>4011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3047</v>
      </c>
      <c r="E2589" s="261" t="str">
        <f>_xlfn.XLOOKUP(D2589,거래처!B:B,거래처!D:D," ")</f>
        <v>402-16-96829</v>
      </c>
      <c r="G2589" s="282" t="s">
        <v>3357</v>
      </c>
      <c r="H2589" s="261" t="s">
        <v>1175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3047</v>
      </c>
      <c r="E2590" s="261" t="str">
        <f>_xlfn.XLOOKUP(D2590,거래처!B:B,거래처!D:D," ")</f>
        <v>402-16-96829</v>
      </c>
      <c r="G2590" s="282" t="s">
        <v>2117</v>
      </c>
      <c r="H2590" s="261" t="s">
        <v>1217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3047</v>
      </c>
      <c r="E2591" s="261" t="str">
        <f>_xlfn.XLOOKUP(D2591,거래처!B:B,거래처!D:D," ")</f>
        <v>402-16-96829</v>
      </c>
      <c r="G2591" s="282" t="s">
        <v>2119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3047</v>
      </c>
      <c r="E2592" s="261" t="str">
        <f>_xlfn.XLOOKUP(D2592,거래처!B:B,거래처!D:D," ")</f>
        <v>402-16-96829</v>
      </c>
      <c r="G2592" s="282" t="s">
        <v>4012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1402</v>
      </c>
      <c r="E2593" s="261" t="str">
        <f>_xlfn.XLOOKUP(D2593,거래처!B:B,거래처!D:D," ")</f>
        <v>504-20-50427</v>
      </c>
      <c r="G2593" s="282" t="s">
        <v>1659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3098</v>
      </c>
      <c r="E2594" s="261" t="str">
        <f>_xlfn.XLOOKUP(D2594,거래처!B:B,거래처!D:D," ")</f>
        <v>444-37-00623</v>
      </c>
      <c r="G2594" s="282" t="s">
        <v>2109</v>
      </c>
      <c r="H2594" s="261" t="s">
        <v>1169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3098</v>
      </c>
      <c r="E2595" s="261" t="str">
        <f>_xlfn.XLOOKUP(D2595,거래처!B:B,거래처!D:D," ")</f>
        <v>444-37-00623</v>
      </c>
      <c r="G2595" s="282" t="s">
        <v>2110</v>
      </c>
      <c r="H2595" s="261" t="s">
        <v>1744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3844</v>
      </c>
      <c r="E2596" s="261" t="str">
        <f>_xlfn.XLOOKUP(D2596,거래처!B:B,거래처!D:D," ")</f>
        <v>808-22-01934</v>
      </c>
      <c r="G2596" s="282" t="s">
        <v>2944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1604</v>
      </c>
      <c r="E2597" s="261">
        <f>_xlfn.XLOOKUP(D2597,거래처!B:B,거래처!D:D," ")</f>
        <v>0</v>
      </c>
      <c r="G2597" s="282" t="s">
        <v>3462</v>
      </c>
      <c r="H2597" s="261" t="s">
        <v>3471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1604</v>
      </c>
      <c r="E2598" s="261">
        <f>_xlfn.XLOOKUP(D2598,거래처!B:B,거래처!D:D," ")</f>
        <v>0</v>
      </c>
      <c r="G2598" s="282" t="s">
        <v>4013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1349</v>
      </c>
      <c r="E2599" s="261" t="str">
        <f>_xlfn.XLOOKUP(D2599,거래처!B:B,거래처!D:D," ")</f>
        <v>418-10-00781</v>
      </c>
      <c r="G2599" s="282" t="s">
        <v>3941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1689</v>
      </c>
      <c r="E2600" s="261" t="str">
        <f>_xlfn.XLOOKUP(D2600,거래처!B:B,거래처!D:D," ")</f>
        <v>410-27-15314</v>
      </c>
      <c r="G2600" s="282" t="s">
        <v>2119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1689</v>
      </c>
      <c r="E2601" s="261" t="str">
        <f>_xlfn.XLOOKUP(D2601,거래처!B:B,거래처!D:D," ")</f>
        <v>410-27-15314</v>
      </c>
      <c r="G2601" s="282" t="s">
        <v>2117</v>
      </c>
      <c r="H2601" s="261" t="s">
        <v>1217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1689</v>
      </c>
      <c r="E2602" s="261" t="str">
        <f>_xlfn.XLOOKUP(D2602,거래처!B:B,거래처!D:D," ")</f>
        <v>410-27-15314</v>
      </c>
      <c r="G2602" s="282" t="s">
        <v>2120</v>
      </c>
      <c r="H2602" s="261" t="s">
        <v>1736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1498</v>
      </c>
      <c r="E2603" s="261">
        <f>_xlfn.XLOOKUP(D2603,거래처!B:B,거래처!D:D," ")</f>
        <v>0</v>
      </c>
      <c r="G2603" s="282" t="s">
        <v>1171</v>
      </c>
      <c r="H2603" s="261" t="s">
        <v>1694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3820</v>
      </c>
      <c r="E2604" s="261" t="str">
        <f>_xlfn.XLOOKUP(D2604,거래처!B:B,거래처!D:D," ")</f>
        <v>502-18-25399</v>
      </c>
      <c r="G2604" s="282" t="s">
        <v>1794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1501</v>
      </c>
      <c r="E2605" s="261" t="str">
        <f>_xlfn.XLOOKUP(D2605,거래처!B:B,거래처!D:D," ")</f>
        <v>137-10-37507</v>
      </c>
      <c r="G2605" s="282" t="s">
        <v>1685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3845</v>
      </c>
      <c r="E2606" s="261" t="str">
        <f>_xlfn.XLOOKUP(D2606,거래처!B:B,거래처!D:D," ")</f>
        <v>205-01-87593</v>
      </c>
      <c r="G2606" s="282" t="s">
        <v>1686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1400</v>
      </c>
      <c r="E2607" s="261" t="str">
        <f>_xlfn.XLOOKUP(D2607,거래처!B:B,거래처!D:D," ")</f>
        <v>195-18-00360</v>
      </c>
      <c r="G2607" s="282" t="s">
        <v>4014</v>
      </c>
      <c r="H2607" s="261" t="s">
        <v>4015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1664</v>
      </c>
      <c r="E2608" s="261" t="str">
        <f>_xlfn.XLOOKUP(D2608,거래처!B:B,거래처!D:D," ")</f>
        <v>848-34-00917</v>
      </c>
      <c r="G2608" s="282" t="s">
        <v>2706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1664</v>
      </c>
      <c r="E2609" s="261" t="str">
        <f>_xlfn.XLOOKUP(D2609,거래처!B:B,거래처!D:D," ")</f>
        <v>848-34-00917</v>
      </c>
      <c r="G2609" s="282" t="s">
        <v>1701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1664</v>
      </c>
      <c r="E2610" s="261" t="str">
        <f>_xlfn.XLOOKUP(D2610,거래처!B:B,거래처!D:D," ")</f>
        <v>848-34-00917</v>
      </c>
      <c r="G2610" s="282" t="s">
        <v>2044</v>
      </c>
      <c r="H2610" s="261" t="s">
        <v>2498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1412</v>
      </c>
      <c r="E2611" s="261" t="str">
        <f>_xlfn.XLOOKUP(D2611,거래처!B:B,거래처!D:D," ")</f>
        <v>324-46-00336</v>
      </c>
      <c r="G2611" s="282" t="s">
        <v>3870</v>
      </c>
      <c r="H2611" s="261" t="s">
        <v>1175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3845</v>
      </c>
      <c r="E2612" s="261" t="str">
        <f>_xlfn.XLOOKUP(D2612,거래처!B:B,거래처!D:D," ")</f>
        <v>205-01-87593</v>
      </c>
      <c r="G2612" s="282" t="s">
        <v>4016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3844</v>
      </c>
      <c r="E2613" s="261" t="str">
        <f>_xlfn.XLOOKUP(D2613,거래처!B:B,거래처!D:D," ")</f>
        <v>808-22-01934</v>
      </c>
      <c r="G2613" s="282" t="s">
        <v>4017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3820</v>
      </c>
      <c r="E2614" s="261" t="str">
        <f>_xlfn.XLOOKUP(D2614,거래처!B:B,거래처!D:D," ")</f>
        <v>502-18-25399</v>
      </c>
      <c r="G2614" s="282" t="s">
        <v>4018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3047</v>
      </c>
      <c r="E2615" s="261" t="str">
        <f>_xlfn.XLOOKUP(D2615,거래처!B:B,거래처!D:D," ")</f>
        <v>402-16-96829</v>
      </c>
      <c r="G2615" s="282" t="s">
        <v>4019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1501</v>
      </c>
      <c r="E2616" s="261" t="str">
        <f>_xlfn.XLOOKUP(D2616,거래처!B:B,거래처!D:D," ")</f>
        <v>137-10-37507</v>
      </c>
      <c r="G2616" s="282" t="s">
        <v>4020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1357</v>
      </c>
      <c r="E2617" s="261" t="str">
        <f>_xlfn.XLOOKUP(D2617,거래처!B:B,거래처!D:D," ")</f>
        <v>177-01-03420</v>
      </c>
      <c r="G2617" s="282" t="s">
        <v>1173</v>
      </c>
      <c r="H2617" s="261" t="s">
        <v>1172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1554</v>
      </c>
      <c r="E2618" s="261" t="str">
        <f>_xlfn.XLOOKUP(D2618,거래처!B:B,거래처!D:D," ")</f>
        <v>312-13-58007</v>
      </c>
      <c r="G2618" s="282" t="s">
        <v>2304</v>
      </c>
      <c r="H2618" s="261" t="s">
        <v>2782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2187</v>
      </c>
      <c r="E2619" s="261" t="str">
        <f>_xlfn.XLOOKUP(D2619,거래처!B:B,거래처!D:D," ")</f>
        <v>893-05-02026</v>
      </c>
      <c r="G2619" s="282" t="s">
        <v>2023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2474</v>
      </c>
      <c r="E2620" s="261" t="str">
        <f>_xlfn.XLOOKUP(D2620,거래처!B:B,거래처!D:D," ")</f>
        <v>416-04-31443</v>
      </c>
      <c r="G2620" s="282" t="s">
        <v>2215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2187</v>
      </c>
      <c r="E2621" s="261" t="str">
        <f>_xlfn.XLOOKUP(D2621,거래처!B:B,거래처!D:D," ")</f>
        <v>893-05-02026</v>
      </c>
      <c r="G2621" s="282" t="s">
        <v>3944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2474</v>
      </c>
      <c r="E2622" s="261" t="str">
        <f>_xlfn.XLOOKUP(D2622,거래처!B:B,거래처!D:D," ")</f>
        <v>416-04-31443</v>
      </c>
      <c r="G2622" s="282" t="s">
        <v>4021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1015</v>
      </c>
      <c r="E2623" s="261" t="str">
        <f>_xlfn.XLOOKUP(D2623,거래처!B:B,거래처!D:D," ")</f>
        <v>505-03-80437</v>
      </c>
      <c r="G2623" s="282" t="s">
        <v>3997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1554</v>
      </c>
      <c r="E2624" s="261" t="str">
        <f>_xlfn.XLOOKUP(D2624,거래처!B:B,거래처!D:D," ")</f>
        <v>312-13-58007</v>
      </c>
      <c r="G2624" s="282" t="s">
        <v>4022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1542</v>
      </c>
      <c r="E2625" s="261" t="str">
        <f>_xlfn.XLOOKUP(D2625,거래처!B:B,거래처!D:D," ")</f>
        <v>122-01-63748</v>
      </c>
      <c r="G2625" s="282" t="s">
        <v>4023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2474</v>
      </c>
      <c r="E2626" s="261" t="str">
        <f>_xlfn.XLOOKUP(D2626,거래처!B:B,거래처!D:D," ")</f>
        <v>416-04-31443</v>
      </c>
      <c r="G2626" s="282" t="s">
        <v>3980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1542</v>
      </c>
      <c r="E2627" s="261" t="str">
        <f>_xlfn.XLOOKUP(D2627,거래처!B:B,거래처!D:D," ")</f>
        <v>122-01-63748</v>
      </c>
      <c r="G2627" s="282" t="s">
        <v>2304</v>
      </c>
      <c r="H2627" s="261" t="s">
        <v>2336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1331</v>
      </c>
      <c r="E2628" s="261" t="str">
        <f>_xlfn.XLOOKUP(D2628,거래처!B:B,거래처!D:D," ")</f>
        <v>510-03-85884</v>
      </c>
      <c r="G2628" s="282" t="s">
        <v>1492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1410</v>
      </c>
      <c r="E2629" s="261" t="str">
        <f>_xlfn.XLOOKUP(D2629,거래처!B:B,거래처!D:D," ")</f>
        <v>273-03-01573</v>
      </c>
      <c r="G2629" s="282" t="s">
        <v>1685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1331</v>
      </c>
      <c r="E2630" s="261" t="str">
        <f>_xlfn.XLOOKUP(D2630,거래처!B:B,거래처!D:D," ")</f>
        <v>510-03-85884</v>
      </c>
      <c r="G2630" s="282" t="s">
        <v>4024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1431</v>
      </c>
      <c r="E2631" s="261" t="str">
        <f>_xlfn.XLOOKUP(D2631,거래처!B:B,거래처!D:D," ")</f>
        <v>487-18-00463</v>
      </c>
      <c r="G2631" s="282" t="s">
        <v>1977</v>
      </c>
      <c r="H2631" s="261" t="s">
        <v>3480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2691</v>
      </c>
      <c r="E2632" s="261" t="str">
        <f>_xlfn.XLOOKUP(D2632,거래처!B:B,거래처!D:D," ")</f>
        <v>118-10-18095</v>
      </c>
      <c r="G2632" s="282" t="s">
        <v>1685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3098</v>
      </c>
      <c r="E2633" s="261" t="str">
        <f>_xlfn.XLOOKUP(D2633,거래처!B:B,거래처!D:D," ")</f>
        <v>444-37-00623</v>
      </c>
      <c r="G2633" s="282" t="s">
        <v>4025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1800</v>
      </c>
      <c r="E2634" s="261" t="str">
        <f>_xlfn.XLOOKUP(D2634,거래처!B:B,거래처!D:D," ")</f>
        <v>617-28-84743</v>
      </c>
      <c r="G2634" s="282" t="s">
        <v>2109</v>
      </c>
      <c r="H2634" s="261" t="s">
        <v>1169</v>
      </c>
      <c r="I2634" s="257">
        <v>1500000</v>
      </c>
      <c r="J2634" s="261">
        <v>1</v>
      </c>
      <c r="M2634" s="257">
        <v>1500000</v>
      </c>
      <c r="Q2634" s="282" t="s">
        <v>4097</v>
      </c>
    </row>
    <row r="2635" spans="1:17">
      <c r="A2635" s="263">
        <v>2634</v>
      </c>
      <c r="C2635" s="256">
        <v>46020</v>
      </c>
      <c r="D2635" s="282" t="s">
        <v>1800</v>
      </c>
      <c r="E2635" s="261" t="str">
        <f>_xlfn.XLOOKUP(D2635,거래처!B:B,거래처!D:D," ")</f>
        <v>617-28-84743</v>
      </c>
      <c r="G2635" s="282" t="s">
        <v>2110</v>
      </c>
      <c r="H2635" s="261" t="s">
        <v>1744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1511</v>
      </c>
      <c r="E2636" s="261" t="str">
        <f>_xlfn.XLOOKUP(D2636,거래처!B:B,거래처!D:D," ")</f>
        <v>196-87-02353</v>
      </c>
      <c r="G2636" s="282" t="s">
        <v>1798</v>
      </c>
      <c r="H2636" s="261" t="s">
        <v>4026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4098</v>
      </c>
    </row>
    <row r="2637" spans="1:17">
      <c r="A2637" s="263">
        <v>2636</v>
      </c>
      <c r="C2637" s="256">
        <v>46020</v>
      </c>
      <c r="D2637" s="282" t="s">
        <v>1511</v>
      </c>
      <c r="E2637" s="261" t="str">
        <f>_xlfn.XLOOKUP(D2637,거래처!B:B,거래처!D:D," ")</f>
        <v>196-87-02353</v>
      </c>
      <c r="G2637" s="282" t="s">
        <v>4027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1511</v>
      </c>
      <c r="E2638" s="261" t="str">
        <f>_xlfn.XLOOKUP(D2638,거래처!B:B,거래처!D:D," ")</f>
        <v>196-87-02353</v>
      </c>
      <c r="G2638" s="282" t="s">
        <v>2332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1412</v>
      </c>
      <c r="E2639" s="261" t="str">
        <f>_xlfn.XLOOKUP(D2639,거래처!B:B,거래처!D:D," ")</f>
        <v>324-46-00336</v>
      </c>
      <c r="G2639" s="282" t="s">
        <v>1869</v>
      </c>
      <c r="H2639" s="261" t="s">
        <v>1868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2765</v>
      </c>
      <c r="E2640" s="261" t="str">
        <f>_xlfn.XLOOKUP(D2640,거래처!B:B,거래처!D:D," ")</f>
        <v>303-10-87695</v>
      </c>
      <c r="G2640" s="282" t="s">
        <v>4028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4099</v>
      </c>
    </row>
    <row r="2641" spans="1:17">
      <c r="A2641" s="263">
        <v>2640</v>
      </c>
      <c r="C2641" s="256">
        <v>46020</v>
      </c>
      <c r="D2641" s="282" t="s">
        <v>3293</v>
      </c>
      <c r="E2641" s="261">
        <f>_xlfn.XLOOKUP(D2641,거래처!B:B,거래처!D:D," ")</f>
        <v>0</v>
      </c>
      <c r="G2641" s="282" t="s">
        <v>1171</v>
      </c>
      <c r="H2641" s="261" t="s">
        <v>1694</v>
      </c>
      <c r="I2641" s="257">
        <v>1100000</v>
      </c>
      <c r="J2641" s="261">
        <v>1</v>
      </c>
      <c r="M2641" s="257">
        <v>1100000</v>
      </c>
      <c r="Q2641" s="282" t="s">
        <v>4100</v>
      </c>
    </row>
    <row r="2642" spans="1:17">
      <c r="A2642" s="263">
        <v>2641</v>
      </c>
      <c r="C2642" s="256">
        <v>46020</v>
      </c>
      <c r="D2642" s="282" t="s">
        <v>1414</v>
      </c>
      <c r="E2642" s="261" t="str">
        <f>_xlfn.XLOOKUP(D2642,거래처!B:B,거래처!D:D," ")</f>
        <v>514-25-29722</v>
      </c>
      <c r="G2642" s="282" t="s">
        <v>1659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2691</v>
      </c>
      <c r="E2643" s="261" t="str">
        <f>_xlfn.XLOOKUP(D2643,거래처!B:B,거래처!D:D," ")</f>
        <v>118-10-18095</v>
      </c>
      <c r="G2643" s="282" t="s">
        <v>2021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3293</v>
      </c>
      <c r="E2644" s="261">
        <f>_xlfn.XLOOKUP(D2644,거래처!B:B,거래처!D:D," ")</f>
        <v>0</v>
      </c>
      <c r="G2644" s="282" t="s">
        <v>3727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1407</v>
      </c>
      <c r="E2645" s="261" t="str">
        <f>_xlfn.XLOOKUP(D2645,거래처!B:B,거래처!D:D," ")</f>
        <v>502-11-86077</v>
      </c>
      <c r="G2645" s="282" t="s">
        <v>2145</v>
      </c>
      <c r="H2645" s="261" t="s">
        <v>1175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2901</v>
      </c>
      <c r="E2646" s="261" t="str">
        <f>_xlfn.XLOOKUP(D2646,거래처!B:B,거래처!D:D," ")</f>
        <v>402-23-16615</v>
      </c>
      <c r="G2646" s="282" t="s">
        <v>1171</v>
      </c>
      <c r="H2646" s="261" t="s">
        <v>1694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2680</v>
      </c>
      <c r="E2647" s="261" t="str">
        <f>_xlfn.XLOOKUP(D2647,거래처!B:B,거래처!D:D," ")</f>
        <v>860-01-02412</v>
      </c>
      <c r="G2647" s="282" t="s">
        <v>3870</v>
      </c>
      <c r="H2647" s="261" t="s">
        <v>1175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2680</v>
      </c>
      <c r="E2648" s="261" t="str">
        <f>_xlfn.XLOOKUP(D2648,거래처!B:B,거래처!D:D," ")</f>
        <v>860-01-02412</v>
      </c>
      <c r="G2648" s="282" t="s">
        <v>3935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1357</v>
      </c>
      <c r="E2649" s="261" t="str">
        <f>_xlfn.XLOOKUP(D2649,거래처!B:B,거래처!D:D," ")</f>
        <v>177-01-03420</v>
      </c>
      <c r="G2649" s="282" t="s">
        <v>2023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1357</v>
      </c>
      <c r="E2650" s="261" t="str">
        <f>_xlfn.XLOOKUP(D2650,거래처!B:B,거래처!D:D," ")</f>
        <v>177-01-03420</v>
      </c>
      <c r="G2650" s="282" t="s">
        <v>2122</v>
      </c>
      <c r="H2650" s="261" t="s">
        <v>1947</v>
      </c>
      <c r="I2650" s="257">
        <v>280000</v>
      </c>
      <c r="J2650" s="261">
        <v>1</v>
      </c>
      <c r="M2650" s="257">
        <v>280000</v>
      </c>
      <c r="Q2650" s="282" t="s">
        <v>4101</v>
      </c>
    </row>
    <row r="2651" spans="1:17">
      <c r="A2651" s="263">
        <v>2650</v>
      </c>
      <c r="C2651" s="256">
        <v>46022</v>
      </c>
      <c r="D2651" s="282" t="s">
        <v>1833</v>
      </c>
      <c r="E2651" s="261" t="str">
        <f>_xlfn.XLOOKUP(D2651,거래처!B:B,거래처!D:D," ")</f>
        <v>894-39-00502</v>
      </c>
      <c r="G2651" s="282" t="s">
        <v>3918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1410</v>
      </c>
      <c r="E2652" s="261" t="str">
        <f>_xlfn.XLOOKUP(D2652,거래처!B:B,거래처!D:D," ")</f>
        <v>273-03-01573</v>
      </c>
      <c r="G2652" s="282" t="s">
        <v>4029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1400</v>
      </c>
      <c r="E2653" s="261" t="str">
        <f>_xlfn.XLOOKUP(D2653,거래처!B:B,거래처!D:D," ")</f>
        <v>195-18-00360</v>
      </c>
      <c r="G2653" s="282" t="s">
        <v>3965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1511</v>
      </c>
      <c r="E2654" s="261" t="str">
        <f>_xlfn.XLOOKUP(D2654,거래처!B:B,거래처!D:D," ")</f>
        <v>196-87-02353</v>
      </c>
      <c r="G2654" s="282" t="s">
        <v>4030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2765</v>
      </c>
      <c r="E2655" s="261" t="str">
        <f>_xlfn.XLOOKUP(D2655,거래처!B:B,거래처!D:D," ")</f>
        <v>303-10-87695</v>
      </c>
      <c r="G2655" s="282" t="s">
        <v>4031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2901</v>
      </c>
      <c r="E2656" s="261" t="str">
        <f>_xlfn.XLOOKUP(D2656,거래처!B:B,거래처!D:D," ")</f>
        <v>402-23-16615</v>
      </c>
      <c r="G2656" s="282" t="s">
        <v>4032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1357</v>
      </c>
      <c r="E2657" s="261" t="str">
        <f>_xlfn.XLOOKUP(D2657,거래처!B:B,거래처!D:D," ")</f>
        <v>177-01-03420</v>
      </c>
      <c r="G2657" s="282" t="s">
        <v>4033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4102</v>
      </c>
    </row>
    <row r="2658" spans="1:17">
      <c r="A2658" s="263">
        <v>2657</v>
      </c>
      <c r="C2658" s="256">
        <v>46022</v>
      </c>
      <c r="D2658" s="282" t="s">
        <v>1357</v>
      </c>
      <c r="E2658" s="261" t="str">
        <f>_xlfn.XLOOKUP(D2658,거래처!B:B,거래처!D:D," ")</f>
        <v>177-01-03420</v>
      </c>
      <c r="G2658" s="282" t="s">
        <v>3641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1800</v>
      </c>
      <c r="E2659" s="261" t="str">
        <f>_xlfn.XLOOKUP(D2659,거래처!B:B,거래처!D:D," ")</f>
        <v>617-28-84743</v>
      </c>
      <c r="G2659" s="282" t="s">
        <v>4034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1536</v>
      </c>
      <c r="E2660" s="261" t="str">
        <f>_xlfn.XLOOKUP(D2660,거래처!B:B,거래처!D:D," ")</f>
        <v>503-07-45581</v>
      </c>
      <c r="G2660" s="282" t="s">
        <v>1989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1122</v>
      </c>
      <c r="E2661" s="261">
        <f>_xlfn.XLOOKUP(D2661,거래처!B:B,거래처!D:D," ")</f>
        <v>0</v>
      </c>
      <c r="G2661" s="282" t="s">
        <v>3906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1412</v>
      </c>
      <c r="E2662" s="261" t="str">
        <f>_xlfn.XLOOKUP(D2662,거래처!B:B,거래처!D:D," ")</f>
        <v>324-46-00336</v>
      </c>
      <c r="G2662" s="282" t="s">
        <v>4035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1498</v>
      </c>
      <c r="E2663" s="261">
        <f>_xlfn.XLOOKUP(D2663,거래처!B:B,거래처!D:D," ")</f>
        <v>0</v>
      </c>
      <c r="G2663" s="282" t="s">
        <v>3643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1542</v>
      </c>
      <c r="E2664" s="261" t="str">
        <f>_xlfn.XLOOKUP(D2664,거래처!B:B,거래처!D:D," ")</f>
        <v>122-01-63748</v>
      </c>
      <c r="G2664" s="282" t="s">
        <v>3966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1004</v>
      </c>
      <c r="E2665" s="261" t="str">
        <f>_xlfn.XLOOKUP(D2665,거래처!B:B,거래처!D:D," ")</f>
        <v>302-01-83388</v>
      </c>
      <c r="G2665" s="282" t="s">
        <v>3675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1533</v>
      </c>
      <c r="E2666" s="261" t="str">
        <f>_xlfn.XLOOKUP(D2666,거래처!B:B,거래처!D:D," ")</f>
        <v>416-09-29452</v>
      </c>
      <c r="G2666" s="282" t="s">
        <v>3972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1746</v>
      </c>
      <c r="E2667" s="261" t="str">
        <f>_xlfn.XLOOKUP(D2667,거래처!B:B,거래처!D:D," ")</f>
        <v>410-17-34118</v>
      </c>
      <c r="G2667" s="282" t="s">
        <v>3604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3846</v>
      </c>
      <c r="E2668" s="261" t="str">
        <f>_xlfn.XLOOKUP(D2668,거래처!B:B,거래처!D:D," ")</f>
        <v>375-87-00088</v>
      </c>
      <c r="G2668" s="282" t="s">
        <v>1743</v>
      </c>
      <c r="H2668" s="261" t="s">
        <v>1929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1040</v>
      </c>
      <c r="E2669" s="261" t="str">
        <f>_xlfn.XLOOKUP(D2669,거래처!B:B,거래처!D:D," ")</f>
        <v>621-19-34070</v>
      </c>
      <c r="G2669" s="282" t="s">
        <v>1173</v>
      </c>
      <c r="H2669" s="261" t="s">
        <v>3930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3847</v>
      </c>
      <c r="E2670" s="261" t="str">
        <f>_xlfn.XLOOKUP(D2670,거래처!B:B,거래처!D:D," ")</f>
        <v>851-69-00405</v>
      </c>
      <c r="G2670" s="282" t="s">
        <v>1832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1552</v>
      </c>
      <c r="E2671" s="261" t="str">
        <f>_xlfn.XLOOKUP(D2671,거래처!B:B,거래처!D:D," ")</f>
        <v>410-26-92600</v>
      </c>
      <c r="G2671" s="282" t="s">
        <v>3870</v>
      </c>
      <c r="H2671" s="261" t="s">
        <v>1175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1552</v>
      </c>
      <c r="E2672" s="261" t="str">
        <f>_xlfn.XLOOKUP(D2672,거래처!B:B,거래처!D:D," ")</f>
        <v>410-26-92600</v>
      </c>
      <c r="G2672" s="282" t="s">
        <v>2119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263">
        <v>2672</v>
      </c>
      <c r="C2673" s="256">
        <v>46024</v>
      </c>
      <c r="D2673" s="282" t="s">
        <v>1552</v>
      </c>
      <c r="E2673" s="261" t="str">
        <f>_xlfn.XLOOKUP(D2673,거래처!B:B,거래처!D:D," ")</f>
        <v>410-26-92600</v>
      </c>
      <c r="G2673" s="282" t="s">
        <v>2120</v>
      </c>
      <c r="H2673" s="261" t="s">
        <v>1736</v>
      </c>
      <c r="I2673" s="257">
        <v>55000</v>
      </c>
      <c r="J2673" s="261">
        <v>1</v>
      </c>
      <c r="M2673" s="257">
        <v>55000</v>
      </c>
    </row>
    <row r="2674" spans="1:14">
      <c r="A2674" s="263">
        <v>2673</v>
      </c>
      <c r="C2674" s="256">
        <v>46024</v>
      </c>
      <c r="D2674" s="282" t="s">
        <v>1552</v>
      </c>
      <c r="E2674" s="261" t="str">
        <f>_xlfn.XLOOKUP(D2674,거래처!B:B,거래처!D:D," ")</f>
        <v>410-26-92600</v>
      </c>
      <c r="G2674" s="282" t="s">
        <v>2121</v>
      </c>
      <c r="H2674" s="261" t="s">
        <v>1762</v>
      </c>
      <c r="I2674" s="257">
        <v>10000</v>
      </c>
      <c r="J2674" s="261">
        <v>2</v>
      </c>
      <c r="M2674" s="257">
        <v>20000</v>
      </c>
    </row>
    <row r="2675" spans="1:14">
      <c r="A2675" s="263">
        <v>2674</v>
      </c>
      <c r="C2675" s="256">
        <v>46024</v>
      </c>
      <c r="D2675" s="282" t="s">
        <v>3817</v>
      </c>
      <c r="E2675" s="261" t="str">
        <f>_xlfn.XLOOKUP(D2675,거래처!B:B,거래처!D:D," ")</f>
        <v>549-86-00945</v>
      </c>
      <c r="G2675" s="282" t="s">
        <v>1492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263">
        <v>2675</v>
      </c>
      <c r="C2676" s="256">
        <v>46024</v>
      </c>
      <c r="D2676" s="282" t="s">
        <v>1306</v>
      </c>
      <c r="E2676" s="261" t="str">
        <f>_xlfn.XLOOKUP(D2676,거래처!B:B,거래처!D:D," ")</f>
        <v>514-25-29722</v>
      </c>
      <c r="G2676" s="282" t="s">
        <v>1216</v>
      </c>
      <c r="H2676" s="261" t="s">
        <v>4037</v>
      </c>
      <c r="I2676" s="257">
        <v>950000</v>
      </c>
      <c r="J2676" s="261">
        <v>1</v>
      </c>
      <c r="M2676" s="257">
        <v>950000</v>
      </c>
    </row>
    <row r="2677" spans="1:14">
      <c r="A2677" s="263">
        <v>2676</v>
      </c>
      <c r="C2677" s="256">
        <v>46024</v>
      </c>
      <c r="D2677" s="282" t="s">
        <v>1689</v>
      </c>
      <c r="E2677" s="261" t="str">
        <f>_xlfn.XLOOKUP(D2677,거래처!B:B,거래처!D:D," ")</f>
        <v>410-27-15314</v>
      </c>
      <c r="G2677" s="282" t="s">
        <v>2119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263">
        <v>2677</v>
      </c>
      <c r="C2678" s="256">
        <v>46024</v>
      </c>
      <c r="D2678" s="282" t="s">
        <v>1689</v>
      </c>
      <c r="E2678" s="261" t="str">
        <f>_xlfn.XLOOKUP(D2678,거래처!B:B,거래처!D:D," ")</f>
        <v>410-27-15314</v>
      </c>
      <c r="G2678" s="282" t="s">
        <v>2117</v>
      </c>
      <c r="H2678" s="261" t="s">
        <v>1217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263">
        <v>2678</v>
      </c>
      <c r="C2679" s="256">
        <v>46024</v>
      </c>
      <c r="D2679" s="282" t="s">
        <v>1689</v>
      </c>
      <c r="E2679" s="261" t="str">
        <f>_xlfn.XLOOKUP(D2679,거래처!B:B,거래처!D:D," ")</f>
        <v>410-27-15314</v>
      </c>
      <c r="G2679" s="282" t="s">
        <v>2119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263">
        <v>2679</v>
      </c>
      <c r="C2680" s="256">
        <v>46024</v>
      </c>
      <c r="D2680" s="282" t="s">
        <v>1689</v>
      </c>
      <c r="E2680" s="261" t="str">
        <f>_xlfn.XLOOKUP(D2680,거래처!B:B,거래처!D:D," ")</f>
        <v>410-27-15314</v>
      </c>
      <c r="G2680" s="282" t="s">
        <v>1477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263">
        <v>2680</v>
      </c>
      <c r="C2681" s="256">
        <v>46024</v>
      </c>
      <c r="D2681" s="282" t="s">
        <v>3846</v>
      </c>
      <c r="E2681" s="261" t="str">
        <f>_xlfn.XLOOKUP(D2681,거래처!B:B,거래처!D:D," ")</f>
        <v>375-87-00088</v>
      </c>
      <c r="G2681" s="282" t="s">
        <v>4038</v>
      </c>
      <c r="N2681" s="257">
        <v>-1500000</v>
      </c>
    </row>
    <row r="2682" spans="1:14">
      <c r="A2682" s="263">
        <v>2681</v>
      </c>
      <c r="C2682" s="256">
        <v>46024</v>
      </c>
      <c r="D2682" s="282" t="s">
        <v>3847</v>
      </c>
      <c r="E2682" s="261" t="str">
        <f>_xlfn.XLOOKUP(D2682,거래처!B:B,거래처!D:D," ")</f>
        <v>851-69-00405</v>
      </c>
      <c r="G2682" s="282" t="s">
        <v>4039</v>
      </c>
      <c r="N2682" s="257">
        <v>-300000</v>
      </c>
    </row>
    <row r="2683" spans="1:14">
      <c r="A2683" s="263">
        <v>2682</v>
      </c>
      <c r="C2683" s="256">
        <v>46025</v>
      </c>
      <c r="D2683" s="282" t="s">
        <v>1446</v>
      </c>
      <c r="E2683" s="261" t="str">
        <f>_xlfn.XLOOKUP(D2683,거래처!B:B,거래처!D:D," ")</f>
        <v>418-04-41461</v>
      </c>
      <c r="G2683" s="282" t="s">
        <v>4236</v>
      </c>
      <c r="I2683" s="257">
        <v>150000</v>
      </c>
      <c r="J2683" s="261">
        <v>1</v>
      </c>
      <c r="M2683" s="257">
        <v>150000</v>
      </c>
    </row>
    <row r="2684" spans="1:14">
      <c r="A2684" s="263">
        <v>2683</v>
      </c>
      <c r="C2684" s="256">
        <v>46027</v>
      </c>
      <c r="D2684" s="282" t="s">
        <v>1040</v>
      </c>
      <c r="E2684" s="261" t="str">
        <f>_xlfn.XLOOKUP(D2684,거래처!B:B,거래처!D:D," ")</f>
        <v>621-19-34070</v>
      </c>
      <c r="G2684" s="282" t="s">
        <v>3706</v>
      </c>
      <c r="N2684" s="257">
        <v>-1200000</v>
      </c>
    </row>
    <row r="2685" spans="1:14">
      <c r="A2685" s="263">
        <v>2684</v>
      </c>
      <c r="C2685" s="256">
        <v>46027</v>
      </c>
      <c r="D2685" s="282" t="s">
        <v>3848</v>
      </c>
      <c r="E2685" s="261" t="str">
        <f>_xlfn.XLOOKUP(D2685,거래처!B:B,거래처!D:D," ")</f>
        <v>130-39-16540</v>
      </c>
      <c r="G2685" s="282" t="s">
        <v>4040</v>
      </c>
      <c r="H2685" s="261" t="s">
        <v>1176</v>
      </c>
      <c r="I2685" s="257">
        <v>1200000</v>
      </c>
      <c r="J2685" s="261">
        <v>1</v>
      </c>
      <c r="M2685" s="257">
        <v>1200000</v>
      </c>
    </row>
    <row r="2686" spans="1:14">
      <c r="A2686" s="263">
        <v>2685</v>
      </c>
      <c r="C2686" s="256">
        <v>46027</v>
      </c>
      <c r="D2686" s="282" t="s">
        <v>1554</v>
      </c>
      <c r="E2686" s="261" t="str">
        <f>_xlfn.XLOOKUP(D2686,거래처!B:B,거래처!D:D," ")</f>
        <v>312-13-58007</v>
      </c>
      <c r="G2686" s="282" t="s">
        <v>1171</v>
      </c>
      <c r="H2686" s="261" t="s">
        <v>1694</v>
      </c>
      <c r="I2686" s="257">
        <v>1000000</v>
      </c>
      <c r="J2686" s="261">
        <v>1</v>
      </c>
      <c r="M2686" s="257">
        <v>1000000</v>
      </c>
    </row>
    <row r="2687" spans="1:14">
      <c r="A2687" s="263">
        <v>2686</v>
      </c>
      <c r="C2687" s="256">
        <v>46027</v>
      </c>
      <c r="D2687" s="282" t="s">
        <v>1554</v>
      </c>
      <c r="E2687" s="261" t="str">
        <f>_xlfn.XLOOKUP(D2687,거래처!B:B,거래처!D:D," ")</f>
        <v>312-13-58007</v>
      </c>
      <c r="G2687" s="282" t="s">
        <v>1454</v>
      </c>
      <c r="H2687" s="261" t="s">
        <v>2594</v>
      </c>
      <c r="I2687" s="257">
        <v>350000</v>
      </c>
      <c r="J2687" s="261">
        <v>1</v>
      </c>
      <c r="M2687" s="257">
        <v>350000</v>
      </c>
    </row>
    <row r="2688" spans="1:14">
      <c r="A2688" s="263">
        <v>2687</v>
      </c>
      <c r="C2688" s="256">
        <v>46027</v>
      </c>
      <c r="D2688" s="282" t="s">
        <v>1731</v>
      </c>
      <c r="E2688" s="261" t="str">
        <f>_xlfn.XLOOKUP(D2688,거래처!B:B,거래처!D:D," ")</f>
        <v>609-23-97505</v>
      </c>
      <c r="G2688" s="282" t="s">
        <v>1685</v>
      </c>
      <c r="I2688" s="257">
        <v>450000</v>
      </c>
      <c r="J2688" s="261">
        <v>1</v>
      </c>
      <c r="M2688" s="257">
        <v>450000</v>
      </c>
    </row>
    <row r="2689" spans="1:14">
      <c r="A2689" s="263">
        <v>2688</v>
      </c>
      <c r="C2689" s="256">
        <v>46027</v>
      </c>
      <c r="D2689" s="282" t="s">
        <v>1431</v>
      </c>
      <c r="E2689" s="261" t="str">
        <f>_xlfn.XLOOKUP(D2689,거래처!B:B,거래처!D:D," ")</f>
        <v>487-18-00463</v>
      </c>
      <c r="G2689" s="282" t="s">
        <v>4041</v>
      </c>
      <c r="H2689" s="261" t="s">
        <v>1172</v>
      </c>
      <c r="I2689" s="257">
        <v>100000</v>
      </c>
      <c r="J2689" s="261">
        <v>1</v>
      </c>
      <c r="M2689" s="257">
        <v>100000</v>
      </c>
    </row>
    <row r="2690" spans="1:14">
      <c r="A2690" s="263">
        <v>2689</v>
      </c>
      <c r="C2690" s="256">
        <v>46027</v>
      </c>
      <c r="D2690" s="282" t="s">
        <v>2079</v>
      </c>
      <c r="E2690" s="261" t="str">
        <f>_xlfn.XLOOKUP(D2690,거래처!B:B,거래처!D:D," ")</f>
        <v>455-19-00065</v>
      </c>
      <c r="G2690" s="282" t="s">
        <v>1659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263">
        <v>2690</v>
      </c>
      <c r="C2691" s="256">
        <v>46027</v>
      </c>
      <c r="D2691" s="282" t="s">
        <v>1123</v>
      </c>
      <c r="E2691" s="261">
        <f>_xlfn.XLOOKUP(D2691,거래처!B:B,거래처!D:D," ")</f>
        <v>0</v>
      </c>
      <c r="G2691" s="282" t="s">
        <v>1665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263">
        <v>2691</v>
      </c>
      <c r="C2692" s="256">
        <v>46027</v>
      </c>
      <c r="D2692" s="282" t="s">
        <v>1123</v>
      </c>
      <c r="E2692" s="261">
        <f>_xlfn.XLOOKUP(D2692,거래처!B:B,거래처!D:D," ")</f>
        <v>0</v>
      </c>
      <c r="G2692" s="282" t="s">
        <v>2098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263">
        <v>2692</v>
      </c>
      <c r="C2693" s="256">
        <v>46027</v>
      </c>
      <c r="D2693" s="282" t="s">
        <v>2979</v>
      </c>
      <c r="E2693" s="261" t="str">
        <f>_xlfn.XLOOKUP(D2693,거래처!B:B,거래처!D:D," ")</f>
        <v>130-39-16540</v>
      </c>
      <c r="G2693" s="282" t="s">
        <v>4042</v>
      </c>
      <c r="N2693" s="257">
        <v>-1200000</v>
      </c>
    </row>
    <row r="2694" spans="1:14">
      <c r="A2694" s="263">
        <v>2693</v>
      </c>
      <c r="C2694" s="256">
        <v>46028</v>
      </c>
      <c r="D2694" s="282" t="s">
        <v>1689</v>
      </c>
      <c r="E2694" s="261" t="str">
        <f>_xlfn.XLOOKUP(D2694,거래처!B:B,거래처!D:D," ")</f>
        <v>410-27-15314</v>
      </c>
      <c r="G2694" s="282" t="s">
        <v>4043</v>
      </c>
      <c r="N2694" s="257">
        <v>-2458500</v>
      </c>
    </row>
    <row r="2695" spans="1:14">
      <c r="A2695" s="263">
        <v>2694</v>
      </c>
      <c r="C2695" s="256">
        <v>46028</v>
      </c>
      <c r="D2695" s="282" t="s">
        <v>1554</v>
      </c>
      <c r="E2695" s="261" t="str">
        <f>_xlfn.XLOOKUP(D2695,거래처!B:B,거래처!D:D," ")</f>
        <v>312-13-58007</v>
      </c>
      <c r="G2695" s="282" t="s">
        <v>3723</v>
      </c>
      <c r="N2695" s="257">
        <v>-1350000</v>
      </c>
    </row>
    <row r="2696" spans="1:14">
      <c r="A2696" s="263">
        <v>2695</v>
      </c>
      <c r="C2696" s="256">
        <v>46028</v>
      </c>
      <c r="D2696" s="282" t="s">
        <v>2518</v>
      </c>
      <c r="E2696" s="261" t="str">
        <f>_xlfn.XLOOKUP(D2696,거래처!B:B,거래처!D:D," ")</f>
        <v>142-15-02330</v>
      </c>
      <c r="G2696" s="282" t="s">
        <v>3948</v>
      </c>
      <c r="N2696" s="257">
        <v>-420000</v>
      </c>
    </row>
    <row r="2697" spans="1:14">
      <c r="A2697" s="263">
        <v>2696</v>
      </c>
      <c r="C2697" s="256">
        <v>46028</v>
      </c>
      <c r="D2697" s="282" t="s">
        <v>2079</v>
      </c>
      <c r="E2697" s="261" t="str">
        <f>_xlfn.XLOOKUP(D2697,거래처!B:B,거래처!D:D," ")</f>
        <v>455-19-00065</v>
      </c>
      <c r="G2697" s="282" t="s">
        <v>4044</v>
      </c>
      <c r="N2697" s="257">
        <v>-600000</v>
      </c>
    </row>
    <row r="2698" spans="1:14">
      <c r="A2698" s="263">
        <v>2697</v>
      </c>
      <c r="C2698" s="256">
        <v>46028</v>
      </c>
      <c r="D2698" s="282" t="s">
        <v>972</v>
      </c>
      <c r="E2698" s="261" t="str">
        <f>_xlfn.XLOOKUP(D2698,거래처!B:B,거래처!D:D," ")</f>
        <v>863-26-00658</v>
      </c>
      <c r="G2698" s="282" t="s">
        <v>3877</v>
      </c>
      <c r="H2698" s="261" t="s">
        <v>3878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263">
        <v>2698</v>
      </c>
      <c r="C2699" s="256">
        <v>46028</v>
      </c>
      <c r="D2699" s="282" t="s">
        <v>972</v>
      </c>
      <c r="E2699" s="261" t="str">
        <f>_xlfn.XLOOKUP(D2699,거래처!B:B,거래처!D:D," ")</f>
        <v>863-26-00658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263">
        <v>2699</v>
      </c>
      <c r="C2700" s="256">
        <v>46028</v>
      </c>
      <c r="D2700" s="282" t="s">
        <v>1536</v>
      </c>
      <c r="E2700" s="261" t="str">
        <f>_xlfn.XLOOKUP(D2700,거래처!B:B,거래처!D:D," ")</f>
        <v>503-07-45581</v>
      </c>
      <c r="G2700" s="282" t="s">
        <v>1648</v>
      </c>
      <c r="H2700" s="261" t="s">
        <v>1647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263">
        <v>2700</v>
      </c>
      <c r="C2701" s="256">
        <v>46028</v>
      </c>
      <c r="D2701" s="282" t="s">
        <v>1498</v>
      </c>
      <c r="E2701" s="261">
        <f>_xlfn.XLOOKUP(D2701,거래처!B:B,거래처!D:D," ")</f>
        <v>0</v>
      </c>
      <c r="G2701" s="282" t="s">
        <v>3855</v>
      </c>
      <c r="H2701" s="261" t="s">
        <v>2146</v>
      </c>
      <c r="I2701" s="257">
        <v>250000</v>
      </c>
      <c r="J2701" s="261">
        <v>1</v>
      </c>
      <c r="M2701" s="257">
        <v>250000</v>
      </c>
    </row>
    <row r="2702" spans="1:14">
      <c r="A2702" s="263">
        <v>2701</v>
      </c>
      <c r="C2702" s="256">
        <v>46028</v>
      </c>
      <c r="D2702" s="282" t="s">
        <v>1357</v>
      </c>
      <c r="E2702" s="261" t="str">
        <f>_xlfn.XLOOKUP(D2702,거래처!B:B,거래처!D:D," ")</f>
        <v>177-01-03420</v>
      </c>
      <c r="G2702" s="282" t="s">
        <v>1685</v>
      </c>
      <c r="I2702" s="257">
        <v>450000</v>
      </c>
      <c r="J2702" s="261">
        <v>1</v>
      </c>
      <c r="M2702" s="257">
        <v>450000</v>
      </c>
    </row>
    <row r="2703" spans="1:14">
      <c r="A2703" s="263">
        <v>2702</v>
      </c>
      <c r="C2703" s="256">
        <v>46028</v>
      </c>
      <c r="D2703" s="282" t="s">
        <v>1959</v>
      </c>
      <c r="E2703" s="261">
        <f>_xlfn.XLOOKUP(D2703,거래처!B:B,거래처!D:D," ")</f>
        <v>0</v>
      </c>
      <c r="G2703" s="282" t="s">
        <v>1678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263">
        <v>2703</v>
      </c>
      <c r="C2704" s="256">
        <v>46028</v>
      </c>
      <c r="D2704" s="282" t="s">
        <v>1443</v>
      </c>
      <c r="E2704" s="261" t="str">
        <f>_xlfn.XLOOKUP(D2704,거래처!B:B,거래처!D:D," ")</f>
        <v>363-59-00215</v>
      </c>
      <c r="G2704" s="282" t="s">
        <v>4045</v>
      </c>
      <c r="H2704" s="261" t="s">
        <v>4046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1533</v>
      </c>
      <c r="E2705" s="261" t="str">
        <f>_xlfn.XLOOKUP(D2705,거래처!B:B,거래처!D:D," ")</f>
        <v>416-09-29452</v>
      </c>
      <c r="G2705" s="282" t="s">
        <v>1685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1533</v>
      </c>
      <c r="E2706" s="261" t="str">
        <f>_xlfn.XLOOKUP(D2706,거래처!B:B,거래처!D:D," ")</f>
        <v>416-09-29452</v>
      </c>
      <c r="G2706" s="282" t="s">
        <v>1477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E2707" s="261" t="str">
        <f>_xlfn.XLOOKUP(D2707,거래처!B:B,거래처!D:D," ")</f>
        <v>863-26-00658</v>
      </c>
      <c r="G2707" s="282" t="s">
        <v>3931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1959</v>
      </c>
      <c r="E2708" s="261">
        <f>_xlfn.XLOOKUP(D2708,거래처!B:B,거래처!D:D," ")</f>
        <v>0</v>
      </c>
      <c r="G2708" s="282" t="s">
        <v>3984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1414</v>
      </c>
      <c r="E2709" s="261" t="str">
        <f>_xlfn.XLOOKUP(D2709,거래처!B:B,거래처!D:D," ")</f>
        <v>514-25-29722</v>
      </c>
      <c r="G2709" s="282" t="s">
        <v>4047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3844</v>
      </c>
      <c r="E2710" s="261" t="str">
        <f>_xlfn.XLOOKUP(D2710,거래처!B:B,거래처!D:D," ")</f>
        <v>808-22-01934</v>
      </c>
      <c r="G2710" s="282" t="s">
        <v>3912</v>
      </c>
      <c r="H2710" s="261" t="s">
        <v>4048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3844</v>
      </c>
      <c r="E2711" s="261" t="str">
        <f>_xlfn.XLOOKUP(D2711,거래처!B:B,거래처!D:D," ")</f>
        <v>808-22-01934</v>
      </c>
      <c r="G2711" s="282" t="s">
        <v>4049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1007</v>
      </c>
      <c r="E2712" s="261" t="str">
        <f>_xlfn.XLOOKUP(D2712,거래처!B:B,거래처!D:D," ")</f>
        <v>488-12-01084</v>
      </c>
      <c r="G2712" s="282" t="s">
        <v>2122</v>
      </c>
      <c r="H2712" s="261" t="s">
        <v>1947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1536</v>
      </c>
      <c r="E2713" s="261" t="str">
        <f>_xlfn.XLOOKUP(D2713,거래처!B:B,거래처!D:D," ")</f>
        <v>503-07-45581</v>
      </c>
      <c r="G2713" s="282" t="s">
        <v>2145</v>
      </c>
      <c r="H2713" s="261" t="s">
        <v>1175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1536</v>
      </c>
      <c r="E2714" s="261" t="str">
        <f>_xlfn.XLOOKUP(D2714,거래처!B:B,거래처!D:D," ")</f>
        <v>503-07-45581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1536</v>
      </c>
      <c r="E2715" s="261" t="str">
        <f>_xlfn.XLOOKUP(D2715,거래처!B:B,거래처!D:D," ")</f>
        <v>503-07-45581</v>
      </c>
      <c r="G2715" s="282" t="s">
        <v>2119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1536</v>
      </c>
      <c r="E2716" s="261" t="str">
        <f>_xlfn.XLOOKUP(D2716,거래처!B:B,거래처!D:D," ")</f>
        <v>503-07-45581</v>
      </c>
      <c r="G2716" s="282" t="s">
        <v>2121</v>
      </c>
      <c r="H2716" s="261" t="s">
        <v>1762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1554</v>
      </c>
      <c r="E2717" s="261" t="str">
        <f>_xlfn.XLOOKUP(D2717,거래처!B:B,거래처!D:D," ")</f>
        <v>312-13-58007</v>
      </c>
      <c r="G2717" s="282" t="s">
        <v>2081</v>
      </c>
      <c r="H2717" s="261" t="s">
        <v>4050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3844</v>
      </c>
      <c r="E2718" s="261" t="str">
        <f>_xlfn.XLOOKUP(D2718,거래처!B:B,거래처!D:D," ")</f>
        <v>808-22-01934</v>
      </c>
      <c r="G2718" s="282" t="s">
        <v>4051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1554</v>
      </c>
      <c r="E2719" s="261" t="str">
        <f>_xlfn.XLOOKUP(D2719,거래처!B:B,거래처!D:D," ")</f>
        <v>312-13-58007</v>
      </c>
      <c r="G2719" s="282" t="s">
        <v>3723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1402</v>
      </c>
      <c r="E2720" s="261" t="str">
        <f>_xlfn.XLOOKUP(D2720,거래처!B:B,거래처!D:D," ")</f>
        <v>504-20-50427</v>
      </c>
      <c r="G2720" s="282" t="s">
        <v>4052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1402</v>
      </c>
      <c r="E2721" s="261" t="str">
        <f>_xlfn.XLOOKUP(D2721,거래처!B:B,거래처!D:D," ")</f>
        <v>504-20-50427</v>
      </c>
      <c r="G2721" s="282" t="s">
        <v>1962</v>
      </c>
      <c r="H2721" s="261" t="s">
        <v>1182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1402</v>
      </c>
      <c r="E2722" s="261" t="str">
        <f>_xlfn.XLOOKUP(D2722,거래처!B:B,거래처!D:D," ")</f>
        <v>504-20-50427</v>
      </c>
      <c r="G2722" s="282" t="s">
        <v>3057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3849</v>
      </c>
      <c r="E2723" s="261" t="str">
        <f>_xlfn.XLOOKUP(D2723,거래처!B:B,거래처!D:D," ")</f>
        <v>514-33-03163</v>
      </c>
      <c r="G2723" s="282" t="s">
        <v>3462</v>
      </c>
      <c r="H2723" s="261" t="s">
        <v>3471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3849</v>
      </c>
      <c r="E2724" s="261" t="str">
        <f>_xlfn.XLOOKUP(D2724,거래처!B:B,거래처!D:D," ")</f>
        <v>514-33-03163</v>
      </c>
      <c r="G2724" s="282" t="s">
        <v>2120</v>
      </c>
      <c r="H2724" s="261" t="s">
        <v>1736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1806</v>
      </c>
      <c r="E2725" s="261" t="str">
        <f>_xlfn.XLOOKUP(D2725,거래처!B:B,거래처!D:D," ")</f>
        <v>309-06-23713</v>
      </c>
      <c r="G2725" s="282" t="s">
        <v>2125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1357</v>
      </c>
      <c r="E2726" s="261" t="str">
        <f>_xlfn.XLOOKUP(D2726,거래처!B:B,거래처!D:D," ")</f>
        <v>177-01-03420</v>
      </c>
      <c r="G2726" s="282" t="s">
        <v>3870</v>
      </c>
      <c r="H2726" s="261" t="s">
        <v>1175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1357</v>
      </c>
      <c r="E2727" s="261" t="str">
        <f>_xlfn.XLOOKUP(D2727,거래처!B:B,거래처!D:D," ")</f>
        <v>177-01-03420</v>
      </c>
      <c r="G2727" s="282" t="s">
        <v>2117</v>
      </c>
      <c r="H2727" s="261" t="s">
        <v>1217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1357</v>
      </c>
      <c r="E2728" s="261" t="str">
        <f>_xlfn.XLOOKUP(D2728,거래처!B:B,거래처!D:D," ")</f>
        <v>177-01-03420</v>
      </c>
      <c r="G2728" s="282" t="s">
        <v>2120</v>
      </c>
      <c r="H2728" s="261" t="s">
        <v>1736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1357</v>
      </c>
      <c r="E2729" s="261" t="str">
        <f>_xlfn.XLOOKUP(D2729,거래처!B:B,거래처!D:D," ")</f>
        <v>177-01-03420</v>
      </c>
      <c r="G2729" s="282" t="s">
        <v>2121</v>
      </c>
      <c r="H2729" s="261" t="s">
        <v>1762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1357</v>
      </c>
      <c r="E2730" s="261" t="str">
        <f>_xlfn.XLOOKUP(D2730,거래처!B:B,거래처!D:D," ")</f>
        <v>177-01-03420</v>
      </c>
      <c r="G2730" s="282" t="s">
        <v>4053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1160</v>
      </c>
      <c r="E2731" s="261" t="str">
        <f>_xlfn.XLOOKUP(D2731,거래처!B:B,거래처!D:D," ")</f>
        <v>363-59-00215</v>
      </c>
      <c r="G2731" s="282" t="s">
        <v>2294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1806</v>
      </c>
      <c r="E2732" s="261" t="str">
        <f>_xlfn.XLOOKUP(D2732,거래처!B:B,거래처!D:D," ")</f>
        <v>309-06-23713</v>
      </c>
      <c r="G2732" s="282" t="s">
        <v>4054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1443</v>
      </c>
      <c r="E2733" s="261" t="str">
        <f>_xlfn.XLOOKUP(D2733,거래처!B:B,거래처!D:D," ")</f>
        <v>363-59-00215</v>
      </c>
      <c r="G2733" s="282" t="s">
        <v>3866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1552</v>
      </c>
      <c r="E2734" s="261" t="str">
        <f>_xlfn.XLOOKUP(D2734,거래처!B:B,거래처!D:D," ")</f>
        <v>410-26-92600</v>
      </c>
      <c r="G2734" s="282" t="s">
        <v>3957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3850</v>
      </c>
      <c r="E2735" s="261" t="str">
        <f>_xlfn.XLOOKUP(D2735,거래처!B:B,거래처!D:D," ")</f>
        <v>514-33-03163</v>
      </c>
      <c r="G2735" s="282" t="s">
        <v>4055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1664</v>
      </c>
      <c r="E2736" s="261" t="str">
        <f>_xlfn.XLOOKUP(D2736,거래처!B:B,거래처!D:D," ")</f>
        <v>848-34-00917</v>
      </c>
      <c r="G2736" s="282" t="s">
        <v>4056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1833</v>
      </c>
      <c r="E2737" s="261" t="str">
        <f>_xlfn.XLOOKUP(D2737,거래처!B:B,거래처!D:D," ")</f>
        <v>894-39-00502</v>
      </c>
      <c r="G2737" s="282" t="s">
        <v>1171</v>
      </c>
      <c r="H2737" s="261" t="s">
        <v>1694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1402</v>
      </c>
      <c r="E2738" s="261" t="str">
        <f>_xlfn.XLOOKUP(D2738,거래처!B:B,거래처!D:D," ")</f>
        <v>504-20-50427</v>
      </c>
      <c r="G2738" s="282" t="s">
        <v>4057</v>
      </c>
      <c r="H2738" s="261" t="s">
        <v>4058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1402</v>
      </c>
      <c r="E2739" s="261" t="str">
        <f>_xlfn.XLOOKUP(D2739,거래처!B:B,거래처!D:D," ")</f>
        <v>504-20-50427</v>
      </c>
      <c r="G2739" s="282" t="s">
        <v>2145</v>
      </c>
      <c r="H2739" s="261" t="s">
        <v>1175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1402</v>
      </c>
      <c r="E2740" s="261" t="str">
        <f>_xlfn.XLOOKUP(D2740,거래처!B:B,거래처!D:D," ")</f>
        <v>504-20-50427</v>
      </c>
      <c r="G2740" s="282" t="s">
        <v>2119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1536</v>
      </c>
      <c r="E2741" s="261" t="str">
        <f>_xlfn.XLOOKUP(D2741,거래처!B:B,거래처!D:D," ")</f>
        <v>503-07-45581</v>
      </c>
      <c r="G2741" s="282" t="s">
        <v>1648</v>
      </c>
      <c r="H2741" s="261" t="s">
        <v>1647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1842</v>
      </c>
      <c r="E2742" s="261" t="str">
        <f>_xlfn.XLOOKUP(D2742,거래처!B:B,거래처!D:D," ")</f>
        <v>863-26-00658</v>
      </c>
      <c r="F2742" s="284" t="s">
        <v>4125</v>
      </c>
      <c r="G2742" s="282" t="s">
        <v>4059</v>
      </c>
      <c r="H2742" s="261" t="s">
        <v>4060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1915</v>
      </c>
      <c r="E2743" s="261" t="str">
        <f>_xlfn.XLOOKUP(D2743,거래처!B:B,거래처!D:D," ")</f>
        <v>831-07-01474</v>
      </c>
      <c r="G2743" s="282" t="s">
        <v>1171</v>
      </c>
      <c r="H2743" s="261" t="s">
        <v>1694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1915</v>
      </c>
      <c r="E2744" s="261" t="str">
        <f>_xlfn.XLOOKUP(D2744,거래처!B:B,거래처!D:D," ")</f>
        <v>831-07-01474</v>
      </c>
      <c r="G2744" s="282" t="s">
        <v>1648</v>
      </c>
      <c r="H2744" s="261" t="s">
        <v>1647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1915</v>
      </c>
      <c r="E2745" s="261" t="str">
        <f>_xlfn.XLOOKUP(D2745,거래처!B:B,거래처!D:D," ")</f>
        <v>831-07-01474</v>
      </c>
      <c r="G2745" s="282" t="s">
        <v>1224</v>
      </c>
      <c r="H2745" s="261" t="s">
        <v>1223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1915</v>
      </c>
      <c r="E2746" s="261" t="str">
        <f>_xlfn.XLOOKUP(D2746,거래처!B:B,거래처!D:D," ")</f>
        <v>831-07-01474</v>
      </c>
      <c r="G2746" s="282" t="s">
        <v>1506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1689</v>
      </c>
      <c r="E2747" s="261" t="str">
        <f>_xlfn.XLOOKUP(D2747,거래처!B:B,거래처!D:D," ")</f>
        <v>410-27-15314</v>
      </c>
      <c r="G2747" s="282" t="s">
        <v>1492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1689</v>
      </c>
      <c r="E2748" s="261" t="str">
        <f>_xlfn.XLOOKUP(D2748,거래처!B:B,거래처!D:D," ")</f>
        <v>410-27-15314</v>
      </c>
      <c r="G2748" s="282" t="s">
        <v>1477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1498</v>
      </c>
      <c r="E2749" s="261">
        <f>_xlfn.XLOOKUP(D2749,거래처!B:B,거래처!D:D," ")</f>
        <v>0</v>
      </c>
      <c r="G2749" s="282" t="s">
        <v>2263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1664</v>
      </c>
      <c r="E2750" s="261" t="str">
        <f>_xlfn.XLOOKUP(D2750,거래처!B:B,거래처!D:D," ")</f>
        <v>848-34-00917</v>
      </c>
      <c r="G2750" s="282" t="s">
        <v>3922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1915</v>
      </c>
      <c r="E2751" s="261" t="str">
        <f>_xlfn.XLOOKUP(D2751,거래처!B:B,거래처!D:D," ")</f>
        <v>831-07-01474</v>
      </c>
      <c r="G2751" s="282" t="s">
        <v>4047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1425</v>
      </c>
      <c r="E2752" s="261" t="str">
        <f>_xlfn.XLOOKUP(D2752,거래처!B:B,거래처!D:D," ")</f>
        <v>220-02-21340</v>
      </c>
      <c r="F2752" s="284" t="s">
        <v>3598</v>
      </c>
      <c r="G2752" s="282" t="s">
        <v>2683</v>
      </c>
      <c r="H2752" s="261" t="s">
        <v>1179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4103</v>
      </c>
    </row>
    <row r="2753" spans="1:13">
      <c r="A2753" s="263">
        <v>2752</v>
      </c>
      <c r="C2753" s="256">
        <v>46034</v>
      </c>
      <c r="D2753" s="282" t="s">
        <v>1731</v>
      </c>
      <c r="E2753" s="261" t="str">
        <f>_xlfn.XLOOKUP(D2753,거래처!B:B,거래처!D:D," ")</f>
        <v>609-23-97505</v>
      </c>
      <c r="G2753" s="282" t="s">
        <v>1171</v>
      </c>
      <c r="H2753" s="261" t="s">
        <v>1694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1040</v>
      </c>
      <c r="E2754" s="261" t="str">
        <f>_xlfn.XLOOKUP(D2754,거래처!B:B,거래처!D:D," ")</f>
        <v>621-19-34070</v>
      </c>
      <c r="G2754" s="282" t="s">
        <v>2145</v>
      </c>
      <c r="H2754" s="261" t="s">
        <v>1175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1357</v>
      </c>
      <c r="E2755" s="261" t="str">
        <f>_xlfn.XLOOKUP(D2755,거래처!B:B,거래처!D:D," ")</f>
        <v>177-01-03420</v>
      </c>
      <c r="G2755" s="282" t="s">
        <v>2332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1264</v>
      </c>
      <c r="E2756" s="261" t="str">
        <f>_xlfn.XLOOKUP(D2756,거래처!B:B,거래처!D:D," ")</f>
        <v>881-07-00034</v>
      </c>
      <c r="G2756" s="282" t="s">
        <v>4000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1264</v>
      </c>
      <c r="E2757" s="261" t="str">
        <f>_xlfn.XLOOKUP(D2757,거래처!B:B,거래처!D:D," ")</f>
        <v>881-07-00034</v>
      </c>
      <c r="G2757" s="282" t="s">
        <v>4001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1015</v>
      </c>
      <c r="E2758" s="261" t="str">
        <f>_xlfn.XLOOKUP(D2758,거래처!B:B,거래처!D:D," ")</f>
        <v>505-03-80437</v>
      </c>
      <c r="G2758" s="282" t="s">
        <v>2215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3164</v>
      </c>
      <c r="E2759" s="261" t="str">
        <f>_xlfn.XLOOKUP(D2759,거래처!B:B,거래처!D:D," ")</f>
        <v>148-16-01826</v>
      </c>
      <c r="G2759" s="282" t="s">
        <v>1685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2187</v>
      </c>
      <c r="E2760" s="261" t="str">
        <f>_xlfn.XLOOKUP(D2760,거래처!B:B,거래처!D:D," ")</f>
        <v>893-05-02026</v>
      </c>
      <c r="G2760" s="282" t="s">
        <v>1171</v>
      </c>
      <c r="H2760" s="261" t="s">
        <v>1319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3851</v>
      </c>
      <c r="E2761" s="261" t="str">
        <f>_xlfn.XLOOKUP(D2761,거래처!B:B,거래처!D:D," ")</f>
        <v>461-68-00092</v>
      </c>
      <c r="G2761" s="282" t="s">
        <v>1659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1007</v>
      </c>
      <c r="E2762" s="261" t="str">
        <f>_xlfn.XLOOKUP(D2762,거래처!B:B,거래처!D:D," ")</f>
        <v>488-12-01084</v>
      </c>
      <c r="G2762" s="282" t="s">
        <v>1678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1425</v>
      </c>
      <c r="E2763" s="261" t="str">
        <f>_xlfn.XLOOKUP(D2763,거래처!B:B,거래처!D:D," ")</f>
        <v>220-02-21340</v>
      </c>
      <c r="G2763" s="282" t="s">
        <v>1454</v>
      </c>
      <c r="H2763" s="261" t="s">
        <v>2594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1536</v>
      </c>
      <c r="E2764" s="261" t="str">
        <f>_xlfn.XLOOKUP(D2764,거래처!B:B,거래처!D:D," ")</f>
        <v>503-07-45581</v>
      </c>
      <c r="G2764" s="282" t="s">
        <v>1224</v>
      </c>
      <c r="H2764" s="261" t="s">
        <v>1223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3098</v>
      </c>
      <c r="E2765" s="261" t="str">
        <f>_xlfn.XLOOKUP(D2765,거래처!B:B,거래처!D:D," ")</f>
        <v>444-37-00623</v>
      </c>
      <c r="G2765" s="282" t="s">
        <v>2107</v>
      </c>
      <c r="H2765" s="261" t="s">
        <v>1422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1402</v>
      </c>
      <c r="E2766" s="261" t="str">
        <f>_xlfn.XLOOKUP(D2766,거래처!B:B,거래처!D:D," ")</f>
        <v>504-20-50427</v>
      </c>
      <c r="G2766" s="282" t="s">
        <v>1798</v>
      </c>
      <c r="H2766" s="261" t="s">
        <v>4026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1402</v>
      </c>
      <c r="E2767" s="261" t="str">
        <f>_xlfn.XLOOKUP(D2767,거래처!B:B,거래처!D:D," ")</f>
        <v>504-20-50427</v>
      </c>
      <c r="G2767" s="282" t="s">
        <v>1171</v>
      </c>
      <c r="H2767" s="261" t="s">
        <v>1694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1402</v>
      </c>
      <c r="E2768" s="261" t="str">
        <f>_xlfn.XLOOKUP(D2768,거래처!B:B,거래처!D:D," ")</f>
        <v>504-20-50427</v>
      </c>
      <c r="G2768" s="282" t="s">
        <v>1454</v>
      </c>
      <c r="H2768" s="261" t="s">
        <v>2594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1402</v>
      </c>
      <c r="E2769" s="261" t="str">
        <f>_xlfn.XLOOKUP(D2769,거래처!B:B,거래처!D:D," ")</f>
        <v>504-20-50427</v>
      </c>
      <c r="G2769" s="282" t="s">
        <v>4061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3852</v>
      </c>
      <c r="E2770" s="261">
        <f>_xlfn.XLOOKUP(D2770,거래처!B:B,거래처!D:D," ")</f>
        <v>0</v>
      </c>
      <c r="G2770" s="282" t="s">
        <v>4062</v>
      </c>
      <c r="H2770" s="261" t="s">
        <v>4063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1416</v>
      </c>
      <c r="E2771" s="261" t="str">
        <f>_xlfn.XLOOKUP(D2771,거래처!B:B,거래처!D:D," ")</f>
        <v>503-21-16291</v>
      </c>
      <c r="G2771" s="282" t="s">
        <v>3462</v>
      </c>
      <c r="H2771" s="261" t="s">
        <v>3471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1416</v>
      </c>
      <c r="E2772" s="261" t="str">
        <f>_xlfn.XLOOKUP(D2772,거래처!B:B,거래처!D:D," ")</f>
        <v>503-21-16291</v>
      </c>
      <c r="G2772" s="282" t="s">
        <v>4064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1264</v>
      </c>
      <c r="E2773" s="261" t="str">
        <f>_xlfn.XLOOKUP(D2773,거래처!B:B,거래처!D:D," ")</f>
        <v>881-07-00034</v>
      </c>
      <c r="G2773" s="282" t="s">
        <v>2097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1407</v>
      </c>
      <c r="E2774" s="261" t="str">
        <f>_xlfn.XLOOKUP(D2774,거래처!B:B,거래처!D:D," ")</f>
        <v>502-11-86077</v>
      </c>
      <c r="G2774" s="282" t="s">
        <v>3874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1511</v>
      </c>
      <c r="E2775" s="261" t="str">
        <f>_xlfn.XLOOKUP(D2775,거래처!B:B,거래처!D:D," ")</f>
        <v>196-87-02353</v>
      </c>
      <c r="G2775" s="282" t="s">
        <v>1171</v>
      </c>
      <c r="H2775" s="261" t="s">
        <v>1694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3851</v>
      </c>
      <c r="E2776" s="261" t="str">
        <f>_xlfn.XLOOKUP(D2776,거래처!B:B,거래처!D:D," ")</f>
        <v>461-68-00092</v>
      </c>
      <c r="G2776" s="282" t="s">
        <v>4065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3098</v>
      </c>
      <c r="E2777" s="261" t="str">
        <f>_xlfn.XLOOKUP(D2777,거래처!B:B,거래처!D:D," ")</f>
        <v>444-37-00623</v>
      </c>
      <c r="G2777" s="282" t="s">
        <v>4066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2187</v>
      </c>
      <c r="E2778" s="261" t="str">
        <f>_xlfn.XLOOKUP(D2778,거래처!B:B,거래처!D:D," ")</f>
        <v>893-05-02026</v>
      </c>
      <c r="G2778" s="282" t="s">
        <v>3944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3047</v>
      </c>
      <c r="E2779" s="261" t="str">
        <f>_xlfn.XLOOKUP(D2779,거래처!B:B,거래처!D:D," ")</f>
        <v>402-16-96829</v>
      </c>
      <c r="G2779" s="282" t="s">
        <v>2823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1004</v>
      </c>
      <c r="E2780" s="261" t="str">
        <f>_xlfn.XLOOKUP(D2780,거래처!B:B,거래처!D:D," ")</f>
        <v>302-01-83388</v>
      </c>
      <c r="G2780" s="282" t="s">
        <v>3855</v>
      </c>
      <c r="H2780" s="261" t="s">
        <v>2146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3744</v>
      </c>
      <c r="E2781" s="261" t="str">
        <f>_xlfn.XLOOKUP(D2781,거래처!B:B,거래처!D:D," ")</f>
        <v>610-40-15252</v>
      </c>
      <c r="G2781" s="282" t="s">
        <v>4067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3744</v>
      </c>
      <c r="E2782" s="261" t="str">
        <f>_xlfn.XLOOKUP(D2782,거래처!B:B,거래처!D:D," ")</f>
        <v>610-40-15252</v>
      </c>
      <c r="G2782" s="282" t="s">
        <v>3750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3047</v>
      </c>
      <c r="E2783" s="261" t="str">
        <f>_xlfn.XLOOKUP(D2783,거래처!B:B,거래처!D:D," ")</f>
        <v>402-16-96829</v>
      </c>
      <c r="G2783" s="282" t="s">
        <v>4068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3164</v>
      </c>
      <c r="E2784" s="261" t="str">
        <f>_xlfn.XLOOKUP(D2784,거래처!B:B,거래처!D:D," ")</f>
        <v>148-16-01826</v>
      </c>
      <c r="G2784" s="282" t="s">
        <v>3754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2727</v>
      </c>
      <c r="E2785" s="261">
        <f>_xlfn.XLOOKUP(D2785,거래처!B:B,거래처!D:D," ")</f>
        <v>0</v>
      </c>
      <c r="G2785" s="282" t="s">
        <v>4069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1689</v>
      </c>
      <c r="E2786" s="261" t="str">
        <f>_xlfn.XLOOKUP(D2786,거래처!B:B,거래처!D:D," ")</f>
        <v>410-27-15314</v>
      </c>
      <c r="G2786" s="282" t="s">
        <v>2119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1689</v>
      </c>
      <c r="E2787" s="261" t="str">
        <f>_xlfn.XLOOKUP(D2787,거래처!B:B,거래처!D:D," ")</f>
        <v>410-27-15314</v>
      </c>
      <c r="G2787" s="282" t="s">
        <v>2119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1689</v>
      </c>
      <c r="E2788" s="261" t="str">
        <f>_xlfn.XLOOKUP(D2788,거래처!B:B,거래처!D:D," ")</f>
        <v>410-27-15314</v>
      </c>
      <c r="G2788" s="282" t="s">
        <v>2117</v>
      </c>
      <c r="H2788" s="261" t="s">
        <v>1217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2652</v>
      </c>
      <c r="E2789" s="261" t="str">
        <f>_xlfn.XLOOKUP(D2789,거래처!B:B,거래처!D:D," ")</f>
        <v>204-09-46300</v>
      </c>
      <c r="G2789" s="282" t="s">
        <v>2131</v>
      </c>
      <c r="H2789" s="261" t="s">
        <v>1891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2652</v>
      </c>
      <c r="E2790" s="261" t="str">
        <f>_xlfn.XLOOKUP(D2790,거래처!B:B,거래처!D:D," ")</f>
        <v>204-09-46300</v>
      </c>
      <c r="G2790" s="282" t="s">
        <v>2110</v>
      </c>
      <c r="H2790" s="261" t="s">
        <v>1744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2652</v>
      </c>
      <c r="E2791" s="261" t="str">
        <f>_xlfn.XLOOKUP(D2791,거래처!B:B,거래처!D:D," ")</f>
        <v>204-09-46300</v>
      </c>
      <c r="G2791" s="282" t="s">
        <v>2595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1427</v>
      </c>
      <c r="E2792" s="261" t="str">
        <f>_xlfn.XLOOKUP(D2792,거래처!B:B,거래처!D:D," ")</f>
        <v>877-63-00588</v>
      </c>
      <c r="G2792" s="282" t="s">
        <v>2635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1015</v>
      </c>
      <c r="E2793" s="261" t="str">
        <f>_xlfn.XLOOKUP(D2793,거래처!B:B,거래처!D:D," ")</f>
        <v>505-03-80437</v>
      </c>
      <c r="G2793" s="282" t="s">
        <v>4039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1511</v>
      </c>
      <c r="E2794" s="261" t="str">
        <f>_xlfn.XLOOKUP(D2794,거래처!B:B,거래처!D:D," ")</f>
        <v>196-87-02353</v>
      </c>
      <c r="G2794" s="282" t="s">
        <v>1224</v>
      </c>
      <c r="H2794" s="261" t="s">
        <v>1223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3047</v>
      </c>
      <c r="E2795" s="261" t="str">
        <f>_xlfn.XLOOKUP(D2795,거래처!B:B,거래처!D:D," ")</f>
        <v>402-16-96829</v>
      </c>
      <c r="G2795" s="282" t="s">
        <v>2659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1247</v>
      </c>
      <c r="E2796" s="261" t="str">
        <f>_xlfn.XLOOKUP(D2796,거래처!B:B,거래처!D:D," ")</f>
        <v>504-20-50427</v>
      </c>
      <c r="F2796" s="284" t="s">
        <v>4125</v>
      </c>
      <c r="G2796" s="282" t="s">
        <v>2661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1402</v>
      </c>
      <c r="E2797" s="261" t="str">
        <f>_xlfn.XLOOKUP(D2797,거래처!B:B,거래처!D:D," ")</f>
        <v>504-20-50427</v>
      </c>
      <c r="G2797" s="282" t="s">
        <v>2142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1402</v>
      </c>
      <c r="E2798" s="261" t="str">
        <f>_xlfn.XLOOKUP(D2798,거래처!B:B,거래처!D:D," ")</f>
        <v>504-20-50427</v>
      </c>
      <c r="G2798" s="282" t="s">
        <v>1701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1357</v>
      </c>
      <c r="E2799" s="261" t="str">
        <f>_xlfn.XLOOKUP(D2799,거래처!B:B,거래처!D:D," ")</f>
        <v>177-01-03420</v>
      </c>
      <c r="G2799" s="282" t="s">
        <v>1224</v>
      </c>
      <c r="H2799" s="261" t="s">
        <v>1223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3744</v>
      </c>
      <c r="E2800" s="261" t="str">
        <f>_xlfn.XLOOKUP(D2800,거래처!B:B,거래처!D:D," ")</f>
        <v>610-40-15252</v>
      </c>
      <c r="G2800" s="282" t="s">
        <v>2115</v>
      </c>
      <c r="H2800" s="261" t="s">
        <v>1168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3744</v>
      </c>
      <c r="E2801" s="261" t="str">
        <f>_xlfn.XLOOKUP(D2801,거래처!B:B,거래처!D:D," ")</f>
        <v>610-40-15252</v>
      </c>
      <c r="G2801" s="282" t="s">
        <v>4070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3845</v>
      </c>
      <c r="E2802" s="261" t="str">
        <f>_xlfn.XLOOKUP(D2802,거래처!B:B,거래처!D:D," ")</f>
        <v>205-01-87593</v>
      </c>
      <c r="G2802" s="282" t="s">
        <v>2337</v>
      </c>
      <c r="H2802" s="261" t="s">
        <v>2658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3845</v>
      </c>
      <c r="E2803" s="261" t="str">
        <f>_xlfn.XLOOKUP(D2803,거래처!B:B,거래처!D:D," ")</f>
        <v>205-01-87593</v>
      </c>
      <c r="G2803" s="282" t="s">
        <v>4016</v>
      </c>
      <c r="N2803" s="257">
        <v>-1100000</v>
      </c>
      <c r="Q2803" s="282" t="s">
        <v>4104</v>
      </c>
    </row>
    <row r="2804" spans="1:17">
      <c r="A2804" s="263">
        <v>2803</v>
      </c>
      <c r="C2804" s="256">
        <v>46039</v>
      </c>
      <c r="D2804" s="282" t="s">
        <v>3098</v>
      </c>
      <c r="E2804" s="261" t="str">
        <f>_xlfn.XLOOKUP(D2804,거래처!B:B,거래처!D:D," ")</f>
        <v>444-37-00623</v>
      </c>
      <c r="G2804" s="282" t="s">
        <v>2127</v>
      </c>
      <c r="H2804" s="261" t="s">
        <v>2939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2538</v>
      </c>
      <c r="E2805" s="261" t="str">
        <f>_xlfn.XLOOKUP(D2805,거래처!B:B,거래처!D:D," ")</f>
        <v>128-38-89285</v>
      </c>
      <c r="G2805" s="282" t="s">
        <v>2304</v>
      </c>
      <c r="H2805" s="261" t="s">
        <v>3064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1123</v>
      </c>
      <c r="E2806" s="261">
        <f>_xlfn.XLOOKUP(D2806,거래처!B:B,거래처!D:D," ")</f>
        <v>0</v>
      </c>
      <c r="G2806" s="282" t="s">
        <v>1185</v>
      </c>
      <c r="H2806" s="261" t="s">
        <v>2091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1431</v>
      </c>
      <c r="E2807" s="261" t="str">
        <f>_xlfn.XLOOKUP(D2807,거래처!B:B,거래처!D:D," ")</f>
        <v>487-18-00463</v>
      </c>
      <c r="G2807" s="282" t="s">
        <v>3976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3047</v>
      </c>
      <c r="E2808" s="261" t="str">
        <f>_xlfn.XLOOKUP(D2808,거래처!B:B,거래처!D:D," ")</f>
        <v>402-16-96829</v>
      </c>
      <c r="G2808" s="282" t="s">
        <v>4019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2652</v>
      </c>
      <c r="E2809" s="261" t="str">
        <f>_xlfn.XLOOKUP(D2809,거래처!B:B,거래처!D:D," ")</f>
        <v>204-09-46300</v>
      </c>
      <c r="G2809" s="282" t="s">
        <v>3593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1357</v>
      </c>
      <c r="E2810" s="261" t="str">
        <f>_xlfn.XLOOKUP(D2810,거래처!B:B,거래처!D:D," ")</f>
        <v>177-01-03420</v>
      </c>
      <c r="G2810" s="282" t="s">
        <v>2747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1400</v>
      </c>
      <c r="E2811" s="261" t="str">
        <f>_xlfn.XLOOKUP(D2811,거래처!B:B,거래처!D:D," ")</f>
        <v>195-18-00360</v>
      </c>
      <c r="G2811" s="282" t="s">
        <v>1648</v>
      </c>
      <c r="H2811" s="261" t="s">
        <v>1647</v>
      </c>
      <c r="I2811" s="257">
        <v>50000</v>
      </c>
      <c r="J2811" s="261">
        <v>10</v>
      </c>
      <c r="M2811" s="257">
        <v>500000</v>
      </c>
      <c r="O2811" s="257" t="s">
        <v>4106</v>
      </c>
      <c r="P2811" s="282" t="s">
        <v>4107</v>
      </c>
    </row>
    <row r="2812" spans="1:17">
      <c r="A2812" s="263">
        <v>2811</v>
      </c>
      <c r="C2812" s="256">
        <v>46042</v>
      </c>
      <c r="D2812" s="282" t="s">
        <v>1357</v>
      </c>
      <c r="E2812" s="261" t="str">
        <f>_xlfn.XLOOKUP(D2812,거래처!B:B,거래처!D:D," ")</f>
        <v>177-01-03420</v>
      </c>
      <c r="G2812" s="282" t="s">
        <v>1171</v>
      </c>
      <c r="H2812" s="261" t="s">
        <v>1694</v>
      </c>
      <c r="I2812" s="257">
        <v>1200000</v>
      </c>
      <c r="J2812" s="261">
        <v>1</v>
      </c>
      <c r="M2812" s="257">
        <v>1200000</v>
      </c>
      <c r="O2812" s="257" t="s">
        <v>4109</v>
      </c>
      <c r="P2812" s="282" t="s">
        <v>3800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1357</v>
      </c>
      <c r="E2813" s="261" t="str">
        <f>_xlfn.XLOOKUP(D2813,거래처!B:B,거래처!D:D," ")</f>
        <v>177-01-03420</v>
      </c>
      <c r="G2813" s="282" t="s">
        <v>1454</v>
      </c>
      <c r="H2813" s="261" t="s">
        <v>2594</v>
      </c>
      <c r="I2813" s="257">
        <v>350000</v>
      </c>
      <c r="J2813" s="261">
        <v>1</v>
      </c>
      <c r="M2813" s="257">
        <v>350000</v>
      </c>
      <c r="O2813" s="257" t="s">
        <v>4111</v>
      </c>
      <c r="P2813" s="282" t="s">
        <v>4112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1349</v>
      </c>
      <c r="E2814" s="261" t="str">
        <f>_xlfn.XLOOKUP(D2814,거래처!B:B,거래처!D:D," ")</f>
        <v>418-10-00781</v>
      </c>
      <c r="G2814" s="282" t="s">
        <v>2721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4115</v>
      </c>
      <c r="P2814" s="282" t="s">
        <v>1695</v>
      </c>
    </row>
    <row r="2815" spans="1:17">
      <c r="A2815" s="263">
        <v>2814</v>
      </c>
      <c r="C2815" s="256">
        <v>46042</v>
      </c>
      <c r="D2815" s="282" t="s">
        <v>972</v>
      </c>
      <c r="E2815" s="261" t="str">
        <f>_xlfn.XLOOKUP(D2815,거래처!B:B,거래처!D:D," ")</f>
        <v>863-26-00658</v>
      </c>
      <c r="G2815" s="282" t="s">
        <v>2531</v>
      </c>
      <c r="H2815" s="261" t="s">
        <v>2530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4117</v>
      </c>
      <c r="P2815" s="282" t="s">
        <v>4118</v>
      </c>
    </row>
    <row r="2816" spans="1:17">
      <c r="A2816" s="263">
        <v>2815</v>
      </c>
      <c r="C2816" s="256">
        <v>46042</v>
      </c>
      <c r="D2816" s="282" t="s">
        <v>2696</v>
      </c>
      <c r="E2816" s="261" t="str">
        <f>_xlfn.XLOOKUP(D2816,거래처!B:B,거래처!D:D," ")</f>
        <v>619-15-56543</v>
      </c>
      <c r="G2816" s="282" t="s">
        <v>1685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E2817" s="261" t="str">
        <f>_xlfn.XLOOKUP(D2817,거래처!B:B,거래처!D:D," ")</f>
        <v>863-26-00658</v>
      </c>
      <c r="G2817" s="282" t="s">
        <v>3931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3821</v>
      </c>
      <c r="E2818" s="261">
        <f>_xlfn.XLOOKUP(D2818,거래처!B:B,거래처!D:D," ")</f>
        <v>0</v>
      </c>
      <c r="G2818" s="282" t="s">
        <v>1659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3821</v>
      </c>
      <c r="E2819" s="261">
        <f>_xlfn.XLOOKUP(D2819,거래처!B:B,거래처!D:D," ")</f>
        <v>0</v>
      </c>
      <c r="G2819" s="282" t="s">
        <v>4128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1664</v>
      </c>
      <c r="E2820" s="261" t="str">
        <f>_xlfn.XLOOKUP(D2820,거래처!B:B,거래처!D:D," ")</f>
        <v>848-34-00917</v>
      </c>
      <c r="G2820" s="282" t="s">
        <v>4129</v>
      </c>
      <c r="H2820" s="261" t="s">
        <v>2318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1800</v>
      </c>
      <c r="E2821" s="261" t="str">
        <f>_xlfn.XLOOKUP(D2821,거래처!B:B,거래처!D:D," ")</f>
        <v>617-28-84743</v>
      </c>
      <c r="G2821" s="282" t="s">
        <v>4130</v>
      </c>
      <c r="H2821" s="261" t="s">
        <v>2353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3841</v>
      </c>
      <c r="E2822" s="261" t="str">
        <f>_xlfn.XLOOKUP(D2822,거래처!B:B,거래처!D:D," ")</f>
        <v>608-15-54172</v>
      </c>
      <c r="G2822" s="282" t="s">
        <v>3462</v>
      </c>
      <c r="H2822" s="261" t="s">
        <v>3471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4143</v>
      </c>
    </row>
    <row r="2823" spans="1:17">
      <c r="A2823" s="263">
        <v>2822</v>
      </c>
      <c r="C2823" s="256">
        <v>46043</v>
      </c>
      <c r="D2823" s="282" t="s">
        <v>1331</v>
      </c>
      <c r="E2823" s="261" t="str">
        <f>_xlfn.XLOOKUP(D2823,거래처!B:B,거래처!D:D," ")</f>
        <v>510-03-85884</v>
      </c>
      <c r="G2823" s="282" t="s">
        <v>1685</v>
      </c>
      <c r="I2823" s="257">
        <v>450000</v>
      </c>
      <c r="J2823" s="261">
        <v>1</v>
      </c>
      <c r="M2823" s="257">
        <v>450000</v>
      </c>
      <c r="Q2823" s="282" t="s">
        <v>4144</v>
      </c>
    </row>
    <row r="2824" spans="1:17">
      <c r="A2824" s="263">
        <v>2823</v>
      </c>
      <c r="C2824" s="256">
        <v>46043</v>
      </c>
      <c r="D2824" s="282" t="s">
        <v>3829</v>
      </c>
      <c r="E2824" s="261" t="str">
        <f>_xlfn.XLOOKUP(D2824,거래처!B:B,거래처!D:D," ")</f>
        <v>119-38-01209</v>
      </c>
      <c r="G2824" s="282" t="s">
        <v>3694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1689</v>
      </c>
      <c r="E2825" s="261" t="str">
        <f>_xlfn.XLOOKUP(D2825,거래처!B:B,거래처!D:D," ")</f>
        <v>410-27-15314</v>
      </c>
      <c r="G2825" s="282" t="s">
        <v>1518</v>
      </c>
      <c r="H2825" s="261" t="s">
        <v>2612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1689</v>
      </c>
      <c r="E2826" s="261" t="str">
        <f>_xlfn.XLOOKUP(D2826,거래처!B:B,거래처!D:D," ")</f>
        <v>410-27-15314</v>
      </c>
      <c r="G2826" s="282" t="s">
        <v>1477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1806</v>
      </c>
      <c r="E2827" s="261" t="str">
        <f>_xlfn.XLOOKUP(D2827,거래처!B:B,거래처!D:D," ")</f>
        <v>309-06-23713</v>
      </c>
      <c r="G2827" s="282" t="s">
        <v>1685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1498</v>
      </c>
      <c r="E2828" s="261">
        <f>_xlfn.XLOOKUP(D2828,거래처!B:B,거래처!D:D," ")</f>
        <v>0</v>
      </c>
      <c r="G2828" s="282" t="s">
        <v>2145</v>
      </c>
      <c r="H2828" s="261" t="s">
        <v>1175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1498</v>
      </c>
      <c r="E2829" s="261">
        <f>_xlfn.XLOOKUP(D2829,거래처!B:B,거래처!D:D," ")</f>
        <v>0</v>
      </c>
      <c r="G2829" s="282" t="s">
        <v>2119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1498</v>
      </c>
      <c r="E2830" s="261">
        <f>_xlfn.XLOOKUP(D2830,거래처!B:B,거래처!D:D," ")</f>
        <v>0</v>
      </c>
      <c r="G2830" s="282" t="s">
        <v>2120</v>
      </c>
      <c r="H2830" s="261" t="s">
        <v>1736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1498</v>
      </c>
      <c r="E2831" s="261">
        <f>_xlfn.XLOOKUP(D2831,거래처!B:B,거래처!D:D," ")</f>
        <v>0</v>
      </c>
      <c r="G2831" s="282" t="s">
        <v>2117</v>
      </c>
      <c r="H2831" s="261" t="s">
        <v>1217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1498</v>
      </c>
      <c r="E2832" s="261">
        <f>_xlfn.XLOOKUP(D2832,거래처!B:B,거래처!D:D," ")</f>
        <v>0</v>
      </c>
      <c r="G2832" s="282" t="s">
        <v>2121</v>
      </c>
      <c r="H2832" s="261" t="s">
        <v>1762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1004</v>
      </c>
      <c r="E2833" s="261" t="str">
        <f>_xlfn.XLOOKUP(D2833,거래처!B:B,거래처!D:D," ")</f>
        <v>302-01-83388</v>
      </c>
      <c r="G2833" s="282" t="s">
        <v>1454</v>
      </c>
      <c r="H2833" s="261" t="s">
        <v>2594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1004</v>
      </c>
      <c r="E2834" s="261" t="str">
        <f>_xlfn.XLOOKUP(D2834,거래처!B:B,거래처!D:D," ")</f>
        <v>302-01-83388</v>
      </c>
      <c r="G2834" s="282" t="s">
        <v>1171</v>
      </c>
      <c r="H2834" s="261" t="s">
        <v>1694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1004</v>
      </c>
      <c r="E2835" s="261" t="str">
        <f>_xlfn.XLOOKUP(D2835,거래처!B:B,거래처!D:D," ")</f>
        <v>302-01-83388</v>
      </c>
      <c r="G2835" s="282" t="s">
        <v>1648</v>
      </c>
      <c r="H2835" s="261" t="s">
        <v>1647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4120</v>
      </c>
      <c r="E2836" s="261" t="str">
        <f>_xlfn.XLOOKUP(D2836,거래처!B:B,거래처!D:D," ")</f>
        <v>383-27-01629</v>
      </c>
      <c r="G2836" s="282" t="s">
        <v>2145</v>
      </c>
      <c r="H2836" s="261" t="s">
        <v>1175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1264</v>
      </c>
      <c r="E2837" s="261" t="str">
        <f>_xlfn.XLOOKUP(D2837,거래처!B:B,거래처!D:D," ")</f>
        <v>881-07-00034</v>
      </c>
      <c r="G2837" s="282" t="s">
        <v>2081</v>
      </c>
      <c r="H2837" s="261" t="s">
        <v>4050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E2838" s="261" t="str">
        <f>_xlfn.XLOOKUP(D2838,거래처!B:B,거래처!D:D," ")</f>
        <v>138-01-48780</v>
      </c>
      <c r="G2838" s="282" t="s">
        <v>1685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4145</v>
      </c>
    </row>
    <row r="2839" spans="1:17">
      <c r="A2839" s="263">
        <v>2838</v>
      </c>
      <c r="C2839" s="256">
        <v>46045</v>
      </c>
      <c r="D2839" s="282" t="s">
        <v>1007</v>
      </c>
      <c r="E2839" s="261" t="str">
        <f>_xlfn.XLOOKUP(D2839,거래처!B:B,거래처!D:D," ")</f>
        <v>488-12-01084</v>
      </c>
      <c r="G2839" s="282" t="s">
        <v>1171</v>
      </c>
      <c r="H2839" s="261" t="s">
        <v>1694</v>
      </c>
      <c r="I2839" s="257">
        <v>1200000</v>
      </c>
      <c r="J2839" s="261">
        <v>1</v>
      </c>
      <c r="M2839" s="257">
        <v>1200000</v>
      </c>
      <c r="Q2839" s="282" t="s">
        <v>4146</v>
      </c>
    </row>
    <row r="2840" spans="1:17">
      <c r="A2840" s="263">
        <v>2839</v>
      </c>
      <c r="C2840" s="256">
        <v>46045</v>
      </c>
      <c r="D2840" s="282" t="s">
        <v>1007</v>
      </c>
      <c r="E2840" s="261" t="str">
        <f>_xlfn.XLOOKUP(D2840,거래처!B:B,거래처!D:D," ")</f>
        <v>488-12-01084</v>
      </c>
      <c r="G2840" s="282" t="s">
        <v>1454</v>
      </c>
      <c r="H2840" s="261" t="s">
        <v>2594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4121</v>
      </c>
      <c r="E2841" s="261" t="str">
        <f>_xlfn.XLOOKUP(D2841,거래처!B:B,거래처!D:D," ")</f>
        <v>148-03-00813</v>
      </c>
      <c r="G2841" s="282" t="s">
        <v>2110</v>
      </c>
      <c r="H2841" s="261" t="s">
        <v>1744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4121</v>
      </c>
      <c r="E2842" s="261" t="str">
        <f>_xlfn.XLOOKUP(D2842,거래처!B:B,거래처!D:D," ")</f>
        <v>148-03-00813</v>
      </c>
      <c r="G2842" s="282" t="s">
        <v>3855</v>
      </c>
      <c r="H2842" s="261" t="s">
        <v>2146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4120</v>
      </c>
      <c r="E2843" s="261" t="str">
        <f>_xlfn.XLOOKUP(D2843,거래처!B:B,거래처!D:D," ")</f>
        <v>383-27-01629</v>
      </c>
      <c r="G2843" s="282" t="s">
        <v>4131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1806</v>
      </c>
      <c r="E2844" s="261" t="str">
        <f>_xlfn.XLOOKUP(D2844,거래처!B:B,거래처!D:D," ")</f>
        <v>309-06-23713</v>
      </c>
      <c r="G2844" s="282" t="s">
        <v>4054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1349</v>
      </c>
      <c r="E2845" s="261" t="str">
        <f>_xlfn.XLOOKUP(D2845,거래처!B:B,거래처!D:D," ")</f>
        <v>418-10-00781</v>
      </c>
      <c r="G2845" s="282" t="s">
        <v>3941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1416</v>
      </c>
      <c r="E2846" s="261" t="str">
        <f>_xlfn.XLOOKUP(D2846,거래처!B:B,거래처!D:D," ")</f>
        <v>503-21-16291</v>
      </c>
      <c r="G2846" s="282" t="s">
        <v>4132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3829</v>
      </c>
      <c r="E2847" s="261" t="str">
        <f>_xlfn.XLOOKUP(D2847,거래처!B:B,거래처!D:D," ")</f>
        <v>119-38-01209</v>
      </c>
      <c r="G2847" s="282" t="s">
        <v>4133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2696</v>
      </c>
      <c r="E2848" s="261" t="str">
        <f>_xlfn.XLOOKUP(D2848,거래처!B:B,거래처!D:D," ")</f>
        <v>619-15-56543</v>
      </c>
      <c r="G2848" s="282" t="s">
        <v>4134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3098</v>
      </c>
      <c r="E2849" s="261" t="str">
        <f>_xlfn.XLOOKUP(D2849,거래처!B:B,거래처!D:D," ")</f>
        <v>444-37-00623</v>
      </c>
      <c r="G2849" s="282" t="s">
        <v>3910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1007</v>
      </c>
      <c r="E2850" s="261" t="str">
        <f>_xlfn.XLOOKUP(D2850,거래처!B:B,거래처!D:D," ")</f>
        <v>488-12-01084</v>
      </c>
      <c r="G2850" s="282" t="s">
        <v>4135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3841</v>
      </c>
      <c r="E2851" s="261" t="str">
        <f>_xlfn.XLOOKUP(D2851,거래처!B:B,거래처!D:D," ")</f>
        <v>608-15-54172</v>
      </c>
      <c r="G2851" s="282" t="s">
        <v>1989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2402</v>
      </c>
      <c r="E2852" s="261">
        <f>_xlfn.XLOOKUP(D2852,거래처!B:B,거래처!D:D," ")</f>
        <v>0</v>
      </c>
      <c r="G2852" s="282" t="s">
        <v>1659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2402</v>
      </c>
      <c r="E2853" s="261">
        <f>_xlfn.XLOOKUP(D2853,거래처!B:B,거래처!D:D," ")</f>
        <v>0</v>
      </c>
      <c r="G2853" s="282" t="s">
        <v>1659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2402</v>
      </c>
      <c r="E2854" s="261">
        <f>_xlfn.XLOOKUP(D2854,거래처!B:B,거래처!D:D," ")</f>
        <v>0</v>
      </c>
      <c r="G2854" s="282" t="s">
        <v>3726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1264</v>
      </c>
      <c r="E2855" s="261" t="str">
        <f>_xlfn.XLOOKUP(D2855,거래처!B:B,거래처!D:D," ")</f>
        <v>881-07-00034</v>
      </c>
      <c r="G2855" s="282" t="s">
        <v>3902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1427</v>
      </c>
      <c r="E2856" s="261" t="str">
        <f>_xlfn.XLOOKUP(D2856,거래처!B:B,거래처!D:D," ")</f>
        <v>877-63-00588</v>
      </c>
      <c r="G2856" s="282" t="s">
        <v>3970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1443</v>
      </c>
      <c r="E2857" s="261" t="str">
        <f>_xlfn.XLOOKUP(D2857,거래처!B:B,거래처!D:D," ")</f>
        <v>363-59-00215</v>
      </c>
      <c r="G2857" s="282" t="s">
        <v>1492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1357</v>
      </c>
      <c r="E2858" s="261" t="str">
        <f>_xlfn.XLOOKUP(D2858,거래처!B:B,거래처!D:D," ")</f>
        <v>177-01-03420</v>
      </c>
      <c r="G2858" s="282" t="s">
        <v>1171</v>
      </c>
      <c r="H2858" s="261" t="s">
        <v>1694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1357</v>
      </c>
      <c r="E2859" s="261" t="str">
        <f>_xlfn.XLOOKUP(D2859,거래처!B:B,거래처!D:D," ")</f>
        <v>177-01-03420</v>
      </c>
      <c r="G2859" s="282" t="s">
        <v>1454</v>
      </c>
      <c r="H2859" s="261" t="s">
        <v>2594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1357</v>
      </c>
      <c r="E2860" s="261" t="str">
        <f>_xlfn.XLOOKUP(D2860,거래처!B:B,거래처!D:D," ")</f>
        <v>177-01-03420</v>
      </c>
      <c r="G2860" s="282" t="s">
        <v>2747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1357</v>
      </c>
      <c r="E2861" s="261" t="str">
        <f>_xlfn.XLOOKUP(D2861,거래처!B:B,거래처!D:D," ")</f>
        <v>177-01-03420</v>
      </c>
      <c r="G2861" s="282" t="s">
        <v>1171</v>
      </c>
      <c r="H2861" s="261" t="s">
        <v>1694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1357</v>
      </c>
      <c r="E2862" s="261" t="str">
        <f>_xlfn.XLOOKUP(D2862,거래처!B:B,거래처!D:D," ")</f>
        <v>177-01-03420</v>
      </c>
      <c r="G2862" s="282" t="s">
        <v>1648</v>
      </c>
      <c r="H2862" s="261" t="s">
        <v>1647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1833</v>
      </c>
      <c r="E2863" s="261" t="str">
        <f>_xlfn.XLOOKUP(D2863,거래처!B:B,거래처!D:D," ")</f>
        <v>894-39-00502</v>
      </c>
      <c r="G2863" s="282" t="s">
        <v>1171</v>
      </c>
      <c r="H2863" s="261" t="s">
        <v>1694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1833</v>
      </c>
      <c r="E2864" s="261" t="str">
        <f>_xlfn.XLOOKUP(D2864,거래처!B:B,거래처!D:D," ")</f>
        <v>894-39-00502</v>
      </c>
      <c r="G2864" s="282" t="s">
        <v>1454</v>
      </c>
      <c r="H2864" s="261" t="s">
        <v>2594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1357</v>
      </c>
      <c r="E2865" s="261" t="str">
        <f>_xlfn.XLOOKUP(D2865,거래처!B:B,거래처!D:D," ")</f>
        <v>177-01-03420</v>
      </c>
      <c r="G2865" s="282" t="s">
        <v>4136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1198</v>
      </c>
      <c r="E2866" s="261" t="str">
        <f>_xlfn.XLOOKUP(D2866,거래처!B:B,거래처!D:D," ")</f>
        <v>502-23-76820</v>
      </c>
      <c r="G2866" s="282" t="s">
        <v>1171</v>
      </c>
      <c r="H2866" s="261" t="s">
        <v>1694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E2867" s="261" t="str">
        <f>_xlfn.XLOOKUP(D2867,거래처!B:B,거래처!D:D," ")</f>
        <v>138-01-48780</v>
      </c>
      <c r="G2867" s="282" t="s">
        <v>4137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1511</v>
      </c>
      <c r="E2868" s="261" t="str">
        <f>_xlfn.XLOOKUP(D2868,거래처!B:B,거래처!D:D," ")</f>
        <v>196-87-02353</v>
      </c>
      <c r="G2868" s="282" t="s">
        <v>3981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1040</v>
      </c>
      <c r="E2869" s="261" t="str">
        <f>_xlfn.XLOOKUP(D2869,거래처!B:B,거래처!D:D," ")</f>
        <v>621-19-34070</v>
      </c>
      <c r="G2869" s="282" t="s">
        <v>3706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2538</v>
      </c>
      <c r="E2870" s="261" t="str">
        <f>_xlfn.XLOOKUP(D2870,거래처!B:B,거래처!D:D," ")</f>
        <v>128-38-89285</v>
      </c>
      <c r="G2870" s="282" t="s">
        <v>3698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1800</v>
      </c>
      <c r="E2871" s="261" t="str">
        <f>_xlfn.XLOOKUP(D2871,거래처!B:B,거래처!D:D," ")</f>
        <v>617-28-84743</v>
      </c>
      <c r="G2871" s="282" t="s">
        <v>4138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4122</v>
      </c>
      <c r="E2872" s="261" t="str">
        <f>_xlfn.XLOOKUP(D2872,거래처!B:B,거래처!D:D," ")</f>
        <v>587-85-02308</v>
      </c>
      <c r="G2872" s="282" t="s">
        <v>2109</v>
      </c>
      <c r="H2872" s="261" t="s">
        <v>1169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4122</v>
      </c>
      <c r="E2873" s="261" t="str">
        <f>_xlfn.XLOOKUP(D2873,거래처!B:B,거래처!D:D," ")</f>
        <v>587-85-02308</v>
      </c>
      <c r="G2873" s="282" t="s">
        <v>2110</v>
      </c>
      <c r="H2873" s="261" t="s">
        <v>1744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4122</v>
      </c>
      <c r="E2874" s="261" t="str">
        <f>_xlfn.XLOOKUP(D2874,거래처!B:B,거래처!D:D," ")</f>
        <v>587-85-02308</v>
      </c>
      <c r="G2874" s="282" t="s">
        <v>3855</v>
      </c>
      <c r="H2874" s="261" t="s">
        <v>2146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3845</v>
      </c>
      <c r="E2875" s="261" t="str">
        <f>_xlfn.XLOOKUP(D2875,거래처!B:B,거래처!D:D," ")</f>
        <v>205-01-87593</v>
      </c>
      <c r="G2875" s="282" t="s">
        <v>4045</v>
      </c>
      <c r="H2875" s="261" t="s">
        <v>4046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3845</v>
      </c>
      <c r="E2876" s="261" t="str">
        <f>_xlfn.XLOOKUP(D2876,거래처!B:B,거래처!D:D," ")</f>
        <v>205-01-87593</v>
      </c>
      <c r="G2876" s="282" t="s">
        <v>4139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3845</v>
      </c>
      <c r="E2877" s="261" t="str">
        <f>_xlfn.XLOOKUP(D2877,거래처!B:B,거래처!D:D," ")</f>
        <v>205-01-87593</v>
      </c>
      <c r="G2877" s="282" t="s">
        <v>2240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2076</v>
      </c>
      <c r="E2878" s="261" t="str">
        <f>_xlfn.XLOOKUP(D2878,거래처!B:B,거래처!D:D," ")</f>
        <v>562-03-01527</v>
      </c>
      <c r="G2878" s="282" t="s">
        <v>1506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1264</v>
      </c>
      <c r="E2879" s="261" t="str">
        <f>_xlfn.XLOOKUP(D2879,거래처!B:B,거래처!D:D," ")</f>
        <v>881-07-00034</v>
      </c>
      <c r="G2879" s="282" t="s">
        <v>2145</v>
      </c>
      <c r="H2879" s="261" t="s">
        <v>1175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1264</v>
      </c>
      <c r="E2880" s="261" t="str">
        <f>_xlfn.XLOOKUP(D2880,거래처!B:B,거래처!D:D," ")</f>
        <v>881-07-00034</v>
      </c>
      <c r="G2880" s="282" t="s">
        <v>2119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1498</v>
      </c>
      <c r="E2881" s="261">
        <f>_xlfn.XLOOKUP(D2881,거래처!B:B,거래처!D:D," ")</f>
        <v>0</v>
      </c>
      <c r="G2881" s="282" t="s">
        <v>2120</v>
      </c>
      <c r="H2881" s="261" t="s">
        <v>1736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2652</v>
      </c>
      <c r="E2882" s="261" t="str">
        <f>_xlfn.XLOOKUP(D2882,거래처!B:B,거래처!D:D," ")</f>
        <v>204-09-46300</v>
      </c>
      <c r="G2882" s="282" t="s">
        <v>1962</v>
      </c>
      <c r="H2882" s="261" t="s">
        <v>1182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4122</v>
      </c>
      <c r="E2883" s="261" t="str">
        <f>_xlfn.XLOOKUP(D2883,거래처!B:B,거래처!D:D," ")</f>
        <v>587-85-02308</v>
      </c>
      <c r="G2883" s="282" t="s">
        <v>4140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3845</v>
      </c>
      <c r="E2884" s="261" t="str">
        <f>_xlfn.XLOOKUP(D2884,거래처!B:B,거래처!D:D," ")</f>
        <v>205-01-87593</v>
      </c>
      <c r="G2884" s="282" t="s">
        <v>4141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4121</v>
      </c>
      <c r="E2885" s="261" t="str">
        <f>_xlfn.XLOOKUP(D2885,거래처!B:B,거래처!D:D," ")</f>
        <v>148-03-00813</v>
      </c>
      <c r="G2885" s="282" t="s">
        <v>4142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1264</v>
      </c>
      <c r="E2886" s="261" t="str">
        <f>_xlfn.XLOOKUP(D2886,거래처!B:B,거래처!D:D," ")</f>
        <v>881-07-00034</v>
      </c>
      <c r="G2886" s="282" t="s">
        <v>3902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1915</v>
      </c>
      <c r="E2887" s="261" t="str">
        <f>_xlfn.XLOOKUP(D2887,거래처!B:B,거래처!D:D," ")</f>
        <v>831-07-01474</v>
      </c>
      <c r="G2887" s="282" t="s">
        <v>1686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2474</v>
      </c>
      <c r="E2888" s="261" t="str">
        <f>_xlfn.XLOOKUP(D2888,거래처!B:B,거래처!D:D," ")</f>
        <v>416-04-31443</v>
      </c>
      <c r="G2888" s="282" t="s">
        <v>1492</v>
      </c>
      <c r="I2888" s="257">
        <v>450000</v>
      </c>
      <c r="J2888" s="261">
        <v>1</v>
      </c>
      <c r="M2888" s="257">
        <v>450000</v>
      </c>
      <c r="P2888" s="282" t="s">
        <v>4212</v>
      </c>
      <c r="Q2888" s="282" t="s">
        <v>4211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1357</v>
      </c>
      <c r="E2889" s="261" t="str">
        <f>_xlfn.XLOOKUP(D2889,거래처!B:B,거래처!D:D," ")</f>
        <v>177-01-03420</v>
      </c>
      <c r="G2889" s="282" t="s">
        <v>2747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1552</v>
      </c>
      <c r="E2890" s="261" t="str">
        <f>_xlfn.XLOOKUP(D2890,거래처!B:B,거래처!D:D," ")</f>
        <v>410-26-92600</v>
      </c>
      <c r="G2890" s="282" t="s">
        <v>1701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1536</v>
      </c>
      <c r="E2891" s="261" t="str">
        <f>_xlfn.XLOOKUP(D2891,거래처!B:B,거래처!D:D," ")</f>
        <v>503-07-45581</v>
      </c>
      <c r="G2891" s="282" t="s">
        <v>4067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1536</v>
      </c>
      <c r="E2892" s="261" t="str">
        <f>_xlfn.XLOOKUP(D2892,거래처!B:B,거래처!D:D," ")</f>
        <v>503-07-45581</v>
      </c>
      <c r="G2892" s="282" t="s">
        <v>1706</v>
      </c>
      <c r="H2892" s="261" t="s">
        <v>1708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3818</v>
      </c>
      <c r="E2893" s="261" t="str">
        <f>_xlfn.XLOOKUP(D2893,거래처!B:B,거래처!D:D," ")</f>
        <v>501-27-91957</v>
      </c>
      <c r="G2893" s="282" t="s">
        <v>1171</v>
      </c>
      <c r="H2893" s="261" t="s">
        <v>1694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3818</v>
      </c>
      <c r="E2894" s="261" t="str">
        <f>_xlfn.XLOOKUP(D2894,거래처!B:B,거래처!D:D," ")</f>
        <v>501-27-91957</v>
      </c>
      <c r="G2894" s="282" t="s">
        <v>1454</v>
      </c>
      <c r="H2894" s="261" t="s">
        <v>2594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1915</v>
      </c>
      <c r="E2895" s="261" t="str">
        <f>_xlfn.XLOOKUP(D2895,거래처!B:B,거래처!D:D," ")</f>
        <v>831-07-01474</v>
      </c>
      <c r="G2895" s="282" t="s">
        <v>4047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3817</v>
      </c>
      <c r="E2896" s="261" t="str">
        <f>_xlfn.XLOOKUP(D2896,거래처!B:B,거래처!D:D," ")</f>
        <v>549-86-00945</v>
      </c>
      <c r="G2896" s="282" t="s">
        <v>4237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1198</v>
      </c>
      <c r="E2897" s="261" t="str">
        <f>_xlfn.XLOOKUP(D2897,거래처!B:B,거래처!D:D," ")</f>
        <v>502-23-76820</v>
      </c>
      <c r="G2897" s="282" t="s">
        <v>3932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2652</v>
      </c>
      <c r="E2898" s="261" t="str">
        <f>_xlfn.XLOOKUP(D2898,거래처!B:B,거래처!D:D," ")</f>
        <v>204-09-46300</v>
      </c>
      <c r="G2898" s="282" t="s">
        <v>3593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1275</v>
      </c>
      <c r="E2899" s="261" t="str">
        <f>_xlfn.XLOOKUP(D2899,거래처!B:B,거래처!D:D," ")</f>
        <v>408-33-91630</v>
      </c>
      <c r="G2899" s="282" t="s">
        <v>2135</v>
      </c>
      <c r="H2899" s="261" t="s">
        <v>3888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1664</v>
      </c>
      <c r="E2900" s="261" t="str">
        <f>_xlfn.XLOOKUP(D2900,거래처!B:B,거래처!D:D," ")</f>
        <v>848-34-00917</v>
      </c>
      <c r="G2900" s="282" t="s">
        <v>4238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2329</v>
      </c>
      <c r="E2901" s="261" t="str">
        <f>_xlfn.XLOOKUP(D2901,거래처!B:B,거래처!D:D," ")</f>
        <v>552-86-02615</v>
      </c>
      <c r="G2901" s="282" t="s">
        <v>4045</v>
      </c>
      <c r="H2901" s="261" t="s">
        <v>4046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2820</v>
      </c>
      <c r="E2902" s="261" t="str">
        <f>_xlfn.XLOOKUP(D2902,거래처!B:B,거래처!D:D," ")</f>
        <v>229-03-74690</v>
      </c>
      <c r="G2902" s="282" t="s">
        <v>1678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2652</v>
      </c>
      <c r="E2903" s="261" t="str">
        <f>_xlfn.XLOOKUP(D2903,거래처!B:B,거래처!D:D," ")</f>
        <v>204-09-46300</v>
      </c>
      <c r="G2903" s="282" t="s">
        <v>2115</v>
      </c>
      <c r="H2903" s="261" t="s">
        <v>1168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2618</v>
      </c>
      <c r="E2904" s="261" t="str">
        <f>_xlfn.XLOOKUP(D2904,거래처!B:B,거래처!D:D," ")</f>
        <v>214-30-06027</v>
      </c>
      <c r="G2904" s="282" t="s">
        <v>2123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2618</v>
      </c>
      <c r="E2905" s="261" t="str">
        <f>_xlfn.XLOOKUP(D2905,거래처!B:B,거래처!D:D," ")</f>
        <v>214-30-06027</v>
      </c>
      <c r="G2905" s="282" t="s">
        <v>1477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2618</v>
      </c>
      <c r="E2906" s="261" t="str">
        <f>_xlfn.XLOOKUP(D2906,거래처!B:B,거래처!D:D," ")</f>
        <v>214-30-06027</v>
      </c>
      <c r="G2906" s="282" t="s">
        <v>4239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1412</v>
      </c>
      <c r="E2907" s="261" t="str">
        <f>_xlfn.XLOOKUP(D2907,거래처!B:B,거래처!D:D," ")</f>
        <v>324-46-00336</v>
      </c>
      <c r="G2907" s="282" t="s">
        <v>4229</v>
      </c>
      <c r="H2907" s="261" t="s">
        <v>4228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1412</v>
      </c>
      <c r="E2908" s="261" t="str">
        <f>_xlfn.XLOOKUP(D2908,거래처!B:B,거래처!D:D," ")</f>
        <v>324-46-00336</v>
      </c>
      <c r="G2908" s="282" t="s">
        <v>4231</v>
      </c>
      <c r="H2908" s="261" t="s">
        <v>4230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1833</v>
      </c>
      <c r="E2909" s="261" t="str">
        <f>_xlfn.XLOOKUP(D2909,거래처!B:B,거래처!D:D," ")</f>
        <v>894-39-00502</v>
      </c>
      <c r="G2909" s="282" t="s">
        <v>3918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1511</v>
      </c>
      <c r="E2910" s="261" t="str">
        <f>_xlfn.XLOOKUP(D2910,거래처!B:B,거래처!D:D," ")</f>
        <v>196-87-02353</v>
      </c>
      <c r="G2910" s="282" t="s">
        <v>4240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2329</v>
      </c>
      <c r="E2911" s="261" t="str">
        <f>_xlfn.XLOOKUP(D2911,거래처!B:B,거래처!D:D," ")</f>
        <v>552-86-02615</v>
      </c>
      <c r="G2911" s="282" t="s">
        <v>4241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1004</v>
      </c>
      <c r="E2912" s="261" t="str">
        <f>_xlfn.XLOOKUP(D2912,거래처!B:B,거래처!D:D," ")</f>
        <v>302-01-83388</v>
      </c>
      <c r="G2912" s="282" t="s">
        <v>3675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1331</v>
      </c>
      <c r="E2913" s="261" t="str">
        <f>_xlfn.XLOOKUP(D2913,거래처!B:B,거래처!D:D," ")</f>
        <v>510-03-85884</v>
      </c>
      <c r="G2913" s="282" t="s">
        <v>4024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1443</v>
      </c>
      <c r="E2914" s="261" t="str">
        <f>_xlfn.XLOOKUP(D2914,거래처!B:B,거래처!D:D," ")</f>
        <v>363-59-00215</v>
      </c>
      <c r="G2914" s="282" t="s">
        <v>4242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2474</v>
      </c>
      <c r="E2915" s="261" t="str">
        <f>_xlfn.XLOOKUP(D2915,거래처!B:B,거래처!D:D," ")</f>
        <v>416-04-31443</v>
      </c>
      <c r="G2915" s="282" t="s">
        <v>4243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2812</v>
      </c>
      <c r="E2916" s="261" t="str">
        <f>_xlfn.XLOOKUP(D2916,거래처!B:B,거래처!D:D," ")</f>
        <v>140-06-64605</v>
      </c>
      <c r="G2916" s="282" t="s">
        <v>3856</v>
      </c>
      <c r="H2916" s="261" t="s">
        <v>1660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1533</v>
      </c>
      <c r="E2917" s="261" t="str">
        <f>_xlfn.XLOOKUP(D2917,거래처!B:B,거래처!D:D," ")</f>
        <v>416-09-29452</v>
      </c>
      <c r="G2917" s="282" t="s">
        <v>3972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2820</v>
      </c>
      <c r="E2918" s="261" t="str">
        <f>_xlfn.XLOOKUP(D2918,거래처!B:B,거래처!D:D," ")</f>
        <v>229-03-74690</v>
      </c>
      <c r="G2918" s="282" t="s">
        <v>3942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1664</v>
      </c>
      <c r="E2919" s="261" t="str">
        <f>_xlfn.XLOOKUP(D2919,거래처!B:B,거래처!D:D," ")</f>
        <v>848-34-00917</v>
      </c>
      <c r="G2919" s="282" t="s">
        <v>4244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1357</v>
      </c>
      <c r="E2920" s="261" t="str">
        <f>_xlfn.XLOOKUP(D2920,거래처!B:B,거래처!D:D," ")</f>
        <v>177-01-03420</v>
      </c>
      <c r="G2920" s="282" t="s">
        <v>3641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1498</v>
      </c>
      <c r="E2921" s="261">
        <f>_xlfn.XLOOKUP(D2921,거래처!B:B,거래처!D:D," ")</f>
        <v>0</v>
      </c>
      <c r="G2921" s="282" t="s">
        <v>3643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1552</v>
      </c>
      <c r="E2922" s="261" t="str">
        <f>_xlfn.XLOOKUP(D2922,거래처!B:B,거래처!D:D," ")</f>
        <v>410-26-92600</v>
      </c>
      <c r="G2922" s="282" t="s">
        <v>3957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1731</v>
      </c>
      <c r="E2923" s="261" t="str">
        <f>_xlfn.XLOOKUP(D2923,거래처!B:B,거래처!D:D," ")</f>
        <v>609-23-97505</v>
      </c>
      <c r="G2923" s="282" t="s">
        <v>1492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1731</v>
      </c>
      <c r="E2924" s="261" t="str">
        <f>_xlfn.XLOOKUP(D2924,거래처!B:B,거래처!D:D," ")</f>
        <v>609-23-97505</v>
      </c>
      <c r="G2924" s="282" t="s">
        <v>1477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1264</v>
      </c>
      <c r="E2925" s="261" t="str">
        <f>_xlfn.XLOOKUP(D2925,거래처!B:B,거래처!D:D," ")</f>
        <v>881-07-00034</v>
      </c>
      <c r="G2925" s="282" t="s">
        <v>1679</v>
      </c>
      <c r="H2925" s="261" t="s">
        <v>2741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1786</v>
      </c>
      <c r="E2926" s="261" t="str">
        <f>_xlfn.XLOOKUP(D2926,거래처!B:B,거래처!D:D," ")</f>
        <v>514-13-78458</v>
      </c>
      <c r="G2926" s="282" t="s">
        <v>1171</v>
      </c>
      <c r="H2926" s="261" t="s">
        <v>1694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1786</v>
      </c>
      <c r="E2927" s="261" t="str">
        <f>_xlfn.XLOOKUP(D2927,거래처!B:B,거래처!D:D," ")</f>
        <v>514-13-78458</v>
      </c>
      <c r="G2927" s="282" t="s">
        <v>1454</v>
      </c>
      <c r="H2927" s="261" t="s">
        <v>2594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1786</v>
      </c>
      <c r="E2928" s="261" t="str">
        <f>_xlfn.XLOOKUP(D2928,거래처!B:B,거래처!D:D," ")</f>
        <v>514-13-78458</v>
      </c>
      <c r="G2928" s="282" t="s">
        <v>2747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2079</v>
      </c>
      <c r="E2929" s="261" t="str">
        <f>_xlfn.XLOOKUP(D2929,거래처!B:B,거래처!D:D," ")</f>
        <v>455-19-00065</v>
      </c>
      <c r="G2929" s="282" t="s">
        <v>1659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2691</v>
      </c>
      <c r="E2930" s="261" t="str">
        <f>_xlfn.XLOOKUP(D2930,거래처!B:B,거래처!D:D," ")</f>
        <v>118-10-18095</v>
      </c>
      <c r="G2930" s="282" t="s">
        <v>3855</v>
      </c>
      <c r="H2930" s="261" t="s">
        <v>2146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1040</v>
      </c>
      <c r="E2931" s="261" t="str">
        <f>_xlfn.XLOOKUP(D2931,거래처!B:B,거래처!D:D," ")</f>
        <v>621-19-34070</v>
      </c>
      <c r="G2931" s="282" t="s">
        <v>4245</v>
      </c>
      <c r="H2931" s="261" t="s">
        <v>4246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1664</v>
      </c>
      <c r="E2932" s="261" t="str">
        <f>_xlfn.XLOOKUP(D2932,거래처!B:B,거래처!D:D," ")</f>
        <v>848-34-00917</v>
      </c>
      <c r="G2932" s="282" t="s">
        <v>2039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1536</v>
      </c>
      <c r="E2933" s="261" t="str">
        <f>_xlfn.XLOOKUP(D2933,거래처!B:B,거래처!D:D," ")</f>
        <v>503-07-45581</v>
      </c>
      <c r="G2933" s="282" t="s">
        <v>3871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1122</v>
      </c>
      <c r="E2934" s="261">
        <f>_xlfn.XLOOKUP(D2934,거래처!B:B,거래처!D:D," ")</f>
        <v>0</v>
      </c>
      <c r="G2934" s="282" t="s">
        <v>3906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1264</v>
      </c>
      <c r="E2935" s="261" t="str">
        <f>_xlfn.XLOOKUP(D2935,거래처!B:B,거래처!D:D," ")</f>
        <v>881-07-00034</v>
      </c>
      <c r="G2935" s="282" t="s">
        <v>3902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2776</v>
      </c>
      <c r="E2936" s="261" t="str">
        <f>_xlfn.XLOOKUP(D2936,거래처!B:B,거래처!D:D," ")</f>
        <v>140-06-64605</v>
      </c>
      <c r="G2936" s="282" t="s">
        <v>3919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2618</v>
      </c>
      <c r="E2937" s="261" t="str">
        <f>_xlfn.XLOOKUP(D2937,거래처!B:B,거래처!D:D," ")</f>
        <v>214-30-06027</v>
      </c>
      <c r="G2937" s="282" t="s">
        <v>3898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2079</v>
      </c>
      <c r="E2938" s="261" t="str">
        <f>_xlfn.XLOOKUP(D2938,거래처!B:B,거래처!D:D," ")</f>
        <v>455-19-00065</v>
      </c>
      <c r="G2938" s="282" t="s">
        <v>4247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2652</v>
      </c>
      <c r="E2939" s="261" t="str">
        <f>_xlfn.XLOOKUP(D2939,거래처!B:B,거래처!D:D," ")</f>
        <v>204-09-46300</v>
      </c>
      <c r="G2939" s="282" t="s">
        <v>4248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3164</v>
      </c>
      <c r="E2940" s="261" t="str">
        <f>_xlfn.XLOOKUP(D2940,거래처!B:B,거래처!D:D," ")</f>
        <v>148-16-01826</v>
      </c>
      <c r="G2940" s="282" t="s">
        <v>1171</v>
      </c>
      <c r="H2940" s="261" t="s">
        <v>1694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3835</v>
      </c>
      <c r="E2941" s="261" t="str">
        <f>_xlfn.XLOOKUP(D2941,거래처!B:B,거래처!D:D," ")</f>
        <v>502-46-31614</v>
      </c>
      <c r="G2941" s="282" t="s">
        <v>2323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1511</v>
      </c>
      <c r="E2942" s="261" t="str">
        <f>_xlfn.XLOOKUP(D2942,거래처!B:B,거래처!D:D," ")</f>
        <v>196-87-02353</v>
      </c>
      <c r="G2942" s="282" t="s">
        <v>2323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1536</v>
      </c>
      <c r="E2943" s="261" t="str">
        <f>_xlfn.XLOOKUP(D2943,거래처!B:B,거래처!D:D," ")</f>
        <v>503-07-45581</v>
      </c>
      <c r="G2943" s="282" t="s">
        <v>1224</v>
      </c>
      <c r="H2943" s="261" t="s">
        <v>1223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1357</v>
      </c>
      <c r="E2944" s="261" t="str">
        <f>_xlfn.XLOOKUP(D2944,거래처!B:B,거래처!D:D," ")</f>
        <v>177-01-03420</v>
      </c>
      <c r="G2944" s="282" t="s">
        <v>1171</v>
      </c>
      <c r="H2944" s="261" t="s">
        <v>1694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1357</v>
      </c>
      <c r="E2945" s="261" t="str">
        <f>_xlfn.XLOOKUP(D2945,거래처!B:B,거래처!D:D," ")</f>
        <v>177-01-03420</v>
      </c>
      <c r="G2945" s="282" t="s">
        <v>1648</v>
      </c>
      <c r="H2945" s="261" t="s">
        <v>1647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1786</v>
      </c>
      <c r="E2946" s="261" t="str">
        <f>_xlfn.XLOOKUP(D2946,거래처!B:B,거래처!D:D," ")</f>
        <v>514-13-78458</v>
      </c>
      <c r="G2946" s="282" t="s">
        <v>4249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1400</v>
      </c>
      <c r="E2947" s="261" t="str">
        <f>_xlfn.XLOOKUP(D2947,거래처!B:B,거래처!D:D," ")</f>
        <v>195-18-00360</v>
      </c>
      <c r="G2947" s="282" t="s">
        <v>4250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1040</v>
      </c>
      <c r="E2948" s="261" t="str">
        <f>_xlfn.XLOOKUP(D2948,거래처!B:B,거래처!D:D," ")</f>
        <v>621-19-34070</v>
      </c>
      <c r="G2948" s="282" t="s">
        <v>3706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1915</v>
      </c>
      <c r="E2949" s="261" t="str">
        <f>_xlfn.XLOOKUP(D2949,거래처!B:B,거래처!D:D," ")</f>
        <v>831-07-01474</v>
      </c>
      <c r="G2949" s="282" t="s">
        <v>2332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3015</v>
      </c>
      <c r="E2950" s="261" t="str">
        <f>_xlfn.XLOOKUP(D2950,거래처!B:B,거래처!D:D," ")</f>
        <v>510-17-66808</v>
      </c>
      <c r="G2950" s="282" t="s">
        <v>2125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1912</v>
      </c>
      <c r="E2951" s="261" t="str">
        <f>_xlfn.XLOOKUP(D2951,거래처!B:B,거래처!D:D," ")</f>
        <v>621-19-98244</v>
      </c>
      <c r="G2951" s="282" t="s">
        <v>2115</v>
      </c>
      <c r="H2951" s="261" t="s">
        <v>1168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1786</v>
      </c>
      <c r="E2952" s="261" t="str">
        <f>_xlfn.XLOOKUP(D2952,거래처!B:B,거래처!D:D," ")</f>
        <v>514-13-78458</v>
      </c>
      <c r="G2952" s="282" t="s">
        <v>2482</v>
      </c>
      <c r="H2952" s="261" t="s">
        <v>2481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1407</v>
      </c>
      <c r="E2953" s="261" t="str">
        <f>_xlfn.XLOOKUP(D2953,거래처!B:B,거래처!D:D," ")</f>
        <v>502-11-86077</v>
      </c>
      <c r="G2953" s="282" t="s">
        <v>2116</v>
      </c>
      <c r="H2953" s="261" t="s">
        <v>1175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1407</v>
      </c>
      <c r="E2954" s="261" t="str">
        <f>_xlfn.XLOOKUP(D2954,거래처!B:B,거래처!D:D," ")</f>
        <v>502-11-86077</v>
      </c>
      <c r="G2954" s="282" t="s">
        <v>2119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1407</v>
      </c>
      <c r="E2955" s="261" t="str">
        <f>_xlfn.XLOOKUP(D2955,거래처!B:B,거래처!D:D," ")</f>
        <v>502-11-86077</v>
      </c>
      <c r="G2955" s="282" t="s">
        <v>2120</v>
      </c>
      <c r="H2955" s="261" t="s">
        <v>1736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1912</v>
      </c>
      <c r="E2956" s="261" t="str">
        <f>_xlfn.XLOOKUP(D2956,거래처!B:B,거래처!D:D," ")</f>
        <v>621-19-98244</v>
      </c>
      <c r="G2956" s="282" t="s">
        <v>4251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3015</v>
      </c>
      <c r="E2957" s="261" t="str">
        <f>_xlfn.XLOOKUP(D2957,거래처!B:B,거래처!D:D," ")</f>
        <v>510-17-66808</v>
      </c>
      <c r="G2957" s="282" t="s">
        <v>3989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1689</v>
      </c>
      <c r="E2958" s="261" t="str">
        <f>_xlfn.XLOOKUP(D2958,거래처!B:B,거래처!D:D," ")</f>
        <v>410-27-15314</v>
      </c>
      <c r="G2958" s="282" t="s">
        <v>3642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1498</v>
      </c>
      <c r="E2959" s="261">
        <f>_xlfn.XLOOKUP(D2959,거래처!B:B,거래처!D:D," ")</f>
        <v>0</v>
      </c>
      <c r="G2959" s="282" t="s">
        <v>2023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1664</v>
      </c>
      <c r="E2960" s="261" t="str">
        <f>_xlfn.XLOOKUP(D2960,거래처!B:B,거래처!D:D," ")</f>
        <v>848-34-00917</v>
      </c>
      <c r="G2960" s="282" t="s">
        <v>1685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1664</v>
      </c>
      <c r="E2961" s="261" t="str">
        <f>_xlfn.XLOOKUP(D2961,거래처!B:B,거래처!D:D," ")</f>
        <v>848-34-00917</v>
      </c>
      <c r="G2961" s="282" t="s">
        <v>3462</v>
      </c>
      <c r="H2961" s="261" t="s">
        <v>3471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4233</v>
      </c>
      <c r="E2962" s="261">
        <f>_xlfn.XLOOKUP(D2962,거래처!B:B,거래처!D:D," ")</f>
        <v>0</v>
      </c>
      <c r="G2962" s="282" t="s">
        <v>4252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4233</v>
      </c>
      <c r="E2963" s="261">
        <f>_xlfn.XLOOKUP(D2963,거래처!B:B,거래처!D:D," ")</f>
        <v>0</v>
      </c>
      <c r="G2963" s="282" t="s">
        <v>4253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1664</v>
      </c>
      <c r="E2964" s="261" t="str">
        <f>_xlfn.XLOOKUP(D2964,거래처!B:B,거래처!D:D," ")</f>
        <v>848-34-00917</v>
      </c>
      <c r="G2964" s="282" t="s">
        <v>1659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1275</v>
      </c>
      <c r="E2965" s="261" t="str">
        <f>_xlfn.XLOOKUP(D2965,거래처!B:B,거래처!D:D," ")</f>
        <v>408-33-91630</v>
      </c>
      <c r="G2965" s="282" t="s">
        <v>4254</v>
      </c>
      <c r="H2965" s="261" t="s">
        <v>4255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1915</v>
      </c>
      <c r="E2966" s="261" t="str">
        <f>_xlfn.XLOOKUP(D2966,거래처!B:B,거래처!D:D," ")</f>
        <v>831-07-01474</v>
      </c>
      <c r="G2966" s="282" t="s">
        <v>4256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3835</v>
      </c>
      <c r="E2967" s="261" t="str">
        <f>_xlfn.XLOOKUP(D2967,거래처!B:B,거래처!D:D," ")</f>
        <v>502-46-31614</v>
      </c>
      <c r="G2967" s="282" t="s">
        <v>4257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1015</v>
      </c>
      <c r="E2968" s="261" t="str">
        <f>_xlfn.XLOOKUP(D2968,거래처!B:B,거래처!D:D," ")</f>
        <v>505-03-80437</v>
      </c>
      <c r="G2968" s="282" t="s">
        <v>2706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1015</v>
      </c>
      <c r="E2969" s="261" t="str">
        <f>_xlfn.XLOOKUP(D2969,거래처!B:B,거래처!D:D," ")</f>
        <v>505-03-80437</v>
      </c>
      <c r="G2969" s="282" t="s">
        <v>2142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1015</v>
      </c>
      <c r="E2970" s="261" t="str">
        <f>_xlfn.XLOOKUP(D2970,거래처!B:B,거래처!D:D," ")</f>
        <v>505-03-80437</v>
      </c>
      <c r="G2970" s="282" t="s">
        <v>2044</v>
      </c>
      <c r="H2970" s="261" t="s">
        <v>2498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1015</v>
      </c>
      <c r="E2971" s="261" t="str">
        <f>_xlfn.XLOOKUP(D2971,거래처!B:B,거래처!D:D," ")</f>
        <v>505-03-80437</v>
      </c>
      <c r="G2971" s="282" t="s">
        <v>3501</v>
      </c>
      <c r="H2971" s="261" t="s">
        <v>3500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1015</v>
      </c>
      <c r="E2972" s="261" t="str">
        <f>_xlfn.XLOOKUP(D2972,거래처!B:B,거래처!D:D," ")</f>
        <v>505-03-80437</v>
      </c>
      <c r="G2972" s="282" t="s">
        <v>4258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1552</v>
      </c>
      <c r="E2973" s="261" t="str">
        <f>_xlfn.XLOOKUP(D2973,거래처!B:B,거래처!D:D," ")</f>
        <v>410-26-92600</v>
      </c>
      <c r="G2973" s="282" t="s">
        <v>2823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1552</v>
      </c>
      <c r="E2974" s="261" t="str">
        <f>_xlfn.XLOOKUP(D2974,거래처!B:B,거래처!D:D," ")</f>
        <v>410-26-92600</v>
      </c>
      <c r="G2974" s="282" t="s">
        <v>2116</v>
      </c>
      <c r="H2974" s="261" t="s">
        <v>1175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1552</v>
      </c>
      <c r="E2975" s="261" t="str">
        <f>_xlfn.XLOOKUP(D2975,거래처!B:B,거래처!D:D," ")</f>
        <v>410-26-92600</v>
      </c>
      <c r="G2975" s="282" t="s">
        <v>2119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1552</v>
      </c>
      <c r="E2976" s="261" t="str">
        <f>_xlfn.XLOOKUP(D2976,거래처!B:B,거래처!D:D," ")</f>
        <v>410-26-92600</v>
      </c>
      <c r="G2976" s="282" t="s">
        <v>2117</v>
      </c>
      <c r="H2976" s="261" t="s">
        <v>1217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1552</v>
      </c>
      <c r="E2977" s="261" t="str">
        <f>_xlfn.XLOOKUP(D2977,거래처!B:B,거래처!D:D," ")</f>
        <v>410-26-92600</v>
      </c>
      <c r="G2977" s="282" t="s">
        <v>2121</v>
      </c>
      <c r="H2977" s="261" t="s">
        <v>1762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1552</v>
      </c>
      <c r="E2978" s="261" t="str">
        <f>_xlfn.XLOOKUP(D2978,거래처!B:B,거래처!D:D," ")</f>
        <v>410-26-92600</v>
      </c>
      <c r="G2978" s="282" t="s">
        <v>2120</v>
      </c>
      <c r="H2978" s="261" t="s">
        <v>1736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1689</v>
      </c>
      <c r="E2979" s="261" t="str">
        <f>_xlfn.XLOOKUP(D2979,거래처!B:B,거래처!D:D," ")</f>
        <v>410-27-15314</v>
      </c>
      <c r="G2979" s="282" t="s">
        <v>2119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1689</v>
      </c>
      <c r="E2980" s="261" t="str">
        <f>_xlfn.XLOOKUP(D2980,거래처!B:B,거래처!D:D," ")</f>
        <v>410-27-15314</v>
      </c>
      <c r="G2980" s="282" t="s">
        <v>2119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1689</v>
      </c>
      <c r="E2981" s="261" t="str">
        <f>_xlfn.XLOOKUP(D2981,거래처!B:B,거래처!D:D," ")</f>
        <v>410-27-15314</v>
      </c>
      <c r="G2981" s="282" t="s">
        <v>2120</v>
      </c>
      <c r="H2981" s="261" t="s">
        <v>1736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3824</v>
      </c>
      <c r="E2982" s="261" t="str">
        <f>_xlfn.XLOOKUP(D2982,거래처!B:B,거래처!D:D," ")</f>
        <v>119-38-01209</v>
      </c>
      <c r="G2982" s="282" t="s">
        <v>2527</v>
      </c>
      <c r="H2982" s="261" t="s">
        <v>1697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3824</v>
      </c>
      <c r="E2983" s="261" t="str">
        <f>_xlfn.XLOOKUP(D2983,거래처!B:B,거래처!D:D," ")</f>
        <v>119-38-01209</v>
      </c>
      <c r="G2983" s="282" t="s">
        <v>1905</v>
      </c>
      <c r="H2983" s="261" t="s">
        <v>1594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1004</v>
      </c>
      <c r="E2984" s="261" t="str">
        <f>_xlfn.XLOOKUP(D2984,거래처!B:B,거래처!D:D," ")</f>
        <v>302-01-83388</v>
      </c>
      <c r="G2984" s="282" t="s">
        <v>3991</v>
      </c>
      <c r="H2984" s="261" t="s">
        <v>3992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1264</v>
      </c>
      <c r="E2985" s="261" t="str">
        <f>_xlfn.XLOOKUP(D2985,거래처!B:B,거래처!D:D," ")</f>
        <v>881-07-00034</v>
      </c>
      <c r="G2985" s="282" t="s">
        <v>2823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1264</v>
      </c>
      <c r="E2986" s="261" t="str">
        <f>_xlfn.XLOOKUP(D2986,거래처!B:B,거래처!D:D," ")</f>
        <v>881-07-00034</v>
      </c>
      <c r="G2986" s="282" t="s">
        <v>2125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1689</v>
      </c>
      <c r="E2987" s="261" t="str">
        <f>_xlfn.XLOOKUP(D2987,거래처!B:B,거래처!D:D," ")</f>
        <v>410-27-15314</v>
      </c>
      <c r="G2987" s="282" t="s">
        <v>2123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1689</v>
      </c>
      <c r="E2988" s="261" t="str">
        <f>_xlfn.XLOOKUP(D2988,거래처!B:B,거래처!D:D," ")</f>
        <v>410-27-15314</v>
      </c>
      <c r="G2988" s="282" t="s">
        <v>2121</v>
      </c>
      <c r="H2988" s="261" t="s">
        <v>1762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1416</v>
      </c>
      <c r="E2989" s="261" t="str">
        <f>_xlfn.XLOOKUP(D2989,거래처!B:B,거래처!D:D," ")</f>
        <v>503-21-16291</v>
      </c>
      <c r="G2989" s="282" t="s">
        <v>1173</v>
      </c>
      <c r="H2989" s="261" t="s">
        <v>1172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1542</v>
      </c>
      <c r="E2990" s="261" t="str">
        <f>_xlfn.XLOOKUP(D2990,거래처!B:B,거래처!D:D," ")</f>
        <v>122-01-63748</v>
      </c>
      <c r="G2990" s="282" t="s">
        <v>2081</v>
      </c>
      <c r="H2990" s="261" t="s">
        <v>4050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1264</v>
      </c>
      <c r="E2991" s="261" t="str">
        <f>_xlfn.XLOOKUP(D2991,거래처!B:B,거래처!D:D," ")</f>
        <v>881-07-00034</v>
      </c>
      <c r="G2991" s="282" t="s">
        <v>1798</v>
      </c>
      <c r="H2991" s="261" t="s">
        <v>4026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1425</v>
      </c>
      <c r="E2992" s="261" t="str">
        <f>_xlfn.XLOOKUP(D2992,거래처!B:B,거래처!D:D," ")</f>
        <v>220-02-21340</v>
      </c>
      <c r="G2992" s="282" t="s">
        <v>2126</v>
      </c>
      <c r="H2992" s="261" t="s">
        <v>1166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1425</v>
      </c>
      <c r="E2993" s="261" t="str">
        <f>_xlfn.XLOOKUP(D2993,거래처!B:B,거래처!D:D," ")</f>
        <v>220-02-21340</v>
      </c>
      <c r="G2993" s="282" t="s">
        <v>2126</v>
      </c>
      <c r="H2993" s="261" t="s">
        <v>1167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1123</v>
      </c>
      <c r="E2994" s="261">
        <f>_xlfn.XLOOKUP(D2994,거래처!B:B,거래처!D:D," ")</f>
        <v>0</v>
      </c>
      <c r="G2994" s="282" t="s">
        <v>4483</v>
      </c>
      <c r="H2994" s="261" t="s">
        <v>3040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1554</v>
      </c>
      <c r="E2995" s="261" t="str">
        <f>_xlfn.XLOOKUP(D2995,거래처!B:B,거래처!D:D," ")</f>
        <v>312-13-58007</v>
      </c>
      <c r="G2995" s="282" t="s">
        <v>2304</v>
      </c>
      <c r="H2995" s="261" t="s">
        <v>3064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1536</v>
      </c>
      <c r="E2996" s="261" t="str">
        <f>_xlfn.XLOOKUP(D2996,거래처!B:B,거래처!D:D," ")</f>
        <v>503-07-45581</v>
      </c>
      <c r="G2996" s="282" t="s">
        <v>2116</v>
      </c>
      <c r="H2996" s="261" t="s">
        <v>1175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1536</v>
      </c>
      <c r="E2997" s="261" t="str">
        <f>_xlfn.XLOOKUP(D2997,거래처!B:B,거래처!D:D," ")</f>
        <v>503-07-45581</v>
      </c>
      <c r="G2997" s="282" t="s">
        <v>2117</v>
      </c>
      <c r="H2997" s="261" t="s">
        <v>1217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1536</v>
      </c>
      <c r="E2998" s="261" t="str">
        <f>_xlfn.XLOOKUP(D2998,거래처!B:B,거래처!D:D," ")</f>
        <v>503-07-45581</v>
      </c>
      <c r="G2998" s="282" t="s">
        <v>2120</v>
      </c>
      <c r="H2998" s="261" t="s">
        <v>1736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1536</v>
      </c>
      <c r="E2999" s="261" t="str">
        <f>_xlfn.XLOOKUP(D2999,거래처!B:B,거래처!D:D," ")</f>
        <v>503-07-45581</v>
      </c>
      <c r="G2999" s="282" t="s">
        <v>1224</v>
      </c>
      <c r="H2999" s="261" t="s">
        <v>1223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1407</v>
      </c>
      <c r="E3000" s="261" t="str">
        <f>_xlfn.XLOOKUP(D3000,거래처!B:B,거래처!D:D," ")</f>
        <v>502-11-86077</v>
      </c>
      <c r="G3000" s="282" t="s">
        <v>4259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1786</v>
      </c>
      <c r="E3001" s="261" t="str">
        <f>_xlfn.XLOOKUP(D3001,거래처!B:B,거래처!D:D," ")</f>
        <v>514-13-78458</v>
      </c>
      <c r="G3001" s="282" t="s">
        <v>4260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3818</v>
      </c>
      <c r="E3002" s="261" t="str">
        <f>_xlfn.XLOOKUP(D3002,거래처!B:B,거래처!D:D," ")</f>
        <v>501-27-91957</v>
      </c>
      <c r="G3002" s="282" t="s">
        <v>4261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1412</v>
      </c>
      <c r="E3003" s="261" t="str">
        <f>_xlfn.XLOOKUP(D3003,거래처!B:B,거래처!D:D," ")</f>
        <v>324-46-00336</v>
      </c>
      <c r="G3003" s="282" t="s">
        <v>4262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3164</v>
      </c>
      <c r="E3004" s="261" t="str">
        <f>_xlfn.XLOOKUP(D3004,거래처!B:B,거래처!D:D," ")</f>
        <v>148-16-01826</v>
      </c>
      <c r="G3004" s="282" t="s">
        <v>3754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1511</v>
      </c>
      <c r="E3005" s="261" t="str">
        <f>_xlfn.XLOOKUP(D3005,거래처!B:B,거래처!D:D," ")</f>
        <v>196-87-02353</v>
      </c>
      <c r="G3005" s="282" t="s">
        <v>4263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1264</v>
      </c>
      <c r="E3006" s="261" t="str">
        <f>_xlfn.XLOOKUP(D3006,거래처!B:B,거래처!D:D," ")</f>
        <v>881-07-00034</v>
      </c>
      <c r="G3006" s="282" t="s">
        <v>3902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1554</v>
      </c>
      <c r="E3007" s="261" t="str">
        <f>_xlfn.XLOOKUP(D3007,거래처!B:B,거래처!D:D," ")</f>
        <v>312-13-58007</v>
      </c>
      <c r="G3007" s="282" t="s">
        <v>3723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2901</v>
      </c>
      <c r="E3008" s="261" t="str">
        <f>_xlfn.XLOOKUP(D3008,거래처!B:B,거래처!D:D," ")</f>
        <v>402-23-16615</v>
      </c>
      <c r="G3008" s="282" t="s">
        <v>2116</v>
      </c>
      <c r="H3008" s="261" t="s">
        <v>1175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2901</v>
      </c>
      <c r="E3009" s="261" t="str">
        <f>_xlfn.XLOOKUP(D3009,거래처!B:B,거래처!D:D," ")</f>
        <v>402-23-16615</v>
      </c>
      <c r="G3009" s="282" t="s">
        <v>2119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2901</v>
      </c>
      <c r="E3010" s="261" t="str">
        <f>_xlfn.XLOOKUP(D3010,거래처!B:B,거래처!D:D," ")</f>
        <v>402-23-16615</v>
      </c>
      <c r="G3010" s="282" t="s">
        <v>2117</v>
      </c>
      <c r="H3010" s="261" t="s">
        <v>1217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2901</v>
      </c>
      <c r="E3011" s="261" t="str">
        <f>_xlfn.XLOOKUP(D3011,거래처!B:B,거래처!D:D," ")</f>
        <v>402-23-16615</v>
      </c>
      <c r="G3011" s="282" t="s">
        <v>2121</v>
      </c>
      <c r="H3011" s="261" t="s">
        <v>1762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2901</v>
      </c>
      <c r="E3012" s="261" t="str">
        <f>_xlfn.XLOOKUP(D3012,거래처!B:B,거래처!D:D," ")</f>
        <v>402-23-16615</v>
      </c>
      <c r="G3012" s="282" t="s">
        <v>2120</v>
      </c>
      <c r="H3012" s="261" t="s">
        <v>1736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1950</v>
      </c>
      <c r="E3013" s="261">
        <f>_xlfn.XLOOKUP(D3013,거래처!B:B,거래처!D:D," ")</f>
        <v>0</v>
      </c>
      <c r="G3013" s="282" t="s">
        <v>2953</v>
      </c>
      <c r="H3013" s="261" t="s">
        <v>1887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2474</v>
      </c>
      <c r="E3014" s="261" t="str">
        <f>_xlfn.XLOOKUP(D3014,거래처!B:B,거래처!D:D," ")</f>
        <v>416-04-31443</v>
      </c>
      <c r="G3014" s="282" t="s">
        <v>1685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1753</v>
      </c>
      <c r="E3015" s="261" t="str">
        <f>_xlfn.XLOOKUP(D3015,거래처!B:B,거래처!D:D," ")</f>
        <v>861-88-00742</v>
      </c>
      <c r="G3015" s="282" t="s">
        <v>1171</v>
      </c>
      <c r="H3015" s="261" t="s">
        <v>1694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1753</v>
      </c>
      <c r="E3016" s="261" t="str">
        <f>_xlfn.XLOOKUP(D3016,거래처!B:B,거래처!D:D," ")</f>
        <v>861-88-00742</v>
      </c>
      <c r="G3016" s="282" t="s">
        <v>1454</v>
      </c>
      <c r="H3016" s="261" t="s">
        <v>2594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1311</v>
      </c>
      <c r="E3017" s="261" t="str">
        <f>_xlfn.XLOOKUP(D3017,거래처!B:B,거래처!D:D," ")</f>
        <v>410-27-15314</v>
      </c>
      <c r="F3017" s="284" t="s">
        <v>4125</v>
      </c>
      <c r="G3017" s="282" t="s">
        <v>3377</v>
      </c>
      <c r="H3017" s="261" t="s">
        <v>3378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1950</v>
      </c>
      <c r="E3018" s="261">
        <f>_xlfn.XLOOKUP(D3018,거래처!B:B,거래처!D:D," ")</f>
        <v>0</v>
      </c>
      <c r="G3018" s="282" t="s">
        <v>3921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1833</v>
      </c>
      <c r="E3019" s="261" t="str">
        <f>_xlfn.XLOOKUP(D3019,거래처!B:B,거래처!D:D," ")</f>
        <v>894-39-00502</v>
      </c>
      <c r="G3019" s="282" t="s">
        <v>1171</v>
      </c>
      <c r="H3019" s="261" t="s">
        <v>1694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1536</v>
      </c>
      <c r="E3020" s="261" t="str">
        <f>_xlfn.XLOOKUP(D3020,거래처!B:B,거래처!D:D," ")</f>
        <v>503-07-45581</v>
      </c>
      <c r="G3020" s="282" t="s">
        <v>2118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1552</v>
      </c>
      <c r="E3021" s="261" t="str">
        <f>_xlfn.XLOOKUP(D3021,거래처!B:B,거래처!D:D," ")</f>
        <v>410-26-92600</v>
      </c>
      <c r="G3021" s="282" t="s">
        <v>2117</v>
      </c>
      <c r="H3021" s="261" t="s">
        <v>1217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1552</v>
      </c>
      <c r="E3022" s="261" t="str">
        <f>_xlfn.XLOOKUP(D3022,거래처!B:B,거래처!D:D," ")</f>
        <v>410-26-92600</v>
      </c>
      <c r="G3022" s="282" t="s">
        <v>4264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1552</v>
      </c>
      <c r="E3023" s="261" t="str">
        <f>_xlfn.XLOOKUP(D3023,거래처!B:B,거래처!D:D," ")</f>
        <v>410-26-92600</v>
      </c>
      <c r="G3023" s="282" t="s">
        <v>2121</v>
      </c>
      <c r="H3023" s="261" t="s">
        <v>1762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2076</v>
      </c>
      <c r="E3024" s="261" t="str">
        <f>_xlfn.XLOOKUP(D3024,거래처!B:B,거래처!D:D," ")</f>
        <v>562-03-01527</v>
      </c>
      <c r="G3024" s="282" t="s">
        <v>1964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2696</v>
      </c>
      <c r="E3025" s="261" t="str">
        <f>_xlfn.XLOOKUP(D3025,거래처!B:B,거래처!D:D," ")</f>
        <v>619-15-56543</v>
      </c>
      <c r="G3025" s="282" t="s">
        <v>1171</v>
      </c>
      <c r="H3025" s="261" t="s">
        <v>1694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1007</v>
      </c>
      <c r="E3026" s="261" t="str">
        <f>_xlfn.XLOOKUP(D3026,거래처!B:B,거래처!D:D," ")</f>
        <v>488-12-01084</v>
      </c>
      <c r="G3026" s="282" t="s">
        <v>3857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4234</v>
      </c>
      <c r="E3027" s="261">
        <f>_xlfn.XLOOKUP(D3027,거래처!B:B,거래처!D:D," ")</f>
        <v>0</v>
      </c>
      <c r="G3027" s="282" t="s">
        <v>2036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4234</v>
      </c>
      <c r="E3028" s="261">
        <f>_xlfn.XLOOKUP(D3028,거래처!B:B,거래처!D:D," ")</f>
        <v>0</v>
      </c>
      <c r="G3028" s="282" t="s">
        <v>2332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1533</v>
      </c>
      <c r="E3029" s="261" t="str">
        <f>_xlfn.XLOOKUP(D3029,거래처!B:B,거래처!D:D," ")</f>
        <v>416-09-29452</v>
      </c>
      <c r="G3029" s="282" t="s">
        <v>1171</v>
      </c>
      <c r="H3029" s="261" t="s">
        <v>1694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1533</v>
      </c>
      <c r="E3030" s="261" t="str">
        <f>_xlfn.XLOOKUP(D3030,거래처!B:B,거래처!D:D," ")</f>
        <v>416-09-29452</v>
      </c>
      <c r="G3030" s="282" t="s">
        <v>1648</v>
      </c>
      <c r="H3030" s="261" t="s">
        <v>1647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2696</v>
      </c>
      <c r="E3031" s="261" t="str">
        <f>_xlfn.XLOOKUP(D3031,거래처!B:B,거래처!D:D," ")</f>
        <v>619-15-56543</v>
      </c>
      <c r="G3031" s="282" t="s">
        <v>4265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1753</v>
      </c>
      <c r="E3032" s="261" t="str">
        <f>_xlfn.XLOOKUP(D3032,거래처!B:B,거래처!D:D," ")</f>
        <v>861-88-00742</v>
      </c>
      <c r="G3032" s="282" t="s">
        <v>4266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1753</v>
      </c>
      <c r="E3033" s="261" t="str">
        <f>_xlfn.XLOOKUP(D3033,거래처!B:B,거래처!D:D," ")</f>
        <v>861-88-00742</v>
      </c>
      <c r="G3033" s="282" t="s">
        <v>4266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1425</v>
      </c>
      <c r="E3034" s="261" t="str">
        <f>_xlfn.XLOOKUP(D3034,거래처!B:B,거래처!D:D," ")</f>
        <v>220-02-21340</v>
      </c>
      <c r="G3034" s="282" t="s">
        <v>4267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1416</v>
      </c>
      <c r="E3035" s="261" t="str">
        <f>_xlfn.XLOOKUP(D3035,거래처!B:B,거래처!D:D," ")</f>
        <v>503-21-16291</v>
      </c>
      <c r="G3035" s="282" t="s">
        <v>4132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1331</v>
      </c>
      <c r="E3036" s="261" t="str">
        <f>_xlfn.XLOOKUP(D3036,거래처!B:B,거래처!D:D," ")</f>
        <v>510-03-85884</v>
      </c>
      <c r="G3036" s="282" t="s">
        <v>1743</v>
      </c>
      <c r="H3036" s="261" t="s">
        <v>1929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1800</v>
      </c>
      <c r="E3037" s="261" t="str">
        <f>_xlfn.XLOOKUP(D3037,거래처!B:B,거래처!D:D," ")</f>
        <v>617-28-84743</v>
      </c>
      <c r="G3037" s="282" t="s">
        <v>1648</v>
      </c>
      <c r="H3037" s="261" t="s">
        <v>1647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3817</v>
      </c>
      <c r="E3038" s="261" t="str">
        <f>_xlfn.XLOOKUP(D3038,거래처!B:B,거래처!D:D," ")</f>
        <v>549-86-00945</v>
      </c>
      <c r="G3038" s="282" t="s">
        <v>1971</v>
      </c>
      <c r="H3038" s="261" t="s">
        <v>3532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2076</v>
      </c>
      <c r="E3039" s="261" t="str">
        <f>_xlfn.XLOOKUP(D3039,거래처!B:B,거래처!D:D," ")</f>
        <v>562-03-01527</v>
      </c>
      <c r="G3039" s="282" t="s">
        <v>1171</v>
      </c>
      <c r="H3039" s="261" t="s">
        <v>1694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2076</v>
      </c>
      <c r="E3040" s="261" t="str">
        <f>_xlfn.XLOOKUP(D3040,거래처!B:B,거래처!D:D," ")</f>
        <v>562-03-01527</v>
      </c>
      <c r="G3040" s="282" t="s">
        <v>1454</v>
      </c>
      <c r="H3040" s="261" t="s">
        <v>2594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4234</v>
      </c>
      <c r="E3041" s="261">
        <f>_xlfn.XLOOKUP(D3041,거래처!B:B,거래처!D:D," ")</f>
        <v>0</v>
      </c>
      <c r="G3041" s="282" t="s">
        <v>4268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2474</v>
      </c>
      <c r="E3042" s="261" t="str">
        <f>_xlfn.XLOOKUP(D3042,거래처!B:B,거래처!D:D," ")</f>
        <v>416-04-31443</v>
      </c>
      <c r="G3042" s="282" t="s">
        <v>3980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1542</v>
      </c>
      <c r="E3043" s="261" t="str">
        <f>_xlfn.XLOOKUP(D3043,거래처!B:B,거래처!D:D," ")</f>
        <v>122-01-63748</v>
      </c>
      <c r="G3043" s="282" t="s">
        <v>3966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1731</v>
      </c>
      <c r="E3044" s="261" t="str">
        <f>_xlfn.XLOOKUP(D3044,거래처!B:B,거래처!D:D," ")</f>
        <v>609-23-97505</v>
      </c>
      <c r="G3044" s="282" t="s">
        <v>3893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3829</v>
      </c>
      <c r="E3045" s="261" t="str">
        <f>_xlfn.XLOOKUP(D3045,거래처!B:B,거래처!D:D," ")</f>
        <v>119-38-01209</v>
      </c>
      <c r="G3045" s="282" t="s">
        <v>1741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1034</v>
      </c>
      <c r="E3046" s="261" t="str">
        <f>_xlfn.XLOOKUP(D3046,거래처!B:B,거래처!D:D," ")</f>
        <v>418-04-41461</v>
      </c>
      <c r="G3046" s="282" t="s">
        <v>1741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1247</v>
      </c>
      <c r="E3047" s="261" t="str">
        <f>_xlfn.XLOOKUP(D3047,거래처!B:B,거래처!D:D," ")</f>
        <v>504-20-50427</v>
      </c>
      <c r="G3047" s="282" t="s">
        <v>4144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1247</v>
      </c>
      <c r="E3048" s="261" t="str">
        <f>_xlfn.XLOOKUP(D3048,거래처!B:B,거래처!D:D," ")</f>
        <v>504-20-50427</v>
      </c>
      <c r="G3048" s="282" t="s">
        <v>4269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1247</v>
      </c>
      <c r="E3049" s="261" t="str">
        <f>_xlfn.XLOOKUP(D3049,거래처!B:B,거래처!D:D," ")</f>
        <v>504-20-50427</v>
      </c>
      <c r="G3049" s="282" t="s">
        <v>4144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1247</v>
      </c>
      <c r="E3050" s="261" t="str">
        <f>_xlfn.XLOOKUP(D3050,거래처!B:B,거래처!D:D," ")</f>
        <v>504-20-50427</v>
      </c>
      <c r="G3050" s="282" t="s">
        <v>4270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1357</v>
      </c>
      <c r="E3051" s="261" t="str">
        <f>_xlfn.XLOOKUP(D3051,거래처!B:B,거래처!D:D," ")</f>
        <v>177-01-03420</v>
      </c>
      <c r="G3051" s="282" t="s">
        <v>1171</v>
      </c>
      <c r="H3051" s="261" t="s">
        <v>1694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1357</v>
      </c>
      <c r="E3052" s="261" t="str">
        <f>_xlfn.XLOOKUP(D3052,거래처!B:B,거래처!D:D," ")</f>
        <v>177-01-03420</v>
      </c>
      <c r="G3052" s="282" t="s">
        <v>2747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2615</v>
      </c>
      <c r="E3053" s="261" t="str">
        <f>_xlfn.XLOOKUP(D3053,거래처!B:B,거래처!D:D," ")</f>
        <v>488-12-01084</v>
      </c>
      <c r="G3053" s="282" t="s">
        <v>3751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1427</v>
      </c>
      <c r="E3054" s="261" t="str">
        <f>_xlfn.XLOOKUP(D3054,거래처!B:B,거래처!D:D," ")</f>
        <v>877-63-00588</v>
      </c>
      <c r="G3054" s="282" t="s">
        <v>2109</v>
      </c>
      <c r="H3054" s="261" t="s">
        <v>1169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1427</v>
      </c>
      <c r="E3055" s="261" t="str">
        <f>_xlfn.XLOOKUP(D3055,거래처!B:B,거래처!D:D," ")</f>
        <v>877-63-00588</v>
      </c>
      <c r="G3055" s="282" t="s">
        <v>2110</v>
      </c>
      <c r="H3055" s="261" t="s">
        <v>1744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1336</v>
      </c>
      <c r="E3056" s="261" t="str">
        <f>_xlfn.XLOOKUP(D3056,거래처!B:B,거래처!D:D," ")</f>
        <v>642-15-02067</v>
      </c>
      <c r="G3056" s="282" t="s">
        <v>4271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1357</v>
      </c>
      <c r="E3057" s="261" t="str">
        <f>_xlfn.XLOOKUP(D3057,거래처!B:B,거래처!D:D," ")</f>
        <v>177-01-03420</v>
      </c>
      <c r="G3057" s="282" t="s">
        <v>1686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3838</v>
      </c>
      <c r="E3058" s="261" t="str">
        <f>_xlfn.XLOOKUP(D3058,거래처!B:B,거래처!D:D," ")</f>
        <v>472-15-00422</v>
      </c>
      <c r="G3058" s="282" t="s">
        <v>1659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1750</v>
      </c>
      <c r="E3059" s="261" t="str">
        <f>_xlfn.XLOOKUP(D3059,거래처!B:B,거래처!D:D," ")</f>
        <v>655-12-01549</v>
      </c>
      <c r="G3059" s="282" t="s">
        <v>2109</v>
      </c>
      <c r="H3059" s="261" t="s">
        <v>1169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1750</v>
      </c>
      <c r="E3060" s="261" t="str">
        <f>_xlfn.XLOOKUP(D3060,거래처!B:B,거래처!D:D," ")</f>
        <v>655-12-01549</v>
      </c>
      <c r="G3060" s="282" t="s">
        <v>2110</v>
      </c>
      <c r="H3060" s="261" t="s">
        <v>1744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1554</v>
      </c>
      <c r="E3061" s="261" t="str">
        <f>_xlfn.XLOOKUP(D3061,거래처!B:B,거래처!D:D," ")</f>
        <v>312-13-58007</v>
      </c>
      <c r="G3061" s="282" t="s">
        <v>1171</v>
      </c>
      <c r="H3061" s="261" t="s">
        <v>1694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1554</v>
      </c>
      <c r="E3062" s="261" t="str">
        <f>_xlfn.XLOOKUP(D3062,거래처!B:B,거래처!D:D," ")</f>
        <v>312-13-58007</v>
      </c>
      <c r="G3062" s="282" t="s">
        <v>1741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1431</v>
      </c>
      <c r="E3063" s="261" t="str">
        <f>_xlfn.XLOOKUP(D3063,거래처!B:B,거래처!D:D," ")</f>
        <v>487-18-00463</v>
      </c>
      <c r="G3063" s="282" t="s">
        <v>2116</v>
      </c>
      <c r="H3063" s="261" t="s">
        <v>1175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1731</v>
      </c>
      <c r="E3064" s="261" t="str">
        <f>_xlfn.XLOOKUP(D3064,거래처!B:B,거래처!D:D," ")</f>
        <v>609-23-97505</v>
      </c>
      <c r="G3064" s="282" t="s">
        <v>2223</v>
      </c>
      <c r="H3064" s="261" t="s">
        <v>1694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1731</v>
      </c>
      <c r="E3065" s="261" t="str">
        <f>_xlfn.XLOOKUP(D3065,거래처!B:B,거래처!D:D," ")</f>
        <v>609-23-97505</v>
      </c>
      <c r="G3065" s="282" t="s">
        <v>1477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1336</v>
      </c>
      <c r="E3066" s="261" t="str">
        <f>_xlfn.XLOOKUP(D3066,거래처!B:B,거래처!D:D," ")</f>
        <v>642-15-02067</v>
      </c>
      <c r="G3066" s="282" t="s">
        <v>1659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2691</v>
      </c>
      <c r="E3067" s="261" t="str">
        <f>_xlfn.XLOOKUP(D3067,거래처!B:B,거래처!D:D," ")</f>
        <v>118-10-18095</v>
      </c>
      <c r="G3067" s="282" t="s">
        <v>2116</v>
      </c>
      <c r="H3067" s="261" t="s">
        <v>1175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1357</v>
      </c>
      <c r="E3068" s="261" t="str">
        <f>_xlfn.XLOOKUP(D3068,거래처!B:B,거래처!D:D," ")</f>
        <v>177-01-03420</v>
      </c>
      <c r="G3068" s="282" t="s">
        <v>1945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1402</v>
      </c>
      <c r="E3069" s="261" t="str">
        <f>_xlfn.XLOOKUP(D3069,거래처!B:B,거래처!D:D," ")</f>
        <v>504-20-50427</v>
      </c>
      <c r="G3069" s="282" t="s">
        <v>1454</v>
      </c>
      <c r="H3069" s="261" t="s">
        <v>2594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1402</v>
      </c>
      <c r="E3070" s="261" t="str">
        <f>_xlfn.XLOOKUP(D3070,거래처!B:B,거래처!D:D," ")</f>
        <v>504-20-50427</v>
      </c>
      <c r="G3070" s="282" t="s">
        <v>2747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1123</v>
      </c>
      <c r="E3071" s="261">
        <f>_xlfn.XLOOKUP(D3071,거래처!B:B,거래처!D:D," ")</f>
        <v>0</v>
      </c>
      <c r="G3071" s="282" t="s">
        <v>1665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3164</v>
      </c>
      <c r="E3072" s="261" t="str">
        <f>_xlfn.XLOOKUP(D3072,거래처!B:B,거래처!D:D," ")</f>
        <v>148-16-01826</v>
      </c>
      <c r="G3072" s="282" t="s">
        <v>1685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3164</v>
      </c>
      <c r="E3073" s="261" t="str">
        <f>_xlfn.XLOOKUP(D3073,거래처!B:B,거래처!D:D," ")</f>
        <v>148-16-01826</v>
      </c>
      <c r="G3073" s="282" t="s">
        <v>1477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1542</v>
      </c>
      <c r="E3074" s="261" t="str">
        <f>_xlfn.XLOOKUP(D3074,거래처!B:B,거래처!D:D," ")</f>
        <v>122-01-63748</v>
      </c>
      <c r="G3074" s="282" t="s">
        <v>2953</v>
      </c>
      <c r="H3074" s="261" t="s">
        <v>1887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1336</v>
      </c>
      <c r="E3075" s="261" t="str">
        <f>_xlfn.XLOOKUP(D3075,거래처!B:B,거래처!D:D," ")</f>
        <v>642-15-02067</v>
      </c>
      <c r="G3075" s="282" t="s">
        <v>3916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2076</v>
      </c>
      <c r="E3076" s="261" t="str">
        <f>_xlfn.XLOOKUP(D3076,거래처!B:B,거래처!D:D," ")</f>
        <v>562-03-01527</v>
      </c>
      <c r="G3076" s="282" t="s">
        <v>4272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1511</v>
      </c>
      <c r="E3077" s="261" t="str">
        <f>_xlfn.XLOOKUP(D3077,거래처!B:B,거래처!D:D," ")</f>
        <v>196-87-02353</v>
      </c>
      <c r="G3077" s="282" t="s">
        <v>4057</v>
      </c>
      <c r="H3077" s="261" t="s">
        <v>4058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1511</v>
      </c>
      <c r="E3078" s="261" t="str">
        <f>_xlfn.XLOOKUP(D3078,거래처!B:B,거래처!D:D," ")</f>
        <v>196-87-02353</v>
      </c>
      <c r="G3078" s="282" t="s">
        <v>2069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1431</v>
      </c>
      <c r="E3079" s="261" t="str">
        <f>_xlfn.XLOOKUP(D3079,거래처!B:B,거래처!D:D," ")</f>
        <v>487-18-00463</v>
      </c>
      <c r="G3079" s="282" t="s">
        <v>2116</v>
      </c>
      <c r="H3079" s="261" t="s">
        <v>1175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1431</v>
      </c>
      <c r="E3080" s="261" t="str">
        <f>_xlfn.XLOOKUP(D3080,거래처!B:B,거래처!D:D," ")</f>
        <v>487-18-00463</v>
      </c>
      <c r="G3080" s="282" t="s">
        <v>3976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1912</v>
      </c>
      <c r="E3081" s="261" t="str">
        <f>_xlfn.XLOOKUP(D3081,거래처!B:B,거래처!D:D," ")</f>
        <v>621-19-98244</v>
      </c>
      <c r="G3081" s="282" t="s">
        <v>1454</v>
      </c>
      <c r="H3081" s="261" t="s">
        <v>2594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1833</v>
      </c>
      <c r="E3082" s="261" t="str">
        <f>_xlfn.XLOOKUP(D3082,거래처!B:B,거래처!D:D," ")</f>
        <v>894-39-00502</v>
      </c>
      <c r="G3082" s="282" t="s">
        <v>1171</v>
      </c>
      <c r="H3082" s="261" t="s">
        <v>1694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1833</v>
      </c>
      <c r="E3083" s="261" t="str">
        <f>_xlfn.XLOOKUP(D3083,거래처!B:B,거래처!D:D," ")</f>
        <v>894-39-00502</v>
      </c>
      <c r="G3083" s="282" t="s">
        <v>1454</v>
      </c>
      <c r="H3083" s="261" t="s">
        <v>2594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1007</v>
      </c>
      <c r="E3084" s="261" t="str">
        <f>_xlfn.XLOOKUP(D3084,거래처!B:B,거래처!D:D," ")</f>
        <v>488-12-01084</v>
      </c>
      <c r="G3084" s="282" t="s">
        <v>1685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1040</v>
      </c>
      <c r="E3085" s="261" t="str">
        <f>_xlfn.XLOOKUP(D3085,거래처!B:B,거래처!D:D," ")</f>
        <v>621-19-34070</v>
      </c>
      <c r="G3085" s="282" t="s">
        <v>2116</v>
      </c>
      <c r="H3085" s="261" t="s">
        <v>1175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2412</v>
      </c>
      <c r="E3086" s="261" t="str">
        <f>_xlfn.XLOOKUP(D3086,거래처!B:B,거래처!D:D," ")</f>
        <v>135-21-44901</v>
      </c>
      <c r="G3086" s="282" t="s">
        <v>1962</v>
      </c>
      <c r="H3086" s="261" t="s">
        <v>1182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1750</v>
      </c>
      <c r="E3087" s="261" t="str">
        <f>_xlfn.XLOOKUP(D3087,거래처!B:B,거래처!D:D," ")</f>
        <v>655-12-01549</v>
      </c>
      <c r="G3087" s="282" t="s">
        <v>1454</v>
      </c>
      <c r="H3087" s="261" t="s">
        <v>2594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1731</v>
      </c>
      <c r="E3088" s="261" t="str">
        <f>_xlfn.XLOOKUP(D3088,거래처!B:B,거래처!D:D," ")</f>
        <v>609-23-97505</v>
      </c>
      <c r="G3088" s="282" t="s">
        <v>1685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1731</v>
      </c>
      <c r="E3089" s="261" t="str">
        <f>_xlfn.XLOOKUP(D3089,거래처!B:B,거래처!D:D," ")</f>
        <v>609-23-97505</v>
      </c>
      <c r="G3089" s="282" t="s">
        <v>1685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1731</v>
      </c>
      <c r="E3090" s="261" t="str">
        <f>_xlfn.XLOOKUP(D3090,거래처!B:B,거래처!D:D," ")</f>
        <v>609-23-97505</v>
      </c>
      <c r="G3090" s="282" t="s">
        <v>1477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1007</v>
      </c>
      <c r="E3091" s="261" t="str">
        <f>_xlfn.XLOOKUP(D3091,거래처!B:B,거래처!D:D," ")</f>
        <v>488-12-01084</v>
      </c>
      <c r="G3091" s="282" t="s">
        <v>2823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1007</v>
      </c>
      <c r="E3092" s="261" t="str">
        <f>_xlfn.XLOOKUP(D3092,거래처!B:B,거래처!D:D," ")</f>
        <v>488-12-01084</v>
      </c>
      <c r="G3092" s="282" t="s">
        <v>2121</v>
      </c>
      <c r="H3092" s="261" t="s">
        <v>1762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1407</v>
      </c>
      <c r="E3093" s="261" t="str">
        <f>_xlfn.XLOOKUP(D3093,거래처!B:B,거래처!D:D," ")</f>
        <v>502-11-86077</v>
      </c>
      <c r="G3093" s="282" t="s">
        <v>1171</v>
      </c>
      <c r="H3093" s="261" t="s">
        <v>1694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1552</v>
      </c>
      <c r="E3094" s="261" t="str">
        <f>_xlfn.XLOOKUP(D3094,거래처!B:B,거래처!D:D," ")</f>
        <v>410-26-92600</v>
      </c>
      <c r="G3094" s="282" t="s">
        <v>4273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1912</v>
      </c>
      <c r="E3095" s="261" t="str">
        <f>_xlfn.XLOOKUP(D3095,거래처!B:B,거래처!D:D," ")</f>
        <v>621-19-98244</v>
      </c>
      <c r="G3095" s="282" t="s">
        <v>3895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1427</v>
      </c>
      <c r="E3096" s="261" t="str">
        <f>_xlfn.XLOOKUP(D3096,거래처!B:B,거래처!D:D," ")</f>
        <v>877-63-00588</v>
      </c>
      <c r="G3096" s="282" t="s">
        <v>4274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1604</v>
      </c>
      <c r="E3097" s="261">
        <f>_xlfn.XLOOKUP(D3097,거래처!B:B,거래처!D:D," ")</f>
        <v>0</v>
      </c>
      <c r="G3097" s="282" t="s">
        <v>3462</v>
      </c>
      <c r="H3097" s="261" t="s">
        <v>3471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2901</v>
      </c>
      <c r="E3098" s="261" t="str">
        <f>_xlfn.XLOOKUP(D3098,거래처!B:B,거래처!D:D," ")</f>
        <v>402-23-16615</v>
      </c>
      <c r="G3098" s="282" t="s">
        <v>1171</v>
      </c>
      <c r="H3098" s="261" t="s">
        <v>1694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1786</v>
      </c>
      <c r="E3099" s="261" t="str">
        <f>_xlfn.XLOOKUP(D3099,거래처!B:B,거래처!D:D," ")</f>
        <v>514-13-78458</v>
      </c>
      <c r="G3099" s="282" t="s">
        <v>1171</v>
      </c>
      <c r="H3099" s="261" t="s">
        <v>1694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1786</v>
      </c>
      <c r="E3100" s="261" t="str">
        <f>_xlfn.XLOOKUP(D3100,거래처!B:B,거래처!D:D," ")</f>
        <v>514-13-78458</v>
      </c>
      <c r="G3100" s="282" t="s">
        <v>1454</v>
      </c>
      <c r="H3100" s="261" t="s">
        <v>2594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1300</v>
      </c>
      <c r="E3101" s="261" t="str">
        <f>_xlfn.XLOOKUP(D3101,거래처!B:B,거래처!D:D," ")</f>
        <v>562-03-01527</v>
      </c>
      <c r="G3101" s="282" t="s">
        <v>1886</v>
      </c>
      <c r="H3101" s="261" t="s">
        <v>3860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1357</v>
      </c>
      <c r="E3102" s="261" t="str">
        <f>_xlfn.XLOOKUP(D3102,거래처!B:B,거래처!D:D," ")</f>
        <v>177-01-03420</v>
      </c>
      <c r="G3102" s="282" t="s">
        <v>1685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1786</v>
      </c>
      <c r="E3103" s="261" t="str">
        <f>_xlfn.XLOOKUP(D3103,거래처!B:B,거래처!D:D," ")</f>
        <v>514-13-78458</v>
      </c>
      <c r="G3103" s="282" t="s">
        <v>4275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1800</v>
      </c>
      <c r="E3104" s="261" t="str">
        <f>_xlfn.XLOOKUP(D3104,거래처!B:B,거래처!D:D," ")</f>
        <v>617-28-84743</v>
      </c>
      <c r="G3104" s="282" t="s">
        <v>4138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1511</v>
      </c>
      <c r="E3105" s="261" t="str">
        <f>_xlfn.XLOOKUP(D3105,거래처!B:B,거래처!D:D," ")</f>
        <v>196-87-02353</v>
      </c>
      <c r="G3105" s="282" t="s">
        <v>4262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1604</v>
      </c>
      <c r="E3106" s="261">
        <f>_xlfn.XLOOKUP(D3106,거래처!B:B,거래처!D:D," ")</f>
        <v>0</v>
      </c>
      <c r="G3106" s="282" t="s">
        <v>4276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1407</v>
      </c>
      <c r="E3107" s="261" t="str">
        <f>_xlfn.XLOOKUP(D3107,거래처!B:B,거래처!D:D," ")</f>
        <v>502-11-86077</v>
      </c>
      <c r="G3107" s="282" t="s">
        <v>4277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2691</v>
      </c>
      <c r="E3108" s="261" t="str">
        <f>_xlfn.XLOOKUP(D3108,거래처!B:B,거래처!D:D," ")</f>
        <v>118-10-18095</v>
      </c>
      <c r="G3108" s="282" t="s">
        <v>2021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1431</v>
      </c>
      <c r="E3109" s="261" t="str">
        <f>_xlfn.XLOOKUP(D3109,거래처!B:B,거래처!D:D," ")</f>
        <v>487-18-00463</v>
      </c>
      <c r="G3109" s="282" t="s">
        <v>1171</v>
      </c>
      <c r="H3109" s="261" t="s">
        <v>1694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1431</v>
      </c>
      <c r="E3110" s="261" t="str">
        <f>_xlfn.XLOOKUP(D3110,거래처!B:B,거래처!D:D," ")</f>
        <v>487-18-00463</v>
      </c>
      <c r="G3110" s="282" t="s">
        <v>1454</v>
      </c>
      <c r="H3110" s="261" t="s">
        <v>2594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1264</v>
      </c>
      <c r="E3111" s="261" t="str">
        <f>_xlfn.XLOOKUP(D3111,거래처!B:B,거래처!D:D," ")</f>
        <v>881-07-00034</v>
      </c>
      <c r="G3111" s="282" t="s">
        <v>1171</v>
      </c>
      <c r="H3111" s="261" t="s">
        <v>1694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1264</v>
      </c>
      <c r="E3112" s="261" t="str">
        <f>_xlfn.XLOOKUP(D3112,거래처!B:B,거래처!D:D," ")</f>
        <v>881-07-00034</v>
      </c>
      <c r="G3112" s="282" t="s">
        <v>4278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3300</v>
      </c>
      <c r="E3113" s="261" t="str">
        <f>_xlfn.XLOOKUP(D3113,거래처!B:B,거래처!D:D," ")</f>
        <v>419-37-00781</v>
      </c>
      <c r="G3113" s="282" t="s">
        <v>1685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E3114" s="261" t="str">
        <f>_xlfn.XLOOKUP(D3114,거래처!B:B,거래처!D:D," ")</f>
        <v>114-15-89778</v>
      </c>
      <c r="G3114" s="282" t="s">
        <v>1685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3837</v>
      </c>
      <c r="E3115" s="261" t="str">
        <f>_xlfn.XLOOKUP(D3115,거래처!B:B,거래처!D:D," ")</f>
        <v>502-03-26657</v>
      </c>
      <c r="G3115" s="282" t="s">
        <v>1171</v>
      </c>
      <c r="H3115" s="261" t="s">
        <v>1694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E3116" s="261" t="str">
        <f>_xlfn.XLOOKUP(D3116,거래처!B:B,거래처!D:D," ")</f>
        <v>114-15-89778</v>
      </c>
      <c r="G3116" s="282" t="s">
        <v>4279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1264</v>
      </c>
      <c r="E3117" s="261" t="str">
        <f>_xlfn.XLOOKUP(D3117,거래처!B:B,거래처!D:D," ")</f>
        <v>881-07-00034</v>
      </c>
      <c r="G3117" s="282" t="s">
        <v>4280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1689</v>
      </c>
      <c r="E3118" s="261" t="str">
        <f>_xlfn.XLOOKUP(D3118,거래처!B:B,거래처!D:D," ")</f>
        <v>410-27-15314</v>
      </c>
      <c r="G3118" s="282" t="s">
        <v>1741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2901</v>
      </c>
      <c r="E3119" s="261" t="str">
        <f>_xlfn.XLOOKUP(D3119,거래처!B:B,거래처!D:D," ")</f>
        <v>402-23-16615</v>
      </c>
      <c r="G3119" s="282" t="s">
        <v>4281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1542</v>
      </c>
      <c r="E3120" s="261" t="str">
        <f>_xlfn.XLOOKUP(D3120,거래처!B:B,거래처!D:D," ")</f>
        <v>122-01-63748</v>
      </c>
      <c r="G3120" s="282" t="s">
        <v>3966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3837</v>
      </c>
      <c r="E3121" s="261" t="str">
        <f>_xlfn.XLOOKUP(D3121,거래처!B:B,거래처!D:D," ")</f>
        <v>502-03-26657</v>
      </c>
      <c r="G3121" s="282" t="s">
        <v>3955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1731</v>
      </c>
      <c r="E3122" s="261" t="str">
        <f>_xlfn.XLOOKUP(D3122,거래처!B:B,거래처!D:D," ")</f>
        <v>609-23-97505</v>
      </c>
      <c r="G3122" s="282" t="s">
        <v>1173</v>
      </c>
      <c r="H3122" s="261" t="s">
        <v>1520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3098</v>
      </c>
      <c r="E3123" s="261" t="str">
        <f>_xlfn.XLOOKUP(D3123,거래처!B:B,거래처!D:D," ")</f>
        <v>444-37-00623</v>
      </c>
      <c r="G3123" s="282" t="s">
        <v>2107</v>
      </c>
      <c r="H3123" s="261" t="s">
        <v>1422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1542</v>
      </c>
      <c r="E3124" s="261" t="str">
        <f>_xlfn.XLOOKUP(D3124,거래처!B:B,거래처!D:D," ")</f>
        <v>122-01-63748</v>
      </c>
      <c r="G3124" s="282" t="s">
        <v>2116</v>
      </c>
      <c r="H3124" s="261" t="s">
        <v>1175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1414</v>
      </c>
      <c r="E3125" s="261" t="str">
        <f>_xlfn.XLOOKUP(D3125,거래처!B:B,거래처!D:D," ")</f>
        <v>514-25-29722</v>
      </c>
      <c r="G3125" s="282" t="s">
        <v>1659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3826</v>
      </c>
      <c r="E3126" s="261" t="str">
        <f>_xlfn.XLOOKUP(D3126,거래처!B:B,거래처!D:D," ")</f>
        <v>418-02-99483</v>
      </c>
      <c r="G3126" s="282" t="s">
        <v>2953</v>
      </c>
      <c r="H3126" s="261" t="s">
        <v>1887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1402</v>
      </c>
      <c r="E3127" s="261" t="str">
        <f>_xlfn.XLOOKUP(D3127,거래처!B:B,거래처!D:D," ")</f>
        <v>504-20-50427</v>
      </c>
      <c r="G3127" s="282" t="s">
        <v>4282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1402</v>
      </c>
      <c r="E3128" s="261" t="str">
        <f>_xlfn.XLOOKUP(D3128,거래처!B:B,거래처!D:D," ")</f>
        <v>504-20-50427</v>
      </c>
      <c r="G3128" s="282" t="s">
        <v>4283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1007</v>
      </c>
      <c r="E3129" s="261" t="str">
        <f>_xlfn.XLOOKUP(D3129,거래처!B:B,거래처!D:D," ")</f>
        <v>488-12-01084</v>
      </c>
      <c r="G3129" s="282" t="s">
        <v>2123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1452</v>
      </c>
      <c r="E3130" s="261" t="str">
        <f>_xlfn.XLOOKUP(D3130,거래처!B:B,거래처!D:D," ")</f>
        <v>502-24-19452</v>
      </c>
      <c r="G3130" s="282" t="s">
        <v>1173</v>
      </c>
      <c r="H3130" s="261" t="s">
        <v>1174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E3131" s="261" t="str">
        <f>_xlfn.XLOOKUP(D3131,거래처!B:B,거래처!D:D," ")</f>
        <v>138-01-48780</v>
      </c>
      <c r="G3131" s="282" t="s">
        <v>2304</v>
      </c>
      <c r="H3131" s="261" t="s">
        <v>2336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E3132" s="261" t="str">
        <f>_xlfn.XLOOKUP(D3132,거래처!B:B,거래처!D:D," ")</f>
        <v>138-01-48780</v>
      </c>
      <c r="G3132" s="282" t="s">
        <v>2109</v>
      </c>
      <c r="H3132" s="261" t="s">
        <v>1169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E3133" s="261" t="str">
        <f>_xlfn.XLOOKUP(D3133,거래처!B:B,거래처!D:D," ")</f>
        <v>138-01-48780</v>
      </c>
      <c r="G3133" s="282" t="s">
        <v>2110</v>
      </c>
      <c r="H3133" s="261" t="s">
        <v>1744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E3134" s="261" t="str">
        <f>_xlfn.XLOOKUP(D3134,거래처!B:B,거래처!D:D," ")</f>
        <v>138-01-48780</v>
      </c>
      <c r="G3134" s="282" t="s">
        <v>3911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3164</v>
      </c>
      <c r="E3135" s="261" t="str">
        <f>_xlfn.XLOOKUP(D3135,거래처!B:B,거래처!D:D," ")</f>
        <v>148-16-01826</v>
      </c>
      <c r="G3135" s="282" t="s">
        <v>4284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1007</v>
      </c>
      <c r="E3136" s="261" t="str">
        <f>_xlfn.XLOOKUP(D3136,거래처!B:B,거래처!D:D," ")</f>
        <v>488-12-01084</v>
      </c>
      <c r="G3136" s="282" t="s">
        <v>2039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2820</v>
      </c>
      <c r="E3137" s="261" t="str">
        <f>_xlfn.XLOOKUP(D3137,거래처!B:B,거래처!D:D," ")</f>
        <v>229-03-74690</v>
      </c>
      <c r="G3137" s="282" t="s">
        <v>4067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2820</v>
      </c>
      <c r="E3138" s="261" t="str">
        <f>_xlfn.XLOOKUP(D3138,거래처!B:B,거래처!D:D," ")</f>
        <v>229-03-74690</v>
      </c>
      <c r="G3138" s="282" t="s">
        <v>1706</v>
      </c>
      <c r="H3138" s="261" t="s">
        <v>1708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2820</v>
      </c>
      <c r="E3139" s="261" t="str">
        <f>_xlfn.XLOOKUP(D3139,거래처!B:B,거래처!D:D," ")</f>
        <v>229-03-74690</v>
      </c>
      <c r="G3139" s="282" t="s">
        <v>4285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4235</v>
      </c>
      <c r="E3140" s="261">
        <f>_xlfn.XLOOKUP(D3140,거래처!B:B,거래처!D:D," ")</f>
        <v>0</v>
      </c>
      <c r="G3140" s="282" t="s">
        <v>1685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3818</v>
      </c>
      <c r="E3141" s="261" t="str">
        <f>_xlfn.XLOOKUP(D3141,거래처!B:B,거래처!D:D," ")</f>
        <v>501-27-91957</v>
      </c>
      <c r="G3141" s="282" t="s">
        <v>3462</v>
      </c>
      <c r="H3141" s="261" t="s">
        <v>3471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3818</v>
      </c>
      <c r="E3142" s="261" t="str">
        <f>_xlfn.XLOOKUP(D3142,거래처!B:B,거래처!D:D," ")</f>
        <v>501-27-91957</v>
      </c>
      <c r="G3142" s="282" t="s">
        <v>2123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3818</v>
      </c>
      <c r="E3143" s="261" t="str">
        <f>_xlfn.XLOOKUP(D3143,거래처!B:B,거래처!D:D," ")</f>
        <v>501-27-91957</v>
      </c>
      <c r="G3143" s="282" t="s">
        <v>2120</v>
      </c>
      <c r="H3143" s="261" t="s">
        <v>1736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3818</v>
      </c>
      <c r="E3144" s="261" t="str">
        <f>_xlfn.XLOOKUP(D3144,거래처!B:B,거래처!D:D," ")</f>
        <v>501-27-91957</v>
      </c>
      <c r="G3144" s="282" t="s">
        <v>2121</v>
      </c>
      <c r="H3144" s="261" t="s">
        <v>1762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1294</v>
      </c>
      <c r="E3145" s="261" t="str">
        <f>_xlfn.XLOOKUP(D3145,거래처!B:B,거래처!D:D," ")</f>
        <v>848-34-00917</v>
      </c>
      <c r="F3145" s="284" t="s">
        <v>4125</v>
      </c>
      <c r="G3145" s="282" t="s">
        <v>1600</v>
      </c>
      <c r="H3145" s="261" t="s">
        <v>4063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1410</v>
      </c>
      <c r="E3146" s="261" t="str">
        <f>_xlfn.XLOOKUP(D3146,거래처!B:B,거래처!D:D," ")</f>
        <v>273-03-01573</v>
      </c>
      <c r="G3146" s="282" t="s">
        <v>2107</v>
      </c>
      <c r="H3146" s="261" t="s">
        <v>1422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3300</v>
      </c>
      <c r="E3147" s="261" t="str">
        <f>_xlfn.XLOOKUP(D3147,거래처!B:B,거래처!D:D," ")</f>
        <v>419-37-00781</v>
      </c>
      <c r="G3147" s="282" t="s">
        <v>3956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4235</v>
      </c>
      <c r="E3148" s="261">
        <f>_xlfn.XLOOKUP(D3148,거래처!B:B,거래처!D:D," ")</f>
        <v>0</v>
      </c>
      <c r="G3148" s="282" t="s">
        <v>4286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3098</v>
      </c>
      <c r="E3149" s="261" t="str">
        <f>_xlfn.XLOOKUP(D3149,거래처!B:B,거래처!D:D," ")</f>
        <v>444-37-00623</v>
      </c>
      <c r="G3149" s="282" t="s">
        <v>3910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2820</v>
      </c>
      <c r="E3150" s="261" t="str">
        <f>_xlfn.XLOOKUP(D3150,거래처!B:B,거래처!D:D," ")</f>
        <v>229-03-74690</v>
      </c>
      <c r="G3150" s="282" t="s">
        <v>3942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1833</v>
      </c>
      <c r="E3151" s="261" t="str">
        <f>_xlfn.XLOOKUP(D3151,거래처!B:B,거래처!D:D," ")</f>
        <v>894-39-00502</v>
      </c>
      <c r="G3151" s="282" t="s">
        <v>3918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1452</v>
      </c>
      <c r="E3152" s="261" t="str">
        <f>_xlfn.XLOOKUP(D3152,거래처!B:B,거래처!D:D," ")</f>
        <v>502-24-19452</v>
      </c>
      <c r="G3152" s="282" t="s">
        <v>3896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3838</v>
      </c>
      <c r="E3153" s="261" t="str">
        <f>_xlfn.XLOOKUP(D3153,거래처!B:B,거래처!D:D," ")</f>
        <v>472-15-00422</v>
      </c>
      <c r="G3153" s="282" t="s">
        <v>4288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2412</v>
      </c>
      <c r="E3154" s="261" t="str">
        <f>_xlfn.XLOOKUP(D3154,거래처!B:B,거래처!D:D," ")</f>
        <v>135-21-44901</v>
      </c>
      <c r="G3154" s="282" t="s">
        <v>4289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1536</v>
      </c>
      <c r="E3155" s="261" t="str">
        <f>_xlfn.XLOOKUP(D3155,거래처!B:B,거래처!D:D," ")</f>
        <v>503-07-45581</v>
      </c>
      <c r="G3155" s="282" t="s">
        <v>1171</v>
      </c>
      <c r="H3155" s="261" t="s">
        <v>1694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1542</v>
      </c>
      <c r="E3156" s="261" t="str">
        <f>_xlfn.XLOOKUP(D3156,거래처!B:B,거래처!D:D," ")</f>
        <v>122-01-63748</v>
      </c>
      <c r="G3156" s="282" t="s">
        <v>1685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1034</v>
      </c>
      <c r="E3157" s="261" t="str">
        <f>_xlfn.XLOOKUP(D3157,거래처!B:B,거래처!D:D," ")</f>
        <v>418-04-41461</v>
      </c>
      <c r="G3157" s="282" t="s">
        <v>2125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1357</v>
      </c>
      <c r="E3158" s="261" t="str">
        <f>_xlfn.XLOOKUP(D3158,거래처!B:B,거래처!D:D," ")</f>
        <v>177-01-03420</v>
      </c>
      <c r="G3158" s="282" t="s">
        <v>1506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1536</v>
      </c>
      <c r="E3159" s="261" t="str">
        <f>_xlfn.XLOOKUP(D3159,거래처!B:B,거래처!D:D," ")</f>
        <v>503-07-45581</v>
      </c>
      <c r="G3159" s="282" t="s">
        <v>1989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1533</v>
      </c>
      <c r="E3160" s="261" t="str">
        <f>_xlfn.XLOOKUP(D3160,거래처!B:B,거래처!D:D," ")</f>
        <v>416-09-29452</v>
      </c>
      <c r="G3160" s="282" t="s">
        <v>3972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1912</v>
      </c>
      <c r="E3161" s="261" t="str">
        <f>_xlfn.XLOOKUP(D3161,거래처!B:B,거래처!D:D," ")</f>
        <v>621-19-98244</v>
      </c>
      <c r="G3161" s="282" t="s">
        <v>3118</v>
      </c>
      <c r="H3161" s="261" t="s">
        <v>3405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1912</v>
      </c>
      <c r="E3162" s="261" t="str">
        <f>_xlfn.XLOOKUP(D3162,거래처!B:B,거래처!D:D," ")</f>
        <v>621-19-98244</v>
      </c>
      <c r="G3162" s="282" t="s">
        <v>3895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1357</v>
      </c>
      <c r="E3163" s="261" t="str">
        <f>_xlfn.XLOOKUP(D3163,거래처!B:B,거래처!D:D," ")</f>
        <v>177-01-03420</v>
      </c>
      <c r="G3163" s="282" t="s">
        <v>3641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1437</v>
      </c>
      <c r="E3164" s="261" t="str">
        <f>_xlfn.XLOOKUP(D3164,거래처!B:B,거래처!D:D," ")</f>
        <v>408-33-91630</v>
      </c>
      <c r="G3164" s="282" t="s">
        <v>3915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1498</v>
      </c>
      <c r="E3165" s="261">
        <f>_xlfn.XLOOKUP(D3165,거래처!B:B,거래처!D:D," ")</f>
        <v>0</v>
      </c>
      <c r="G3165" s="282" t="s">
        <v>3643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1427</v>
      </c>
      <c r="E3166" s="261" t="str">
        <f>_xlfn.XLOOKUP(D3166,거래처!B:B,거래처!D:D," ")</f>
        <v>877-63-00588</v>
      </c>
      <c r="G3166" s="282" t="s">
        <v>1741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1536</v>
      </c>
      <c r="E3167" s="261" t="str">
        <f>_xlfn.XLOOKUP(D3167,거래처!B:B,거래처!D:D," ")</f>
        <v>503-07-45581</v>
      </c>
      <c r="G3167" s="282" t="s">
        <v>1224</v>
      </c>
      <c r="H3167" s="261" t="s">
        <v>1223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E3168" s="261" t="str">
        <f>_xlfn.XLOOKUP(D3168,거래처!B:B,거래처!D:D," ")</f>
        <v>138-01-48780</v>
      </c>
      <c r="G3168" s="282" t="s">
        <v>3462</v>
      </c>
      <c r="H3168" s="261" t="s">
        <v>3471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1402</v>
      </c>
      <c r="E3169" s="261" t="str">
        <f>_xlfn.XLOOKUP(D3169,거래처!B:B,거래처!D:D," ")</f>
        <v>504-20-50427</v>
      </c>
      <c r="G3169" s="282" t="s">
        <v>4290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E3170" s="261" t="str">
        <f>_xlfn.XLOOKUP(D3170,거래처!B:B,거래처!D:D," ")</f>
        <v>138-01-48780</v>
      </c>
      <c r="G3170" s="282" t="s">
        <v>1741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1786</v>
      </c>
      <c r="E3171" s="261" t="str">
        <f>_xlfn.XLOOKUP(D3171,거래처!B:B,거래처!D:D," ")</f>
        <v>514-13-78458</v>
      </c>
      <c r="G3171" s="282" t="s">
        <v>1659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1664</v>
      </c>
      <c r="E3172" s="261" t="str">
        <f>_xlfn.XLOOKUP(D3172,거래처!B:B,거래처!D:D," ")</f>
        <v>848-34-00917</v>
      </c>
      <c r="G3172" s="282" t="s">
        <v>2337</v>
      </c>
      <c r="H3172" s="261" t="s">
        <v>2658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1357</v>
      </c>
      <c r="E3173" s="261" t="str">
        <f>_xlfn.XLOOKUP(D3173,거래처!B:B,거래처!D:D," ")</f>
        <v>177-01-03420</v>
      </c>
      <c r="G3173" s="282" t="s">
        <v>2120</v>
      </c>
      <c r="H3173" s="261" t="s">
        <v>1736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1357</v>
      </c>
      <c r="E3174" s="261" t="str">
        <f>_xlfn.XLOOKUP(D3174,거래처!B:B,거래처!D:D," ")</f>
        <v>177-01-03420</v>
      </c>
      <c r="G3174" s="282" t="s">
        <v>2121</v>
      </c>
      <c r="H3174" s="261" t="s">
        <v>1762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1007</v>
      </c>
      <c r="E3175" s="261" t="str">
        <f>_xlfn.XLOOKUP(D3175,거래처!B:B,거래처!D:D," ")</f>
        <v>488-12-01084</v>
      </c>
      <c r="G3175" s="282" t="s">
        <v>2081</v>
      </c>
      <c r="H3175" s="261" t="s">
        <v>4050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2474</v>
      </c>
      <c r="E3176" s="261" t="str">
        <f>_xlfn.XLOOKUP(D3176,거래처!B:B,거래처!D:D," ")</f>
        <v>416-04-31443</v>
      </c>
      <c r="G3176" s="282" t="s">
        <v>2109</v>
      </c>
      <c r="H3176" s="261" t="s">
        <v>1169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2474</v>
      </c>
      <c r="E3177" s="261" t="str">
        <f>_xlfn.XLOOKUP(D3177,거래처!B:B,거래처!D:D," ")</f>
        <v>416-04-31443</v>
      </c>
      <c r="G3177" s="282" t="s">
        <v>2110</v>
      </c>
      <c r="H3177" s="261" t="s">
        <v>1744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1402</v>
      </c>
      <c r="E3178" s="261" t="str">
        <f>_xlfn.XLOOKUP(D3178,거래처!B:B,거래처!D:D," ")</f>
        <v>504-20-50427</v>
      </c>
      <c r="G3178" s="282" t="s">
        <v>4290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1431</v>
      </c>
      <c r="E3179" s="261" t="str">
        <f>_xlfn.XLOOKUP(D3179,거래처!B:B,거래처!D:D," ")</f>
        <v>487-18-00463</v>
      </c>
      <c r="G3179" s="282" t="s">
        <v>1171</v>
      </c>
      <c r="H3179" s="261" t="s">
        <v>1694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2820</v>
      </c>
      <c r="E3180" s="261" t="str">
        <f>_xlfn.XLOOKUP(D3180,거래처!B:B,거래처!D:D," ")</f>
        <v>229-03-74690</v>
      </c>
      <c r="G3180" s="282" t="s">
        <v>1672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1402</v>
      </c>
      <c r="E3181" s="261" t="str">
        <f>_xlfn.XLOOKUP(D3181,거래처!B:B,거래처!D:D," ")</f>
        <v>504-20-50427</v>
      </c>
      <c r="G3181" s="282" t="s">
        <v>1518</v>
      </c>
      <c r="H3181" s="261" t="s">
        <v>2612</v>
      </c>
      <c r="I3181" s="257">
        <v>1600000</v>
      </c>
      <c r="J3181" s="261">
        <v>1</v>
      </c>
      <c r="M3181" s="257">
        <v>1600000</v>
      </c>
      <c r="Q3181" s="282" t="s">
        <v>4429</v>
      </c>
    </row>
    <row r="3182" spans="1:17">
      <c r="A3182" s="263">
        <v>3181</v>
      </c>
      <c r="C3182" s="256">
        <v>46085</v>
      </c>
      <c r="D3182" s="282" t="s">
        <v>2820</v>
      </c>
      <c r="E3182" s="261" t="str">
        <f>_xlfn.XLOOKUP(D3182,거래처!B:B,거래처!D:D," ")</f>
        <v>229-03-74690</v>
      </c>
      <c r="G3182" s="282" t="s">
        <v>1125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4439</v>
      </c>
      <c r="P3182" s="282" t="s">
        <v>4440</v>
      </c>
    </row>
    <row r="3183" spans="1:17">
      <c r="A3183" s="263">
        <v>3182</v>
      </c>
      <c r="C3183" s="256">
        <v>46085</v>
      </c>
      <c r="D3183" s="282" t="s">
        <v>2079</v>
      </c>
      <c r="E3183" s="261" t="str">
        <f>_xlfn.XLOOKUP(D3183,거래처!B:B,거래처!D:D," ")</f>
        <v>455-19-00065</v>
      </c>
      <c r="G3183" s="282" t="s">
        <v>1659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1414</v>
      </c>
      <c r="E3184" s="261" t="str">
        <f>_xlfn.XLOOKUP(D3184,거래처!B:B,거래처!D:D," ")</f>
        <v>514-25-29722</v>
      </c>
      <c r="G3184" s="282" t="s">
        <v>1659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3818</v>
      </c>
      <c r="E3185" s="261" t="str">
        <f>_xlfn.XLOOKUP(D3185,거래처!B:B,거래처!D:D," ")</f>
        <v>501-27-91957</v>
      </c>
      <c r="G3185" s="282" t="s">
        <v>4449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1425</v>
      </c>
      <c r="E3186" s="261" t="str">
        <f>_xlfn.XLOOKUP(D3186,거래처!B:B,거래처!D:D," ")</f>
        <v>220-02-21340</v>
      </c>
      <c r="G3186" s="282" t="s">
        <v>2683</v>
      </c>
      <c r="H3186" s="261" t="s">
        <v>1179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1336</v>
      </c>
      <c r="E3187" s="261" t="str">
        <f>_xlfn.XLOOKUP(D3187,거래처!B:B,거래처!D:D," ")</f>
        <v>642-15-02067</v>
      </c>
      <c r="G3187" s="282" t="s">
        <v>2089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1004</v>
      </c>
      <c r="E3188" s="261" t="str">
        <f>_xlfn.XLOOKUP(D3188,거래처!B:B,거래처!D:D," ")</f>
        <v>302-01-83388</v>
      </c>
      <c r="G3188" s="282" t="s">
        <v>1685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2901</v>
      </c>
      <c r="E3189" s="261" t="str">
        <f>_xlfn.XLOOKUP(D3189,거래처!B:B,거래처!D:D," ")</f>
        <v>402-23-16615</v>
      </c>
      <c r="G3189" s="282" t="s">
        <v>1171</v>
      </c>
      <c r="H3189" s="261" t="s">
        <v>1694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2901</v>
      </c>
      <c r="E3190" s="261" t="str">
        <f>_xlfn.XLOOKUP(D3190,거래처!B:B,거래처!D:D," ")</f>
        <v>402-23-16615</v>
      </c>
      <c r="G3190" s="282" t="s">
        <v>1648</v>
      </c>
      <c r="H3190" s="261" t="s">
        <v>1647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1431</v>
      </c>
      <c r="E3191" s="261" t="str">
        <f>_xlfn.XLOOKUP(D3191,거래처!B:B,거래처!D:D," ")</f>
        <v>487-18-00463</v>
      </c>
      <c r="G3191" s="282" t="s">
        <v>3976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1331</v>
      </c>
      <c r="E3192" s="261" t="str">
        <f>_xlfn.XLOOKUP(D3192,거래처!B:B,거래처!D:D," ")</f>
        <v>510-03-85884</v>
      </c>
      <c r="G3192" s="282" t="s">
        <v>4024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1786</v>
      </c>
      <c r="E3193" s="261" t="str">
        <f>_xlfn.XLOOKUP(D3193,거래처!B:B,거래처!D:D," ")</f>
        <v>514-13-78458</v>
      </c>
      <c r="G3193" s="282" t="s">
        <v>4249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1040</v>
      </c>
      <c r="E3194" s="261" t="str">
        <f>_xlfn.XLOOKUP(D3194,거래처!B:B,거래처!D:D," ")</f>
        <v>621-19-34070</v>
      </c>
      <c r="G3194" s="282" t="s">
        <v>3706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2820</v>
      </c>
      <c r="E3195" s="261" t="str">
        <f>_xlfn.XLOOKUP(D3195,거래처!B:B,거래처!D:D," ")</f>
        <v>229-03-74690</v>
      </c>
      <c r="G3195" s="282" t="s">
        <v>3942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2079</v>
      </c>
      <c r="E3196" s="261" t="str">
        <f>_xlfn.XLOOKUP(D3196,거래처!B:B,거래처!D:D," ")</f>
        <v>455-19-00065</v>
      </c>
      <c r="G3196" s="282" t="s">
        <v>4450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1414</v>
      </c>
      <c r="E3197" s="261" t="str">
        <f>_xlfn.XLOOKUP(D3197,거래처!B:B,거래처!D:D," ")</f>
        <v>514-25-29722</v>
      </c>
      <c r="G3197" s="282" t="s">
        <v>4047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1336</v>
      </c>
      <c r="E3198" s="261" t="str">
        <f>_xlfn.XLOOKUP(D3198,거래처!B:B,거래처!D:D," ")</f>
        <v>642-15-02067</v>
      </c>
      <c r="G3198" s="282" t="s">
        <v>4451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1542</v>
      </c>
      <c r="E3199" s="261" t="str">
        <f>_xlfn.XLOOKUP(D3199,거래처!B:B,거래처!D:D," ")</f>
        <v>122-01-63748</v>
      </c>
      <c r="G3199" s="282" t="s">
        <v>3966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1542</v>
      </c>
      <c r="E3200" s="261" t="str">
        <f>_xlfn.XLOOKUP(D3200,거래처!B:B,거래처!D:D," ")</f>
        <v>122-01-63748</v>
      </c>
      <c r="G3200" s="282" t="s">
        <v>3966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3826</v>
      </c>
      <c r="E3201" s="261" t="str">
        <f>_xlfn.XLOOKUP(D3201,거래처!B:B,거래처!D:D," ")</f>
        <v>418-02-99483</v>
      </c>
      <c r="G3201" s="282" t="s">
        <v>4287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1750</v>
      </c>
      <c r="E3202" s="261" t="str">
        <f>_xlfn.XLOOKUP(D3202,거래처!B:B,거래처!D:D," ")</f>
        <v>655-12-01549</v>
      </c>
      <c r="G3202" s="282" t="s">
        <v>4452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1664</v>
      </c>
      <c r="E3203" s="261" t="str">
        <f>_xlfn.XLOOKUP(D3203,거래처!B:B,거래처!D:D," ")</f>
        <v>848-34-00917</v>
      </c>
      <c r="G3203" s="282" t="s">
        <v>4453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1198</v>
      </c>
      <c r="E3204" s="261" t="str">
        <f>_xlfn.XLOOKUP(D3204,거래처!B:B,거래처!D:D," ")</f>
        <v>502-23-76820</v>
      </c>
      <c r="G3204" s="282" t="s">
        <v>1171</v>
      </c>
      <c r="H3204" s="261" t="s">
        <v>1694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4446</v>
      </c>
      <c r="E3205" s="261">
        <f>_xlfn.XLOOKUP(D3205,거래처!B:B,거래처!D:D," ")</f>
        <v>0</v>
      </c>
      <c r="G3205" s="282" t="s">
        <v>2304</v>
      </c>
      <c r="H3205" s="261" t="s">
        <v>6025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1689</v>
      </c>
      <c r="E3206" s="261" t="str">
        <f>_xlfn.XLOOKUP(D3206,거래처!B:B,거래처!D:D," ")</f>
        <v>410-27-15314</v>
      </c>
      <c r="G3206" s="282" t="s">
        <v>4454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1427</v>
      </c>
      <c r="E3207" s="261" t="str">
        <f>_xlfn.XLOOKUP(D3207,거래처!B:B,거래처!D:D," ")</f>
        <v>877-63-00588</v>
      </c>
      <c r="G3207" s="282" t="s">
        <v>2109</v>
      </c>
      <c r="H3207" s="261" t="s">
        <v>1169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1427</v>
      </c>
      <c r="E3208" s="261" t="str">
        <f>_xlfn.XLOOKUP(D3208,거래처!B:B,거래처!D:D," ")</f>
        <v>877-63-00588</v>
      </c>
      <c r="G3208" s="282" t="s">
        <v>2110</v>
      </c>
      <c r="H3208" s="261" t="s">
        <v>1744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1427</v>
      </c>
      <c r="E3209" s="261" t="str">
        <f>_xlfn.XLOOKUP(D3209,거래처!B:B,거래처!D:D," ")</f>
        <v>877-63-00588</v>
      </c>
      <c r="G3209" s="282" t="s">
        <v>2112</v>
      </c>
      <c r="H3209" s="261" t="s">
        <v>1662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2033</v>
      </c>
      <c r="E3210" s="261" t="str">
        <f>_xlfn.XLOOKUP(D3210,거래처!B:B,거래처!D:D," ")</f>
        <v>306-28-58326</v>
      </c>
      <c r="G3210" s="282" t="s">
        <v>2950</v>
      </c>
      <c r="H3210" s="261" t="s">
        <v>2938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4442</v>
      </c>
      <c r="E3211" s="261" t="str">
        <f>_xlfn.XLOOKUP(D3211,거래처!B:B,거래처!D:D," ")</f>
        <v>620-10-33056</v>
      </c>
      <c r="G3211" s="282" t="s">
        <v>3877</v>
      </c>
      <c r="H3211" s="261" t="s">
        <v>3878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1554</v>
      </c>
      <c r="E3212" s="261" t="str">
        <f>_xlfn.XLOOKUP(D3212,거래처!B:B,거래처!D:D," ")</f>
        <v>312-13-58007</v>
      </c>
      <c r="G3212" s="282" t="s">
        <v>2036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4442</v>
      </c>
      <c r="E3213" s="261" t="str">
        <f>_xlfn.XLOOKUP(D3213,거래처!B:B,거래처!D:D," ")</f>
        <v>620-10-33056</v>
      </c>
      <c r="G3213" s="282" t="s">
        <v>4455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2820</v>
      </c>
      <c r="E3214" s="261" t="str">
        <f>_xlfn.XLOOKUP(D3214,거래처!B:B,거래처!D:D," ")</f>
        <v>229-03-74690</v>
      </c>
      <c r="G3214" s="282" t="s">
        <v>2820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1689</v>
      </c>
      <c r="E3215" s="261" t="str">
        <f>_xlfn.XLOOKUP(D3215,거래처!B:B,거래처!D:D," ")</f>
        <v>410-27-15314</v>
      </c>
      <c r="G3215" s="282" t="s">
        <v>3642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4446</v>
      </c>
      <c r="E3216" s="261">
        <f>_xlfn.XLOOKUP(D3216,거래처!B:B,거래처!D:D," ")</f>
        <v>0</v>
      </c>
      <c r="G3216" s="282" t="s">
        <v>4456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1357</v>
      </c>
      <c r="E3217" s="261" t="str">
        <f>_xlfn.XLOOKUP(D3217,거래처!B:B,거래처!D:D," ")</f>
        <v>177-01-03420</v>
      </c>
      <c r="G3217" s="282" t="s">
        <v>2109</v>
      </c>
      <c r="H3217" s="261" t="s">
        <v>1169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1357</v>
      </c>
      <c r="E3218" s="261" t="str">
        <f>_xlfn.XLOOKUP(D3218,거래처!B:B,거래처!D:D," ")</f>
        <v>177-01-03420</v>
      </c>
      <c r="G3218" s="282" t="s">
        <v>2110</v>
      </c>
      <c r="H3218" s="261" t="s">
        <v>1744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1689</v>
      </c>
      <c r="E3219" s="261" t="str">
        <f>_xlfn.XLOOKUP(D3219,거래처!B:B,거래처!D:D," ")</f>
        <v>410-27-15314</v>
      </c>
      <c r="G3219" s="282" t="s">
        <v>2131</v>
      </c>
      <c r="H3219" s="261" t="s">
        <v>1891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1689</v>
      </c>
      <c r="E3220" s="261" t="str">
        <f>_xlfn.XLOOKUP(D3220,거래처!B:B,거래처!D:D," ")</f>
        <v>410-27-15314</v>
      </c>
      <c r="G3220" s="282" t="s">
        <v>2110</v>
      </c>
      <c r="H3220" s="261" t="s">
        <v>1744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1689</v>
      </c>
      <c r="E3221" s="261" t="str">
        <f>_xlfn.XLOOKUP(D3221,거래처!B:B,거래처!D:D," ")</f>
        <v>410-27-15314</v>
      </c>
      <c r="G3221" s="282" t="s">
        <v>3525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2518</v>
      </c>
      <c r="E3222" s="261" t="str">
        <f>_xlfn.XLOOKUP(D3222,거래처!B:B,거래처!D:D," ")</f>
        <v>142-15-02330</v>
      </c>
      <c r="G3222" s="282" t="s">
        <v>1659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1554</v>
      </c>
      <c r="E3223" s="261" t="str">
        <f>_xlfn.XLOOKUP(D3223,거래처!B:B,거래처!D:D," ")</f>
        <v>312-13-58007</v>
      </c>
      <c r="G3223" s="282" t="s">
        <v>3462</v>
      </c>
      <c r="H3223" s="261" t="s">
        <v>3471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1554</v>
      </c>
      <c r="E3224" s="261" t="str">
        <f>_xlfn.XLOOKUP(D3224,거래처!B:B,거래처!D:D," ")</f>
        <v>312-13-58007</v>
      </c>
      <c r="G3224" s="282" t="s">
        <v>2123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1357</v>
      </c>
      <c r="E3225" s="261" t="str">
        <f>_xlfn.XLOOKUP(D3225,거래처!B:B,거래처!D:D," ")</f>
        <v>177-01-03420</v>
      </c>
      <c r="G3225" s="282" t="s">
        <v>1685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1353</v>
      </c>
      <c r="E3226" s="261" t="str">
        <f>_xlfn.XLOOKUP(D3226,거래처!B:B,거래처!D:D," ")</f>
        <v>606-32-91668</v>
      </c>
      <c r="G3226" s="282" t="s">
        <v>1633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1554</v>
      </c>
      <c r="E3227" s="261" t="str">
        <f>_xlfn.XLOOKUP(D3227,거래처!B:B,거래처!D:D," ")</f>
        <v>312-13-58007</v>
      </c>
      <c r="G3227" s="282" t="s">
        <v>3723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1331</v>
      </c>
      <c r="E3228" s="261" t="str">
        <f>_xlfn.XLOOKUP(D3228,거래처!B:B,거래처!D:D," ")</f>
        <v>510-03-85884</v>
      </c>
      <c r="G3228" s="282" t="s">
        <v>4024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3841</v>
      </c>
      <c r="E3229" s="261" t="str">
        <f>_xlfn.XLOOKUP(D3229,거래처!B:B,거래처!D:D," ")</f>
        <v>608-15-54172</v>
      </c>
      <c r="G3229" s="282" t="s">
        <v>2069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3841</v>
      </c>
      <c r="E3230" s="261" t="str">
        <f>_xlfn.XLOOKUP(D3230,거래처!B:B,거래처!D:D," ")</f>
        <v>608-15-54172</v>
      </c>
      <c r="G3230" s="282" t="s">
        <v>3915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3817</v>
      </c>
      <c r="E3231" s="261" t="str">
        <f>_xlfn.XLOOKUP(D3231,거래처!B:B,거래처!D:D," ")</f>
        <v>549-86-00945</v>
      </c>
      <c r="G3231" s="282" t="s">
        <v>1102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1410</v>
      </c>
      <c r="E3232" s="261" t="str">
        <f>_xlfn.XLOOKUP(D3232,거래처!B:B,거래처!D:D," ")</f>
        <v>273-03-01573</v>
      </c>
      <c r="G3232" s="282" t="s">
        <v>1410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2076</v>
      </c>
      <c r="E3233" s="261" t="str">
        <f>_xlfn.XLOOKUP(D3233,거래처!B:B,거래처!D:D," ")</f>
        <v>562-03-01527</v>
      </c>
      <c r="G3233" s="282" t="s">
        <v>3915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1357</v>
      </c>
      <c r="E3234" s="261" t="str">
        <f>_xlfn.XLOOKUP(D3234,거래처!B:B,거래처!D:D," ")</f>
        <v>177-01-03420</v>
      </c>
      <c r="G3234" s="282" t="s">
        <v>2747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2518</v>
      </c>
      <c r="E3235" s="261" t="str">
        <f>_xlfn.XLOOKUP(D3235,거래처!B:B,거래처!D:D," ")</f>
        <v>142-15-02330</v>
      </c>
      <c r="G3235" s="282" t="s">
        <v>1741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2033</v>
      </c>
      <c r="E3236" s="261" t="str">
        <f>_xlfn.XLOOKUP(D3236,거래처!B:B,거래처!D:D," ")</f>
        <v>306-28-58326</v>
      </c>
      <c r="G3236" s="282" t="s">
        <v>1798</v>
      </c>
      <c r="H3236" s="261" t="s">
        <v>4026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1533</v>
      </c>
      <c r="E3237" s="261" t="str">
        <f>_xlfn.XLOOKUP(D3237,거래처!B:B,거래처!D:D," ")</f>
        <v>416-09-29452</v>
      </c>
      <c r="G3237" s="282" t="s">
        <v>2823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1427</v>
      </c>
      <c r="E3238" s="261" t="str">
        <f>_xlfn.XLOOKUP(D3238,거래처!B:B,거래처!D:D," ")</f>
        <v>877-63-00588</v>
      </c>
      <c r="G3238" s="282" t="s">
        <v>1102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4480</v>
      </c>
      <c r="E3239" s="261" t="str">
        <f>_xlfn.XLOOKUP(D3239,거래처!B:B,거래처!D:D," ")</f>
        <v>501-27-91957</v>
      </c>
      <c r="G3239" s="282" t="s">
        <v>4484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1122</v>
      </c>
      <c r="E3240" s="261">
        <f>_xlfn.XLOOKUP(D3240,거래처!B:B,거래처!D:D," ")</f>
        <v>0</v>
      </c>
      <c r="G3240" s="282" t="s">
        <v>1102</v>
      </c>
      <c r="N3240" s="257">
        <v>-880000</v>
      </c>
      <c r="Q3240" s="282" t="s">
        <v>4180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3850</v>
      </c>
      <c r="E3241" s="261" t="str">
        <f>_xlfn.XLOOKUP(D3241,거래처!B:B,거래처!D:D," ")</f>
        <v>514-33-03163</v>
      </c>
      <c r="G3241" s="282" t="s">
        <v>1685</v>
      </c>
      <c r="I3241" s="257">
        <v>1100000</v>
      </c>
      <c r="J3241" s="261">
        <v>1</v>
      </c>
      <c r="M3241" s="257">
        <v>1100000</v>
      </c>
      <c r="Q3241" s="282" t="s">
        <v>4180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1004</v>
      </c>
      <c r="E3242" s="261" t="str">
        <f>_xlfn.XLOOKUP(D3242,거래처!B:B,거래처!D:D," ")</f>
        <v>302-01-83388</v>
      </c>
      <c r="G3242" s="282" t="s">
        <v>1685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4180</v>
      </c>
    </row>
    <row r="3243" spans="1:17">
      <c r="A3243" s="263">
        <v>3242</v>
      </c>
      <c r="C3243" s="256">
        <v>46091</v>
      </c>
      <c r="D3243" s="282" t="s">
        <v>1122</v>
      </c>
      <c r="E3243" s="261">
        <f>_xlfn.XLOOKUP(D3243,거래처!B:B,거래처!D:D," ")</f>
        <v>0</v>
      </c>
      <c r="G3243" s="282" t="s">
        <v>2023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3083</v>
      </c>
      <c r="E3244" s="261" t="str">
        <f>_xlfn.XLOOKUP(D3244,거래처!B:B,거래처!D:D," ")</f>
        <v>409-41-96365</v>
      </c>
      <c r="G3244" s="282" t="s">
        <v>1173</v>
      </c>
      <c r="H3244" s="261" t="s">
        <v>1174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1664</v>
      </c>
      <c r="E3245" s="261" t="str">
        <f>_xlfn.XLOOKUP(D3245,거래처!B:B,거래처!D:D," ")</f>
        <v>848-34-00917</v>
      </c>
      <c r="G3245" s="282" t="s">
        <v>2823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1536</v>
      </c>
      <c r="E3246" s="261" t="str">
        <f>_xlfn.XLOOKUP(D3246,거래처!B:B,거래처!D:D," ")</f>
        <v>503-07-45581</v>
      </c>
      <c r="G3246" s="282" t="s">
        <v>1224</v>
      </c>
      <c r="H3246" s="261" t="s">
        <v>1223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1410</v>
      </c>
      <c r="E3247" s="261" t="str">
        <f>_xlfn.XLOOKUP(D3247,거래처!B:B,거래처!D:D," ")</f>
        <v>273-03-01573</v>
      </c>
      <c r="G3247" s="282" t="s">
        <v>1686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1300</v>
      </c>
      <c r="E3248" s="261" t="str">
        <f>_xlfn.XLOOKUP(D3248,거래처!B:B,거래처!D:D," ")</f>
        <v>562-03-01527</v>
      </c>
      <c r="G3248" s="282" t="s">
        <v>1185</v>
      </c>
      <c r="H3248" s="261" t="s">
        <v>2091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1402</v>
      </c>
      <c r="E3249" s="261" t="str">
        <f>_xlfn.XLOOKUP(D3249,거래처!B:B,거래처!D:D," ")</f>
        <v>504-20-50427</v>
      </c>
      <c r="G3249" s="282" t="s">
        <v>1171</v>
      </c>
      <c r="H3249" s="261" t="s">
        <v>1694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1402</v>
      </c>
      <c r="E3250" s="261" t="str">
        <f>_xlfn.XLOOKUP(D3250,거래처!B:B,거래처!D:D," ")</f>
        <v>504-20-50427</v>
      </c>
      <c r="G3250" s="282" t="s">
        <v>4485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1746</v>
      </c>
      <c r="E3251" s="261" t="str">
        <f>_xlfn.XLOOKUP(D3251,거래처!B:B,거래처!D:D," ")</f>
        <v>410-17-34118</v>
      </c>
      <c r="G3251" s="282" t="s">
        <v>2116</v>
      </c>
      <c r="H3251" s="261" t="s">
        <v>1175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1689</v>
      </c>
      <c r="E3252" s="261" t="str">
        <f>_xlfn.XLOOKUP(D3252,거래처!B:B,거래처!D:D," ")</f>
        <v>410-27-15314</v>
      </c>
      <c r="G3252" s="282" t="s">
        <v>2089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E3253" s="261" t="str">
        <f>_xlfn.XLOOKUP(D3253,거래처!B:B,거래처!D:D," ")</f>
        <v>122-01-63748</v>
      </c>
      <c r="G3253" s="282" t="s">
        <v>4486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E3254" s="261" t="str">
        <f>_xlfn.XLOOKUP(D3254,거래처!B:B,거래처!D:D," ")</f>
        <v>122-01-63748</v>
      </c>
      <c r="G3254" s="282" t="s">
        <v>4487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E3255" s="261" t="str">
        <f>_xlfn.XLOOKUP(D3255,거래처!B:B,거래처!D:D," ")</f>
        <v>122-01-63748</v>
      </c>
      <c r="G3255" s="282" t="s">
        <v>1464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1412</v>
      </c>
      <c r="E3256" s="261" t="str">
        <f>_xlfn.XLOOKUP(D3256,거래처!B:B,거래처!D:D," ")</f>
        <v>324-46-00336</v>
      </c>
      <c r="G3256" s="282" t="s">
        <v>4488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1414</v>
      </c>
      <c r="E3257" s="261" t="str">
        <f>_xlfn.XLOOKUP(D3257,거래처!B:B,거래처!D:D," ")</f>
        <v>514-25-29722</v>
      </c>
      <c r="G3257" s="282" t="s">
        <v>4047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3832</v>
      </c>
      <c r="E3258" s="261" t="str">
        <f>_xlfn.XLOOKUP(D3258,거래처!B:B,거래처!D:D," ")</f>
        <v>502-23-76820</v>
      </c>
      <c r="G3258" s="282" t="s">
        <v>4686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2033</v>
      </c>
      <c r="E3259" s="261" t="str">
        <f>_xlfn.XLOOKUP(D3259,거래처!B:B,거래처!D:D," ")</f>
        <v>306-28-58326</v>
      </c>
      <c r="F3259" s="284" t="s">
        <v>4481</v>
      </c>
      <c r="G3259" s="282" t="s">
        <v>2683</v>
      </c>
      <c r="H3259" s="261" t="s">
        <v>1179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1664</v>
      </c>
      <c r="E3260" s="261" t="str">
        <f>_xlfn.XLOOKUP(D3260,거래처!B:B,거래처!D:D," ")</f>
        <v>848-34-00917</v>
      </c>
      <c r="G3260" s="282" t="s">
        <v>1685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1750</v>
      </c>
      <c r="E3261" s="261" t="str">
        <f>_xlfn.XLOOKUP(D3261,거래처!B:B,거래처!D:D," ")</f>
        <v>655-12-01549</v>
      </c>
      <c r="F3261" s="284" t="s">
        <v>4518</v>
      </c>
      <c r="G3261" s="282" t="s">
        <v>2115</v>
      </c>
      <c r="H3261" s="261" t="s">
        <v>1168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1950</v>
      </c>
      <c r="E3262" s="261">
        <f>_xlfn.XLOOKUP(D3262,거래처!B:B,거래처!D:D," ")</f>
        <v>0</v>
      </c>
      <c r="G3262" s="282" t="s">
        <v>2023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1950</v>
      </c>
      <c r="E3263" s="261">
        <f>_xlfn.XLOOKUP(D3263,거래처!B:B,거래처!D:D," ")</f>
        <v>0</v>
      </c>
      <c r="G3263" s="282" t="s">
        <v>3857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2230</v>
      </c>
      <c r="E3264" s="261" t="str">
        <f>_xlfn.XLOOKUP(D3264,거래처!B:B,거래처!D:D," ")</f>
        <v>505-81-51041</v>
      </c>
      <c r="G3264" s="282" t="s">
        <v>4489</v>
      </c>
      <c r="H3264" s="261" t="s">
        <v>1694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1264</v>
      </c>
      <c r="E3265" s="261" t="str">
        <f>_xlfn.XLOOKUP(D3265,거래처!B:B,거래처!D:D," ")</f>
        <v>881-07-00034</v>
      </c>
      <c r="G3265" s="282" t="s">
        <v>4490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2329</v>
      </c>
      <c r="E3266" s="261" t="str">
        <f>_xlfn.XLOOKUP(D3266,거래처!B:B,거래처!D:D," ")</f>
        <v>552-86-02615</v>
      </c>
      <c r="G3266" s="282" t="s">
        <v>4463</v>
      </c>
      <c r="H3266" s="261" t="s">
        <v>4464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3818</v>
      </c>
      <c r="E3267" s="261" t="str">
        <f>_xlfn.XLOOKUP(D3267,거래처!B:B,거래처!D:D," ")</f>
        <v>501-27-91957</v>
      </c>
      <c r="G3267" s="282" t="s">
        <v>2039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1664</v>
      </c>
      <c r="E3268" s="261" t="str">
        <f>_xlfn.XLOOKUP(D3268,거래처!B:B,거래처!D:D," ")</f>
        <v>848-34-00917</v>
      </c>
      <c r="G3268" s="282" t="s">
        <v>4491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1353</v>
      </c>
      <c r="E3269" s="261" t="str">
        <f>_xlfn.XLOOKUP(D3269,거래처!B:B,거래처!D:D," ")</f>
        <v>606-32-91668</v>
      </c>
      <c r="G3269" s="282" t="s">
        <v>3909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3083</v>
      </c>
      <c r="E3270" s="261" t="str">
        <f>_xlfn.XLOOKUP(D3270,거래처!B:B,거래처!D:D," ")</f>
        <v>409-41-96365</v>
      </c>
      <c r="G3270" s="282" t="s">
        <v>4492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2329</v>
      </c>
      <c r="E3271" s="261" t="str">
        <f>_xlfn.XLOOKUP(D3271,거래처!B:B,거래처!D:D," ")</f>
        <v>552-86-02615</v>
      </c>
      <c r="G3271" s="282" t="s">
        <v>2329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1425</v>
      </c>
      <c r="E3272" s="261" t="str">
        <f>_xlfn.XLOOKUP(D3272,거래처!B:B,거래처!D:D," ")</f>
        <v>220-02-21340</v>
      </c>
      <c r="G3272" s="282" t="s">
        <v>1425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2230</v>
      </c>
      <c r="E3273" s="261" t="str">
        <f>_xlfn.XLOOKUP(D3273,거래처!B:B,거래처!D:D," ")</f>
        <v>505-81-51041</v>
      </c>
      <c r="G3273" s="282" t="s">
        <v>3915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1542</v>
      </c>
      <c r="E3274" s="261" t="str">
        <f>_xlfn.XLOOKUP(D3274,거래처!B:B,거래처!D:D," ")</f>
        <v>122-01-63748</v>
      </c>
      <c r="G3274" s="282" t="s">
        <v>3966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1809</v>
      </c>
      <c r="E3275" s="261" t="str">
        <f>_xlfn.XLOOKUP(D3275,거래처!B:B,거래처!D:D," ")</f>
        <v>585-08-00244</v>
      </c>
      <c r="G3275" s="282" t="s">
        <v>2125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1809</v>
      </c>
      <c r="E3276" s="261" t="str">
        <f>_xlfn.XLOOKUP(D3276,거래처!B:B,거래처!D:D," ")</f>
        <v>585-08-00244</v>
      </c>
      <c r="G3276" s="282" t="s">
        <v>3915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1664</v>
      </c>
      <c r="E3277" s="261" t="str">
        <f>_xlfn.XLOOKUP(D3277,거래처!B:B,거래처!D:D," ")</f>
        <v>848-34-00917</v>
      </c>
      <c r="G3277" s="282" t="s">
        <v>2115</v>
      </c>
      <c r="H3277" s="261" t="s">
        <v>1168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4482</v>
      </c>
      <c r="E3278" s="261" t="str">
        <f>_xlfn.XLOOKUP(D3278,거래처!B:B,거래처!D:D," ")</f>
        <v>511-04-99073</v>
      </c>
      <c r="G3278" s="282" t="s">
        <v>2110</v>
      </c>
      <c r="H3278" s="261" t="s">
        <v>1744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4482</v>
      </c>
      <c r="E3279" s="261" t="str">
        <f>_xlfn.XLOOKUP(D3279,거래처!B:B,거래처!D:D," ")</f>
        <v>511-04-99073</v>
      </c>
      <c r="G3279" s="282" t="s">
        <v>2109</v>
      </c>
      <c r="H3279" s="261" t="s">
        <v>1169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2076</v>
      </c>
      <c r="E3280" s="261" t="str">
        <f>_xlfn.XLOOKUP(D3280,거래처!B:B,거래처!D:D," ")</f>
        <v>562-03-01527</v>
      </c>
      <c r="G3280" s="282" t="s">
        <v>2747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2538</v>
      </c>
      <c r="E3281" s="261" t="str">
        <f>_xlfn.XLOOKUP(D3281,거래처!B:B,거래처!D:D," ")</f>
        <v>128-38-89285</v>
      </c>
      <c r="G3281" s="282" t="s">
        <v>2036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1407</v>
      </c>
      <c r="E3282" s="261" t="str">
        <f>_xlfn.XLOOKUP(D3282,거래처!B:B,거래처!D:D," ")</f>
        <v>502-11-86077</v>
      </c>
      <c r="G3282" s="282" t="s">
        <v>1171</v>
      </c>
      <c r="H3282" s="261" t="s">
        <v>1694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4482</v>
      </c>
      <c r="E3283" s="261" t="str">
        <f>_xlfn.XLOOKUP(D3283,거래처!B:B,거래처!D:D," ")</f>
        <v>511-04-99073</v>
      </c>
      <c r="G3283" s="282" t="s">
        <v>4493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1004</v>
      </c>
      <c r="E3284" s="261" t="str">
        <f>_xlfn.XLOOKUP(D3284,거래처!B:B,거래처!D:D," ")</f>
        <v>302-01-83388</v>
      </c>
      <c r="G3284" s="282" t="s">
        <v>3675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2474</v>
      </c>
      <c r="E3285" s="261" t="str">
        <f>_xlfn.XLOOKUP(D3285,거래처!B:B,거래처!D:D," ")</f>
        <v>416-04-31443</v>
      </c>
      <c r="G3285" s="282" t="s">
        <v>4494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3850</v>
      </c>
      <c r="E3286" s="261" t="str">
        <f>_xlfn.XLOOKUP(D3286,거래처!B:B,거래처!D:D," ")</f>
        <v>514-33-03163</v>
      </c>
      <c r="G3286" s="282" t="s">
        <v>4495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1536</v>
      </c>
      <c r="E3287" s="261" t="str">
        <f>_xlfn.XLOOKUP(D3287,거래처!B:B,거래처!D:D," ")</f>
        <v>503-07-45581</v>
      </c>
      <c r="G3287" s="282" t="s">
        <v>3871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1425</v>
      </c>
      <c r="E3288" s="261" t="str">
        <f>_xlfn.XLOOKUP(D3288,거래처!B:B,거래처!D:D," ")</f>
        <v>220-02-21340</v>
      </c>
      <c r="G3288" s="282" t="s">
        <v>1454</v>
      </c>
      <c r="H3288" s="261" t="s">
        <v>2594</v>
      </c>
      <c r="I3288" s="261">
        <v>1</v>
      </c>
      <c r="J3288" s="258"/>
      <c r="L3288" s="257">
        <v>0</v>
      </c>
      <c r="O3288" s="261"/>
      <c r="P3288" s="261"/>
      <c r="Q3288" s="282" t="s">
        <v>4498</v>
      </c>
    </row>
    <row r="3289" spans="1:17">
      <c r="A3289" s="263">
        <v>3288</v>
      </c>
      <c r="C3289" s="256">
        <v>46097</v>
      </c>
      <c r="D3289" s="282" t="s">
        <v>2384</v>
      </c>
      <c r="E3289" s="261" t="str">
        <f>_xlfn.XLOOKUP(D3289,거래처!B:B,거래처!D:D," ")</f>
        <v>114-28-00870</v>
      </c>
      <c r="G3289" s="282" t="s">
        <v>1659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3098</v>
      </c>
      <c r="E3290" s="261" t="str">
        <f>_xlfn.XLOOKUP(D3290,거래처!B:B,거래처!D:D," ")</f>
        <v>444-37-00623</v>
      </c>
      <c r="G3290" s="282" t="s">
        <v>2131</v>
      </c>
      <c r="H3290" s="261" t="s">
        <v>1891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3098</v>
      </c>
      <c r="E3291" s="261" t="str">
        <f>_xlfn.XLOOKUP(D3291,거래처!B:B,거래처!D:D," ")</f>
        <v>444-37-00623</v>
      </c>
      <c r="G3291" s="282" t="s">
        <v>2595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1331</v>
      </c>
      <c r="E3292" s="261" t="str">
        <f>_xlfn.XLOOKUP(D3292,거래처!B:B,거래처!D:D," ")</f>
        <v>510-03-85884</v>
      </c>
      <c r="G3292" s="282" t="s">
        <v>1171</v>
      </c>
      <c r="H3292" s="261" t="s">
        <v>1694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1664</v>
      </c>
      <c r="E3293" s="261" t="str">
        <f>_xlfn.XLOOKUP(D3293,거래처!B:B,거래처!D:D," ")</f>
        <v>848-34-00917</v>
      </c>
      <c r="G3293" s="282" t="s">
        <v>1537</v>
      </c>
      <c r="H3293" s="261" t="s">
        <v>1858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2691</v>
      </c>
      <c r="E3294" s="261" t="str">
        <f>_xlfn.XLOOKUP(D3294,거래처!B:B,거래처!D:D," ")</f>
        <v>118-10-18095</v>
      </c>
      <c r="G3294" s="282" t="s">
        <v>2116</v>
      </c>
      <c r="H3294" s="261" t="s">
        <v>1175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1402</v>
      </c>
      <c r="E3295" s="261" t="str">
        <f>_xlfn.XLOOKUP(D3295,거래처!B:B,거래처!D:D," ")</f>
        <v>504-20-50427</v>
      </c>
      <c r="G3295" s="282" t="s">
        <v>1971</v>
      </c>
      <c r="H3295" s="261" t="s">
        <v>4467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1402</v>
      </c>
      <c r="E3296" s="261" t="str">
        <f>_xlfn.XLOOKUP(D3296,거래처!B:B,거래처!D:D," ")</f>
        <v>504-20-50427</v>
      </c>
      <c r="G3296" s="282" t="s">
        <v>3331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1664</v>
      </c>
      <c r="E3297" s="261" t="str">
        <f>_xlfn.XLOOKUP(D3297,거래처!B:B,거래처!D:D," ")</f>
        <v>848-34-00917</v>
      </c>
      <c r="G3297" s="282" t="s">
        <v>2823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1336</v>
      </c>
      <c r="E3298" s="261" t="str">
        <f>_xlfn.XLOOKUP(D3298,거래처!B:B,거래처!D:D," ")</f>
        <v>642-15-02067</v>
      </c>
      <c r="G3298" s="282" t="s">
        <v>2089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3838</v>
      </c>
      <c r="E3299" s="261" t="str">
        <f>_xlfn.XLOOKUP(D3299,거래처!B:B,거래처!D:D," ")</f>
        <v>472-15-00422</v>
      </c>
      <c r="G3299" s="282" t="s">
        <v>1659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1024</v>
      </c>
      <c r="E3300" s="261" t="str">
        <f>_xlfn.XLOOKUP(D3300,거래처!B:B,거래처!D:D," ")</f>
        <v>196-87-02353</v>
      </c>
      <c r="G3300" s="282" t="s">
        <v>2294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1024</v>
      </c>
      <c r="E3301" s="261" t="str">
        <f>_xlfn.XLOOKUP(D3301,거래처!B:B,거래처!D:D," ")</f>
        <v>196-87-02353</v>
      </c>
      <c r="G3301" s="282" t="s">
        <v>2098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1402</v>
      </c>
      <c r="E3302" s="261" t="str">
        <f>_xlfn.XLOOKUP(D3302,거래처!B:B,거래처!D:D," ")</f>
        <v>504-20-50427</v>
      </c>
      <c r="G3302" s="282" t="s">
        <v>4510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3838</v>
      </c>
      <c r="E3303" s="261" t="str">
        <f>_xlfn.XLOOKUP(D3303,거래처!B:B,거래처!D:D," ")</f>
        <v>472-15-00422</v>
      </c>
      <c r="G3303" s="282" t="s">
        <v>4511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2384</v>
      </c>
      <c r="E3304" s="261" t="str">
        <f>_xlfn.XLOOKUP(D3304,거래처!B:B,거래처!D:D," ")</f>
        <v>114-28-00870</v>
      </c>
      <c r="G3304" s="282" t="s">
        <v>4512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3673</v>
      </c>
      <c r="E3305" s="261" t="str">
        <f>_xlfn.XLOOKUP(D3305,거래처!B:B,거래처!D:D," ")</f>
        <v>111-02-01171</v>
      </c>
      <c r="G3305" s="282" t="s">
        <v>3462</v>
      </c>
      <c r="H3305" s="261" t="s">
        <v>3471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1007</v>
      </c>
      <c r="E3306" s="261" t="str">
        <f>_xlfn.XLOOKUP(D3306,거래처!B:B,거래처!D:D," ")</f>
        <v>488-12-01084</v>
      </c>
      <c r="G3306" s="282" t="s">
        <v>4513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1536</v>
      </c>
      <c r="E3307" s="261" t="str">
        <f>_xlfn.XLOOKUP(D3307,거래처!B:B,거래처!D:D," ")</f>
        <v>503-07-45581</v>
      </c>
      <c r="G3307" s="282" t="s">
        <v>1171</v>
      </c>
      <c r="H3307" s="261" t="s">
        <v>1694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1536</v>
      </c>
      <c r="E3308" s="261" t="str">
        <f>_xlfn.XLOOKUP(D3308,거래처!B:B,거래처!D:D," ")</f>
        <v>503-07-45581</v>
      </c>
      <c r="G3308" s="282" t="s">
        <v>1648</v>
      </c>
      <c r="H3308" s="261" t="s">
        <v>1647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1689</v>
      </c>
      <c r="E3309" s="261" t="str">
        <f>_xlfn.XLOOKUP(D3309,거래처!B:B,거래처!D:D," ")</f>
        <v>410-27-15314</v>
      </c>
      <c r="G3309" s="282" t="s">
        <v>2119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1689</v>
      </c>
      <c r="E3310" s="261" t="str">
        <f>_xlfn.XLOOKUP(D3310,거래처!B:B,거래처!D:D," ")</f>
        <v>410-27-15314</v>
      </c>
      <c r="G3310" s="282" t="s">
        <v>2120</v>
      </c>
      <c r="H3310" s="261" t="s">
        <v>1736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1689</v>
      </c>
      <c r="E3311" s="261" t="str">
        <f>_xlfn.XLOOKUP(D3311,거래처!B:B,거래처!D:D," ")</f>
        <v>410-27-15314</v>
      </c>
      <c r="G3311" s="282" t="s">
        <v>1840</v>
      </c>
      <c r="H3311" s="261" t="s">
        <v>1839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1536</v>
      </c>
      <c r="E3312" s="261" t="str">
        <f>_xlfn.XLOOKUP(D3312,거래처!B:B,거래처!D:D," ")</f>
        <v>503-07-45581</v>
      </c>
      <c r="G3312" s="282" t="s">
        <v>1224</v>
      </c>
      <c r="H3312" s="261" t="s">
        <v>1223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1498</v>
      </c>
      <c r="E3313" s="261">
        <f>_xlfn.XLOOKUP(D3313,거래처!B:B,거래처!D:D," ")</f>
        <v>0</v>
      </c>
      <c r="G3313" s="282" t="s">
        <v>6026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1336</v>
      </c>
      <c r="E3314" s="261" t="str">
        <f>_xlfn.XLOOKUP(D3314,거래처!B:B,거래처!D:D," ")</f>
        <v>642-15-02067</v>
      </c>
      <c r="G3314" s="282" t="s">
        <v>3916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1750</v>
      </c>
      <c r="E3315" s="261" t="str">
        <f>_xlfn.XLOOKUP(D3315,거래처!B:B,거래처!D:D," ")</f>
        <v>655-12-01549</v>
      </c>
      <c r="F3315" s="284" t="s">
        <v>4504</v>
      </c>
      <c r="G3315" s="282" t="s">
        <v>2115</v>
      </c>
      <c r="H3315" s="261" t="s">
        <v>1168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1750</v>
      </c>
      <c r="E3316" s="261" t="str">
        <f>_xlfn.XLOOKUP(D3316,거래처!B:B,거래처!D:D," ")</f>
        <v>655-12-01549</v>
      </c>
      <c r="F3316" s="284" t="s">
        <v>4514</v>
      </c>
      <c r="G3316" s="282" t="s">
        <v>2115</v>
      </c>
      <c r="H3316" s="261" t="s">
        <v>1168</v>
      </c>
      <c r="I3316" s="257">
        <v>0</v>
      </c>
      <c r="J3316" s="261">
        <v>1</v>
      </c>
      <c r="N3316" s="257">
        <v>0</v>
      </c>
      <c r="Q3316" s="282" t="s">
        <v>4515</v>
      </c>
    </row>
    <row r="3317" spans="1:17">
      <c r="A3317" s="263">
        <v>3316</v>
      </c>
      <c r="C3317" s="256">
        <v>46099</v>
      </c>
      <c r="D3317" s="282" t="s">
        <v>1533</v>
      </c>
      <c r="E3317" s="261" t="str">
        <f>_xlfn.XLOOKUP(D3317,거래처!B:B,거래처!D:D," ")</f>
        <v>416-09-29452</v>
      </c>
      <c r="G3317" s="282" t="s">
        <v>2743</v>
      </c>
      <c r="H3317" s="261" t="s">
        <v>1174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1007</v>
      </c>
      <c r="E3318" s="261" t="str">
        <f>_xlfn.XLOOKUP(D3318,거래처!B:B,거래처!D:D," ")</f>
        <v>488-12-01084</v>
      </c>
      <c r="G3318" s="282" t="s">
        <v>1171</v>
      </c>
      <c r="H3318" s="261" t="s">
        <v>1694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1007</v>
      </c>
      <c r="E3319" s="261" t="str">
        <f>_xlfn.XLOOKUP(D3319,거래처!B:B,거래처!D:D," ")</f>
        <v>488-12-01084</v>
      </c>
      <c r="G3319" s="282" t="s">
        <v>1454</v>
      </c>
      <c r="H3319" s="261" t="s">
        <v>2594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1007</v>
      </c>
      <c r="E3320" s="261" t="str">
        <f>_xlfn.XLOOKUP(D3320,거래처!B:B,거래처!D:D," ")</f>
        <v>488-12-01084</v>
      </c>
      <c r="G3320" s="282" t="s">
        <v>1648</v>
      </c>
      <c r="H3320" s="261" t="s">
        <v>1647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1410</v>
      </c>
      <c r="E3321" s="261" t="str">
        <f>_xlfn.XLOOKUP(D3321,거래처!B:B,거래처!D:D," ")</f>
        <v>273-03-01573</v>
      </c>
      <c r="G3321" s="282" t="s">
        <v>4517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1750</v>
      </c>
      <c r="E3322" s="261" t="str">
        <f>_xlfn.XLOOKUP(D3322,거래처!B:B,거래처!D:D," ")</f>
        <v>655-12-01549</v>
      </c>
      <c r="F3322" s="284" t="s">
        <v>4519</v>
      </c>
      <c r="G3322" s="282" t="s">
        <v>2115</v>
      </c>
      <c r="H3322" s="261" t="s">
        <v>1168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1750</v>
      </c>
      <c r="E3323" s="261" t="str">
        <f>_xlfn.XLOOKUP(D3323,거래처!B:B,거래처!D:D," ")</f>
        <v>655-12-01549</v>
      </c>
      <c r="F3323" s="284" t="s">
        <v>4520</v>
      </c>
      <c r="G3323" s="282" t="s">
        <v>2115</v>
      </c>
      <c r="H3323" s="261" t="s">
        <v>1168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2901</v>
      </c>
      <c r="E3324" s="261" t="str">
        <f>_xlfn.XLOOKUP(D3324,거래처!B:B,거래처!D:D," ")</f>
        <v>402-23-16615</v>
      </c>
      <c r="G3324" s="282" t="s">
        <v>4281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1536</v>
      </c>
      <c r="E3325" s="261" t="str">
        <f>_xlfn.XLOOKUP(D3325,거래처!B:B,거래처!D:D," ")</f>
        <v>503-07-45581</v>
      </c>
      <c r="G3325" s="282" t="s">
        <v>3871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3098</v>
      </c>
      <c r="E3326" s="261" t="str">
        <f>_xlfn.XLOOKUP(D3326,거래처!B:B,거래처!D:D," ")</f>
        <v>444-37-00623</v>
      </c>
      <c r="G3326" s="282" t="s">
        <v>3910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2691</v>
      </c>
      <c r="E3327" s="261" t="str">
        <f>_xlfn.XLOOKUP(D3327,거래처!B:B,거래처!D:D," ")</f>
        <v>118-10-18095</v>
      </c>
      <c r="G3327" s="282" t="s">
        <v>2021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1431</v>
      </c>
      <c r="E3328" s="261" t="str">
        <f>_xlfn.XLOOKUP(D3328,거래처!B:B,거래처!D:D," ")</f>
        <v>487-18-00463</v>
      </c>
      <c r="G3328" s="282" t="s">
        <v>1171</v>
      </c>
      <c r="H3328" s="261" t="s">
        <v>1694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1431</v>
      </c>
      <c r="E3329" s="261" t="str">
        <f>_xlfn.XLOOKUP(D3329,거래처!B:B,거래처!D:D," ")</f>
        <v>487-18-00463</v>
      </c>
      <c r="G3329" s="282" t="s">
        <v>1454</v>
      </c>
      <c r="H3329" s="261" t="s">
        <v>2594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2474</v>
      </c>
      <c r="E3330" s="261" t="str">
        <f>_xlfn.XLOOKUP(D3330,거래처!B:B,거래처!D:D," ")</f>
        <v>416-04-31443</v>
      </c>
      <c r="G3330" s="282" t="s">
        <v>1173</v>
      </c>
      <c r="H3330" s="261" t="s">
        <v>1520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1536</v>
      </c>
      <c r="E3331" s="261" t="str">
        <f>_xlfn.XLOOKUP(D3331,거래처!B:B,거래처!D:D," ")</f>
        <v>503-07-45581</v>
      </c>
      <c r="G3331" s="282" t="s">
        <v>4521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1431</v>
      </c>
      <c r="E3332" s="261" t="str">
        <f>_xlfn.XLOOKUP(D3332,거래처!B:B,거래처!D:D," ")</f>
        <v>487-18-00463</v>
      </c>
      <c r="G3332" s="282" t="s">
        <v>3976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1689</v>
      </c>
      <c r="E3333" s="261" t="str">
        <f>_xlfn.XLOOKUP(D3333,거래처!B:B,거래처!D:D," ")</f>
        <v>410-27-15314</v>
      </c>
      <c r="F3333" s="284" t="s">
        <v>4522</v>
      </c>
      <c r="G3333" s="282" t="s">
        <v>2115</v>
      </c>
      <c r="H3333" s="261" t="s">
        <v>1168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4530</v>
      </c>
    </row>
    <row r="3334" spans="1:17">
      <c r="A3334" s="263">
        <v>3333</v>
      </c>
      <c r="C3334" s="256">
        <v>46101</v>
      </c>
      <c r="D3334" s="282" t="s">
        <v>2033</v>
      </c>
      <c r="E3334" s="261" t="str">
        <f>_xlfn.XLOOKUP(D3334,거래처!B:B,거래처!D:D," ")</f>
        <v>306-28-58326</v>
      </c>
      <c r="G3334" s="282" t="s">
        <v>2033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1412</v>
      </c>
      <c r="E3335" s="261" t="str">
        <f>_xlfn.XLOOKUP(D3335,거래처!B:B,거래처!D:D," ")</f>
        <v>324-46-00336</v>
      </c>
      <c r="G3335" s="282" t="s">
        <v>1412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3673</v>
      </c>
      <c r="E3336" s="261" t="str">
        <f>_xlfn.XLOOKUP(D3336,거래처!B:B,거래처!D:D," ")</f>
        <v>111-02-01171</v>
      </c>
      <c r="G3336" s="282" t="s">
        <v>3673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1407</v>
      </c>
      <c r="E3337" s="261" t="str">
        <f>_xlfn.XLOOKUP(D3337,거래처!B:B,거래처!D:D," ")</f>
        <v>502-11-86077</v>
      </c>
      <c r="G3337" s="282" t="s">
        <v>1407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1034</v>
      </c>
      <c r="E3338" s="261" t="str">
        <f>_xlfn.XLOOKUP(D3338,거래처!B:B,거래처!D:D," ")</f>
        <v>418-04-41461</v>
      </c>
      <c r="G3338" s="282" t="s">
        <v>1034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1427</v>
      </c>
      <c r="E3339" s="261" t="str">
        <f>_xlfn.XLOOKUP(D3339,거래처!B:B,거래처!D:D," ")</f>
        <v>877-63-00588</v>
      </c>
      <c r="G3339" s="282" t="s">
        <v>2125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1689</v>
      </c>
      <c r="E3340" s="261" t="str">
        <f>_xlfn.XLOOKUP(D3340,거래처!B:B,거래처!D:D," ")</f>
        <v>410-27-15314</v>
      </c>
      <c r="G3340" s="282" t="s">
        <v>1477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1731</v>
      </c>
      <c r="E3341" s="261" t="str">
        <f>_xlfn.XLOOKUP(D3341,거래처!B:B,거래처!D:D," ")</f>
        <v>609-23-97505</v>
      </c>
      <c r="G3341" s="282" t="s">
        <v>4532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1542</v>
      </c>
      <c r="E3342" s="261" t="str">
        <f>_xlfn.XLOOKUP(D3342,거래처!B:B,거래처!D:D," ")</f>
        <v>122-01-63748</v>
      </c>
      <c r="G3342" s="282" t="s">
        <v>2116</v>
      </c>
      <c r="H3342" s="261" t="s">
        <v>1175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1731</v>
      </c>
      <c r="E3343" s="261" t="str">
        <f>_xlfn.XLOOKUP(D3343,거래처!B:B,거래처!D:D," ")</f>
        <v>609-23-97505</v>
      </c>
      <c r="F3343" s="284" t="s">
        <v>4534</v>
      </c>
      <c r="G3343" s="282" t="s">
        <v>2109</v>
      </c>
      <c r="H3343" s="261" t="s">
        <v>1169</v>
      </c>
      <c r="I3343" s="257">
        <v>1500000</v>
      </c>
      <c r="J3343" s="261">
        <v>1</v>
      </c>
      <c r="M3343" s="257">
        <v>1500000</v>
      </c>
      <c r="O3343" s="257" t="s">
        <v>4535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1731</v>
      </c>
      <c r="E3344" s="261" t="str">
        <f>_xlfn.XLOOKUP(D3344,거래처!B:B,거래처!D:D," ")</f>
        <v>609-23-97505</v>
      </c>
      <c r="F3344" s="284" t="s">
        <v>1744</v>
      </c>
      <c r="G3344" s="282" t="s">
        <v>2110</v>
      </c>
      <c r="H3344" s="261" t="s">
        <v>1744</v>
      </c>
      <c r="I3344" s="257">
        <v>100000</v>
      </c>
      <c r="J3344" s="261">
        <v>1</v>
      </c>
      <c r="M3344" s="257">
        <v>100000</v>
      </c>
      <c r="O3344" s="257" t="s">
        <v>4535</v>
      </c>
      <c r="Q3344" s="282" t="s">
        <v>4227</v>
      </c>
    </row>
    <row r="3345" spans="1:17">
      <c r="A3345" s="263">
        <v>3344</v>
      </c>
      <c r="B3345" s="58">
        <v>6</v>
      </c>
      <c r="C3345" s="256">
        <v>46102</v>
      </c>
      <c r="D3345" s="282" t="s">
        <v>1498</v>
      </c>
      <c r="E3345" s="261">
        <f>_xlfn.XLOOKUP(D3345,거래처!B:B,거래처!D:D," ")</f>
        <v>0</v>
      </c>
      <c r="F3345" s="284">
        <v>7205464099</v>
      </c>
      <c r="G3345" s="282" t="s">
        <v>1171</v>
      </c>
      <c r="H3345" s="261" t="s">
        <v>6027</v>
      </c>
      <c r="I3345" s="257">
        <v>1200000</v>
      </c>
      <c r="J3345" s="261">
        <v>1</v>
      </c>
      <c r="M3345" s="257">
        <v>1200000</v>
      </c>
      <c r="O3345" s="257" t="s">
        <v>4537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1542</v>
      </c>
      <c r="E3346" s="261" t="str">
        <f>_xlfn.XLOOKUP(D3346,거래처!B:B,거래처!D:D," ")</f>
        <v>122-01-63748</v>
      </c>
      <c r="G3346" s="282" t="s">
        <v>2119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1542</v>
      </c>
      <c r="E3347" s="261" t="str">
        <f>_xlfn.XLOOKUP(D3347,거래처!B:B,거래처!D:D," ")</f>
        <v>122-01-63748</v>
      </c>
      <c r="G3347" s="282" t="s">
        <v>3966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2329</v>
      </c>
      <c r="E3348" s="261" t="str">
        <f>_xlfn.XLOOKUP(D3348,거래처!B:B,거래처!D:D," ")</f>
        <v>552-86-02615</v>
      </c>
      <c r="F3348" s="284" t="s">
        <v>4540</v>
      </c>
      <c r="G3348" s="282" t="s">
        <v>2107</v>
      </c>
      <c r="H3348" s="261" t="s">
        <v>1422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4541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2329</v>
      </c>
      <c r="E3349" s="261" t="str">
        <f>_xlfn.XLOOKUP(D3349,거래처!B:B,거래처!D:D," ")</f>
        <v>552-86-02615</v>
      </c>
      <c r="F3349" s="284" t="s">
        <v>4543</v>
      </c>
      <c r="G3349" s="282" t="s">
        <v>1173</v>
      </c>
      <c r="H3349" s="261" t="s">
        <v>1174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4544</v>
      </c>
      <c r="Q3349" s="282" t="s">
        <v>4545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1357</v>
      </c>
      <c r="E3350" s="261" t="str">
        <f>_xlfn.XLOOKUP(D3350,거래처!B:B,거래처!D:D," ")</f>
        <v>177-01-03420</v>
      </c>
      <c r="F3350" s="284">
        <v>1087298441</v>
      </c>
      <c r="G3350" s="282" t="s">
        <v>2332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1640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1007</v>
      </c>
      <c r="E3351" s="261" t="str">
        <f>_xlfn.XLOOKUP(D3351,거래처!B:B,거래처!D:D," ")</f>
        <v>488-12-01084</v>
      </c>
      <c r="F3351" s="284" t="s">
        <v>4548</v>
      </c>
      <c r="G3351" s="282" t="s">
        <v>3987</v>
      </c>
      <c r="H3351" s="261" t="s">
        <v>3988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1833</v>
      </c>
      <c r="E3352" s="261" t="str">
        <f>_xlfn.XLOOKUP(D3352,거래처!B:B,거래처!D:D," ")</f>
        <v>894-39-00502</v>
      </c>
      <c r="F3352" s="284">
        <v>7205502786</v>
      </c>
      <c r="G3352" s="282" t="s">
        <v>1171</v>
      </c>
      <c r="H3352" s="261" t="s">
        <v>1694</v>
      </c>
      <c r="I3352" s="257">
        <v>1200000</v>
      </c>
      <c r="J3352" s="261">
        <v>1</v>
      </c>
      <c r="M3352" s="257">
        <v>1200000</v>
      </c>
      <c r="O3352" s="257" t="s">
        <v>4550</v>
      </c>
      <c r="Q3352" s="282" t="s">
        <v>4440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1144</v>
      </c>
      <c r="E3353" s="261" t="str">
        <f>_xlfn.XLOOKUP(D3353,거래처!B:B,거래처!D:D," ")</f>
        <v>324-37-00464</v>
      </c>
      <c r="G3353" s="282" t="s">
        <v>2721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4552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1533</v>
      </c>
      <c r="E3354" s="261" t="str">
        <f>_xlfn.XLOOKUP(D3354,거래처!B:B,거래처!D:D," ")</f>
        <v>416-09-29452</v>
      </c>
      <c r="G3354" s="282" t="s">
        <v>2823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4554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1511</v>
      </c>
      <c r="E3355" s="261" t="str">
        <f>_xlfn.XLOOKUP(D3355,거래처!B:B,거래처!D:D," ")</f>
        <v>196-87-02353</v>
      </c>
      <c r="G3355" s="282" t="s">
        <v>1977</v>
      </c>
      <c r="H3355" s="261" t="s">
        <v>3480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1511</v>
      </c>
      <c r="E3356" s="261" t="str">
        <f>_xlfn.XLOOKUP(D3356,거래처!B:B,거래처!D:D," ")</f>
        <v>196-87-02353</v>
      </c>
      <c r="G3356" s="282" t="s">
        <v>1477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1004</v>
      </c>
      <c r="E3357" s="261" t="str">
        <f>_xlfn.XLOOKUP(D3357,거래처!B:B,거래처!D:D," ")</f>
        <v>302-01-83388</v>
      </c>
      <c r="F3357" s="284">
        <v>7205206012</v>
      </c>
      <c r="G3357" s="282" t="s">
        <v>1171</v>
      </c>
      <c r="H3357" s="261" t="s">
        <v>1694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4557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1004</v>
      </c>
      <c r="E3358" s="261" t="str">
        <f>_xlfn.XLOOKUP(D3358,거래처!B:B,거래처!D:D," ")</f>
        <v>302-01-83388</v>
      </c>
      <c r="G3358" s="282" t="s">
        <v>1648</v>
      </c>
      <c r="H3358" s="261" t="s">
        <v>1647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4557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1746</v>
      </c>
      <c r="E3359" s="261" t="str">
        <f>_xlfn.XLOOKUP(D3359,거래처!B:B,거래처!D:D," ")</f>
        <v>410-17-34118</v>
      </c>
      <c r="G3359" s="282" t="s">
        <v>2116</v>
      </c>
      <c r="H3359" s="261" t="s">
        <v>1175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1746</v>
      </c>
      <c r="E3360" s="261" t="str">
        <f>_xlfn.XLOOKUP(D3360,거래처!B:B,거래처!D:D," ")</f>
        <v>410-17-34118</v>
      </c>
      <c r="G3360" s="282" t="s">
        <v>2823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4560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1746</v>
      </c>
      <c r="E3361" s="261" t="str">
        <f>_xlfn.XLOOKUP(D3361,거래처!B:B,거래처!D:D," ")</f>
        <v>410-17-34118</v>
      </c>
      <c r="F3361" s="284" t="s">
        <v>1217</v>
      </c>
      <c r="G3361" s="282" t="s">
        <v>2117</v>
      </c>
      <c r="H3361" s="261" t="s">
        <v>1217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1431</v>
      </c>
      <c r="E3362" s="261" t="str">
        <f>_xlfn.XLOOKUP(D3362,거래처!B:B,거래처!D:D," ")</f>
        <v>487-18-00463</v>
      </c>
      <c r="F3362" s="284">
        <v>7205464099</v>
      </c>
      <c r="G3362" s="282" t="s">
        <v>1171</v>
      </c>
      <c r="H3362" s="261" t="s">
        <v>1694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1431</v>
      </c>
      <c r="E3363" s="261" t="str">
        <f>_xlfn.XLOOKUP(D3363,거래처!B:B,거래처!D:D," ")</f>
        <v>487-18-00463</v>
      </c>
      <c r="G3363" s="282" t="s">
        <v>1454</v>
      </c>
      <c r="H3363" s="261" t="s">
        <v>2594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2412</v>
      </c>
      <c r="E3364" s="261" t="str">
        <f>_xlfn.XLOOKUP(D3364,거래처!B:B,거래처!D:D," ")</f>
        <v>135-21-44901</v>
      </c>
      <c r="G3364" s="282" t="s">
        <v>2215</v>
      </c>
      <c r="J3364" s="261">
        <v>1</v>
      </c>
      <c r="O3364" s="257" t="s">
        <v>4563</v>
      </c>
      <c r="Q3364" s="282" t="s">
        <v>4564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2716</v>
      </c>
      <c r="E3365" s="261" t="str">
        <f>_xlfn.XLOOKUP(D3365,거래처!B:B,거래처!D:D," ")</f>
        <v>306-03-22602</v>
      </c>
      <c r="G3365" s="282" t="s">
        <v>2531</v>
      </c>
      <c r="H3365" s="261" t="s">
        <v>2530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1331</v>
      </c>
      <c r="E3366" s="261" t="str">
        <f>_xlfn.XLOOKUP(D3366,거래처!B:B,거래처!D:D," ")</f>
        <v>510-03-85884</v>
      </c>
      <c r="G3366" s="282" t="s">
        <v>2823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1554</v>
      </c>
      <c r="E3367" s="261" t="str">
        <f>_xlfn.XLOOKUP(D3367,거래처!B:B,거래처!D:D," ")</f>
        <v>312-13-58007</v>
      </c>
      <c r="F3367" s="284">
        <v>7205794936</v>
      </c>
      <c r="G3367" s="282" t="s">
        <v>1171</v>
      </c>
      <c r="H3367" s="261" t="s">
        <v>1319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2538</v>
      </c>
      <c r="E3368" s="261" t="str">
        <f>_xlfn.XLOOKUP(D3368,거래처!B:B,거래처!D:D," ")</f>
        <v>128-38-89285</v>
      </c>
      <c r="F3368" s="284" t="s">
        <v>4570</v>
      </c>
      <c r="G3368" s="282" t="s">
        <v>4045</v>
      </c>
      <c r="H3368" s="261" t="s">
        <v>4046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4569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2538</v>
      </c>
      <c r="E3369" s="261" t="str">
        <f>_xlfn.XLOOKUP(D3369,거래처!B:B,거래처!D:D," ")</f>
        <v>128-38-89285</v>
      </c>
      <c r="F3369" s="284">
        <v>51300</v>
      </c>
      <c r="G3369" s="282" t="s">
        <v>4571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4569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4573</v>
      </c>
      <c r="E3370" s="261" t="str">
        <f>_xlfn.XLOOKUP(D3370,거래처!B:B,거래처!D:D," ")</f>
        <v>791-25-00491</v>
      </c>
      <c r="F3370" s="284" t="s">
        <v>1520</v>
      </c>
      <c r="G3370" s="282" t="s">
        <v>1173</v>
      </c>
      <c r="H3370" s="261" t="s">
        <v>1520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4578</v>
      </c>
      <c r="Q3370" s="282" t="s">
        <v>5037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1498</v>
      </c>
      <c r="E3371" s="261">
        <f>_xlfn.XLOOKUP(D3371,거래처!B:B,거래처!D:D," ")</f>
        <v>0</v>
      </c>
      <c r="F3371" s="284" t="s">
        <v>4580</v>
      </c>
      <c r="G3371" s="282" t="s">
        <v>6028</v>
      </c>
      <c r="H3371" s="261" t="s">
        <v>6029</v>
      </c>
      <c r="I3371" s="257">
        <v>1900000</v>
      </c>
      <c r="J3371" s="261">
        <v>1</v>
      </c>
      <c r="M3371" s="257">
        <v>1900000</v>
      </c>
      <c r="O3371" s="257" t="s">
        <v>4581</v>
      </c>
      <c r="P3371" s="282" t="s">
        <v>4582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1498</v>
      </c>
      <c r="E3372" s="261">
        <f>_xlfn.XLOOKUP(D3372,거래처!B:B,거래처!D:D," ")</f>
        <v>0</v>
      </c>
      <c r="F3372" s="284" t="s">
        <v>1744</v>
      </c>
      <c r="G3372" s="282" t="s">
        <v>2110</v>
      </c>
      <c r="H3372" s="261" t="s">
        <v>6030</v>
      </c>
      <c r="I3372" s="257">
        <v>100000</v>
      </c>
      <c r="J3372" s="261">
        <v>1</v>
      </c>
      <c r="M3372" s="257">
        <v>100000</v>
      </c>
      <c r="O3372" s="257" t="s">
        <v>4581</v>
      </c>
      <c r="P3372" s="282" t="s">
        <v>4582</v>
      </c>
      <c r="Q3372" s="282" t="s">
        <v>4227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1498</v>
      </c>
      <c r="E3373" s="261">
        <f>_xlfn.XLOOKUP(D3373,거래처!B:B,거래처!D:D," ")</f>
        <v>0</v>
      </c>
      <c r="G3373" s="282" t="s">
        <v>6031</v>
      </c>
      <c r="I3373" s="257">
        <v>300000</v>
      </c>
      <c r="J3373" s="261">
        <v>1</v>
      </c>
      <c r="M3373" s="257">
        <v>300000</v>
      </c>
      <c r="O3373" s="257" t="s">
        <v>4581</v>
      </c>
      <c r="P3373" s="282" t="s">
        <v>4582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3744</v>
      </c>
      <c r="E3374" s="261" t="str">
        <f>_xlfn.XLOOKUP(D3374,거래처!B:B,거래처!D:D," ")</f>
        <v>610-40-15252</v>
      </c>
      <c r="F3374" s="284">
        <v>472</v>
      </c>
      <c r="G3374" s="282" t="s">
        <v>2115</v>
      </c>
      <c r="H3374" s="261" t="s">
        <v>1168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4585</v>
      </c>
      <c r="P3374" s="282" t="s">
        <v>4586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1407</v>
      </c>
      <c r="E3375" s="261" t="str">
        <f>_xlfn.XLOOKUP(D3375,거래처!B:B,거래처!D:D," ")</f>
        <v>502-11-86077</v>
      </c>
      <c r="F3375" s="284" t="s">
        <v>4588</v>
      </c>
      <c r="G3375" s="282" t="s">
        <v>2107</v>
      </c>
      <c r="H3375" s="261" t="s">
        <v>1422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4590</v>
      </c>
      <c r="P3375" s="282" t="s">
        <v>4591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1264</v>
      </c>
      <c r="E3376" s="261" t="str">
        <f>_xlfn.XLOOKUP(D3376,거래처!B:B,거래처!D:D," ")</f>
        <v>881-07-00034</v>
      </c>
      <c r="G3376" s="282" t="s">
        <v>1173</v>
      </c>
      <c r="H3376" s="261" t="s">
        <v>1520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1511</v>
      </c>
      <c r="E3377" s="261" t="str">
        <f>_xlfn.XLOOKUP(D3377,거래처!B:B,거래처!D:D," ")</f>
        <v>196-87-02353</v>
      </c>
      <c r="F3377" s="284">
        <v>3333181865047</v>
      </c>
      <c r="G3377" s="282" t="s">
        <v>4593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1511</v>
      </c>
      <c r="E3378" s="261" t="str">
        <f>_xlfn.XLOOKUP(D3378,거래처!B:B,거래처!D:D," ")</f>
        <v>196-87-02353</v>
      </c>
      <c r="G3378" s="282" t="s">
        <v>1477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1542</v>
      </c>
      <c r="E3379" s="261" t="str">
        <f>_xlfn.XLOOKUP(D3379,거래처!B:B,거래처!D:D," ")</f>
        <v>122-01-63748</v>
      </c>
      <c r="G3379" s="282" t="s">
        <v>2721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2045</v>
      </c>
      <c r="E3380" s="261" t="str">
        <f>_xlfn.XLOOKUP(D3380,거래처!B:B,거래처!D:D," ")</f>
        <v>616-06-75685</v>
      </c>
      <c r="G3380" s="282" t="s">
        <v>4399</v>
      </c>
      <c r="H3380" s="261" t="s">
        <v>1887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2045</v>
      </c>
      <c r="E3381" s="261" t="str">
        <f>_xlfn.XLOOKUP(D3381,거래처!B:B,거래처!D:D," ")</f>
        <v>616-06-75685</v>
      </c>
      <c r="G3381" s="282" t="s">
        <v>4596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2045</v>
      </c>
      <c r="E3382" s="261" t="str">
        <f>_xlfn.XLOOKUP(D3382,거래처!B:B,거래처!D:D," ")</f>
        <v>616-06-75685</v>
      </c>
      <c r="G3382" s="282" t="s">
        <v>4597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1809</v>
      </c>
      <c r="E3383" s="261" t="str">
        <f>_xlfn.XLOOKUP(D3383,거래처!B:B,거래처!D:D," ")</f>
        <v>585-08-00244</v>
      </c>
      <c r="F3383" s="284" t="s">
        <v>4599</v>
      </c>
      <c r="G3383" s="282" t="s">
        <v>1685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1809</v>
      </c>
      <c r="E3384" s="261" t="str">
        <f>_xlfn.XLOOKUP(D3384,거래처!B:B,거래처!D:D," ")</f>
        <v>585-08-00244</v>
      </c>
      <c r="G3384" s="282" t="s">
        <v>3915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2716</v>
      </c>
      <c r="E3385" s="261" t="str">
        <f>_xlfn.XLOOKUP(D3385,거래처!B:B,거래처!D:D," ")</f>
        <v>306-03-22602</v>
      </c>
      <c r="G3385" s="282" t="s">
        <v>2716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4573</v>
      </c>
      <c r="E3386" s="261" t="str">
        <f>_xlfn.XLOOKUP(D3386,거래처!B:B,거래처!D:D," ")</f>
        <v>791-25-00491</v>
      </c>
      <c r="G3386" s="282" t="s">
        <v>4573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2329</v>
      </c>
      <c r="E3387" s="261" t="str">
        <f>_xlfn.XLOOKUP(D3387,거래처!B:B,거래처!D:D," ")</f>
        <v>552-86-02615</v>
      </c>
      <c r="G3387" s="282" t="s">
        <v>2329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1833</v>
      </c>
      <c r="E3388" s="261" t="str">
        <f>_xlfn.XLOOKUP(D3388,거래처!B:B,거래처!D:D," ")</f>
        <v>894-39-00502</v>
      </c>
      <c r="G3388" s="282" t="s">
        <v>1833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1431</v>
      </c>
      <c r="E3389" s="261" t="str">
        <f>_xlfn.XLOOKUP(D3389,거래처!B:B,거래처!D:D," ")</f>
        <v>487-18-00463</v>
      </c>
      <c r="G3389" s="282" t="s">
        <v>4532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1750</v>
      </c>
      <c r="E3390" s="261" t="str">
        <f>_xlfn.XLOOKUP(D3390,거래처!B:B,거래처!D:D," ")</f>
        <v>655-12-01549</v>
      </c>
      <c r="G3390" s="282" t="s">
        <v>1750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1731</v>
      </c>
      <c r="E3391" s="261" t="str">
        <f>_xlfn.XLOOKUP(D3391,거래처!B:B,거래처!D:D," ")</f>
        <v>609-23-97505</v>
      </c>
      <c r="G3391" s="282" t="s">
        <v>4532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1407</v>
      </c>
      <c r="E3392" s="261" t="str">
        <f>_xlfn.XLOOKUP(D3392,거래처!B:B,거래처!D:D," ")</f>
        <v>502-11-86077</v>
      </c>
      <c r="F3392" s="284">
        <v>3074</v>
      </c>
      <c r="G3392" s="282" t="s">
        <v>2107</v>
      </c>
      <c r="H3392" s="261" t="s">
        <v>1422</v>
      </c>
      <c r="I3392" s="257">
        <v>0</v>
      </c>
      <c r="J3392" s="261">
        <v>1</v>
      </c>
      <c r="M3392" s="257">
        <v>0</v>
      </c>
      <c r="Q3392" s="282" t="s">
        <v>4610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3744</v>
      </c>
      <c r="E3393" s="261" t="str">
        <f>_xlfn.XLOOKUP(D3393,거래처!B:B,거래처!D:D," ")</f>
        <v>610-40-15252</v>
      </c>
      <c r="F3393" s="284">
        <v>972</v>
      </c>
      <c r="G3393" s="282" t="s">
        <v>2115</v>
      </c>
      <c r="H3393" s="261" t="s">
        <v>3378</v>
      </c>
      <c r="I3393" s="257">
        <v>0</v>
      </c>
      <c r="J3393" s="261">
        <v>1</v>
      </c>
      <c r="M3393" s="257">
        <v>0</v>
      </c>
      <c r="Q3393" s="282" t="s">
        <v>4610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2243</v>
      </c>
      <c r="E3394" s="261" t="str">
        <f>_xlfn.XLOOKUP(D3394,거래처!B:B,거래처!D:D," ")</f>
        <v>119-73-00045</v>
      </c>
      <c r="G3394" s="282" t="s">
        <v>1454</v>
      </c>
      <c r="H3394" s="261" t="s">
        <v>2594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61" t="str">
        <f>_xlfn.XLOOKUP(D3395,거래처!B:B,거래처!D:D," ")</f>
        <v>138-01-48780</v>
      </c>
      <c r="F3395" s="284">
        <v>1068327224</v>
      </c>
      <c r="G3395" s="282" t="s">
        <v>4499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61" t="str">
        <f>_xlfn.XLOOKUP(D3396,거래처!B:B,거래처!D:D," ")</f>
        <v>138-01-48780</v>
      </c>
      <c r="G3396" s="282" t="s">
        <v>2023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4613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4602</v>
      </c>
      <c r="E3397" s="261" t="str">
        <f>_xlfn.XLOOKUP(D3397,거래처!B:B,거래처!D:D," ")</f>
        <v>599-46-00420</v>
      </c>
      <c r="G3397" s="282" t="s">
        <v>1801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4602</v>
      </c>
      <c r="E3398" s="261" t="str">
        <f>_xlfn.XLOOKUP(D3398,거래처!B:B,거래처!D:D," ")</f>
        <v>599-46-00420</v>
      </c>
      <c r="G3398" s="282" t="s">
        <v>1706</v>
      </c>
      <c r="H3398" s="261" t="s">
        <v>1708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1709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4602</v>
      </c>
      <c r="E3399" s="261" t="str">
        <f>_xlfn.XLOOKUP(D3399,거래처!B:B,거래처!D:D," ")</f>
        <v>599-46-00420</v>
      </c>
      <c r="G3399" s="282" t="s">
        <v>4615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3836</v>
      </c>
      <c r="E3400" s="261" t="str">
        <f>_xlfn.XLOOKUP(D3400,거래처!B:B,거래처!D:D," ")</f>
        <v>733-13-01545</v>
      </c>
      <c r="F3400" s="284">
        <v>7205206012</v>
      </c>
      <c r="G3400" s="282" t="s">
        <v>1171</v>
      </c>
      <c r="H3400" s="261" t="s">
        <v>1319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1264</v>
      </c>
      <c r="E3401" s="261" t="str">
        <f>_xlfn.XLOOKUP(D3401,거래처!B:B,거래처!D:D," ")</f>
        <v>881-07-00034</v>
      </c>
      <c r="G3401" s="282" t="s">
        <v>3902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E3402" s="261" t="str">
        <f>_xlfn.XLOOKUP(D3402,거래처!B:B,거래처!D:D," ")</f>
        <v>138-01-48780</v>
      </c>
      <c r="G3402" s="282" t="s">
        <v>3911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4602</v>
      </c>
      <c r="E3403" s="261" t="str">
        <f>_xlfn.XLOOKUP(D3403,거래처!B:B,거래처!D:D," ")</f>
        <v>599-46-00420</v>
      </c>
      <c r="G3403" s="282" t="s">
        <v>4620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3836</v>
      </c>
      <c r="E3404" s="261" t="str">
        <f>_xlfn.XLOOKUP(D3404,거래처!B:B,거래처!D:D," ")</f>
        <v>733-13-01545</v>
      </c>
      <c r="G3404" s="282" t="s">
        <v>3954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1554</v>
      </c>
      <c r="E3405" s="261" t="str">
        <f>_xlfn.XLOOKUP(D3405,거래처!B:B,거래처!D:D," ")</f>
        <v>312-13-58007</v>
      </c>
      <c r="G3405" s="282" t="s">
        <v>3723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1950</v>
      </c>
      <c r="E3406" s="261">
        <f>_xlfn.XLOOKUP(D3406,거래처!B:B,거래처!D:D," ")</f>
        <v>0</v>
      </c>
      <c r="G3406" s="282" t="s">
        <v>3921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1357</v>
      </c>
      <c r="E3407" s="261" t="str">
        <f>_xlfn.XLOOKUP(D3407,거래처!B:B,거래처!D:D," ")</f>
        <v>177-01-03420</v>
      </c>
      <c r="G3407" s="282" t="s">
        <v>2531</v>
      </c>
      <c r="H3407" s="261" t="s">
        <v>2530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1007</v>
      </c>
      <c r="E3408" s="261" t="str">
        <f>_xlfn.XLOOKUP(D3408,거래처!B:B,거래처!D:D," ")</f>
        <v>488-12-01084</v>
      </c>
      <c r="F3408" s="284">
        <v>7205246673</v>
      </c>
      <c r="G3408" s="282" t="s">
        <v>1171</v>
      </c>
      <c r="H3408" s="261" t="s">
        <v>1694</v>
      </c>
      <c r="I3408" s="257">
        <v>1200000</v>
      </c>
      <c r="J3408" s="261">
        <v>1</v>
      </c>
      <c r="M3408" s="257">
        <v>1200000</v>
      </c>
      <c r="O3408" s="257" t="s">
        <v>4622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1007</v>
      </c>
      <c r="E3409" s="261" t="str">
        <f>_xlfn.XLOOKUP(D3409,거래처!B:B,거래처!D:D," ")</f>
        <v>488-12-01084</v>
      </c>
      <c r="G3409" s="282" t="s">
        <v>1648</v>
      </c>
      <c r="H3409" s="261" t="s">
        <v>1647</v>
      </c>
      <c r="I3409" s="257">
        <v>50000</v>
      </c>
      <c r="J3409" s="261">
        <v>1</v>
      </c>
      <c r="M3409" s="257">
        <v>50000</v>
      </c>
      <c r="O3409" s="257" t="s">
        <v>4622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4626</v>
      </c>
      <c r="E3410" s="261" t="str">
        <f>_xlfn.XLOOKUP(D3410,거래처!B:B,거래처!D:D," ")</f>
        <v>309-30-84660</v>
      </c>
      <c r="F3410" s="284">
        <v>9018008</v>
      </c>
      <c r="G3410" s="282" t="s">
        <v>1173</v>
      </c>
      <c r="H3410" s="261" t="s">
        <v>1174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5038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1357</v>
      </c>
      <c r="E3411" s="261" t="str">
        <f>_xlfn.XLOOKUP(D3411,거래처!B:B,거래처!D:D," ")</f>
        <v>177-01-03420</v>
      </c>
      <c r="G3411" s="282" t="s">
        <v>1171</v>
      </c>
      <c r="H3411" s="261" t="s">
        <v>1694</v>
      </c>
      <c r="I3411" s="257">
        <v>1200000</v>
      </c>
      <c r="J3411" s="261">
        <v>1</v>
      </c>
      <c r="M3411" s="257">
        <v>1200000</v>
      </c>
      <c r="O3411" s="257" t="s">
        <v>4630</v>
      </c>
      <c r="P3411" s="282" t="s">
        <v>4631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1357</v>
      </c>
      <c r="E3412" s="261" t="str">
        <f>_xlfn.XLOOKUP(D3412,거래처!B:B,거래처!D:D," ")</f>
        <v>177-01-03420</v>
      </c>
      <c r="F3412" s="284" t="s">
        <v>2660</v>
      </c>
      <c r="G3412" s="282" t="s">
        <v>2747</v>
      </c>
      <c r="H3412" s="261" t="s">
        <v>2660</v>
      </c>
      <c r="I3412" s="257">
        <v>130000</v>
      </c>
      <c r="J3412" s="261">
        <v>1</v>
      </c>
      <c r="M3412" s="257">
        <v>130000</v>
      </c>
      <c r="O3412" s="257" t="s">
        <v>4630</v>
      </c>
      <c r="P3412" s="257" t="s">
        <v>4631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2820</v>
      </c>
      <c r="E3413" s="261" t="str">
        <f>_xlfn.XLOOKUP(D3413,거래처!B:B,거래처!D:D," ")</f>
        <v>229-03-74690</v>
      </c>
      <c r="F3413" s="284">
        <v>1</v>
      </c>
      <c r="G3413" s="282" t="s">
        <v>1678</v>
      </c>
      <c r="H3413" s="261" t="s">
        <v>4381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2820</v>
      </c>
      <c r="E3414" s="261" t="str">
        <f>_xlfn.XLOOKUP(D3414,거래처!B:B,거래처!D:D," ")</f>
        <v>229-03-74690</v>
      </c>
      <c r="G3414" s="282" t="s">
        <v>4633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1402</v>
      </c>
      <c r="E3415" s="261" t="str">
        <f>_xlfn.XLOOKUP(D3415,거래처!B:B,거래처!D:D," ")</f>
        <v>504-20-50427</v>
      </c>
      <c r="G3415" s="282" t="s">
        <v>2116</v>
      </c>
      <c r="H3415" s="261" t="s">
        <v>1175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1402</v>
      </c>
      <c r="E3416" s="261" t="str">
        <f>_xlfn.XLOOKUP(D3416,거래처!B:B,거래처!D:D," ")</f>
        <v>504-20-50427</v>
      </c>
      <c r="G3416" s="282" t="s">
        <v>2119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1402</v>
      </c>
      <c r="E3417" s="261" t="str">
        <f>_xlfn.XLOOKUP(D3417,거래처!B:B,거래처!D:D," ")</f>
        <v>504-20-50427</v>
      </c>
      <c r="G3417" s="282" t="s">
        <v>4636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1395</v>
      </c>
      <c r="E3418" s="261" t="str">
        <f>_xlfn.XLOOKUP(D3418,거래처!B:B,거래처!D:D," ")</f>
        <v>143-01-00546</v>
      </c>
      <c r="F3418" s="284">
        <v>9018008</v>
      </c>
      <c r="G3418" s="282" t="s">
        <v>1173</v>
      </c>
      <c r="H3418" s="261" t="s">
        <v>1174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4637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2901</v>
      </c>
      <c r="E3419" s="261" t="str">
        <f>_xlfn.XLOOKUP(D3419,거래처!B:B,거래처!D:D," ")</f>
        <v>402-23-16615</v>
      </c>
      <c r="G3419" s="282" t="s">
        <v>2116</v>
      </c>
      <c r="H3419" s="261" t="s">
        <v>1175</v>
      </c>
      <c r="I3419" s="257">
        <v>650000</v>
      </c>
      <c r="J3419" s="261">
        <v>1</v>
      </c>
      <c r="M3419" s="257">
        <v>650000</v>
      </c>
      <c r="P3419" s="282" t="s">
        <v>4639</v>
      </c>
    </row>
    <row r="3420" spans="1:17">
      <c r="A3420" s="263">
        <v>3419</v>
      </c>
      <c r="C3420" s="256">
        <v>46107</v>
      </c>
      <c r="D3420" s="282" t="s">
        <v>1395</v>
      </c>
      <c r="E3420" s="261" t="str">
        <f>_xlfn.XLOOKUP(D3420,거래처!B:B,거래처!D:D," ")</f>
        <v>143-01-00546</v>
      </c>
      <c r="G3420" s="282" t="s">
        <v>1395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1407</v>
      </c>
      <c r="E3421" s="261" t="str">
        <f>_xlfn.XLOOKUP(D3421,거래처!B:B,거래처!D:D," ")</f>
        <v>502-11-86077</v>
      </c>
      <c r="G3421" s="282" t="s">
        <v>1407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4626</v>
      </c>
      <c r="E3422" s="261" t="str">
        <f>_xlfn.XLOOKUP(D3422,거래처!B:B,거래처!D:D," ")</f>
        <v>309-30-84660</v>
      </c>
      <c r="G3422" s="282" t="s">
        <v>4626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3744</v>
      </c>
      <c r="E3423" s="261" t="str">
        <f>_xlfn.XLOOKUP(D3423,거래처!B:B,거래처!D:D," ")</f>
        <v>610-40-15252</v>
      </c>
      <c r="G3423" s="282" t="s">
        <v>3744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1144</v>
      </c>
      <c r="E3424" s="261" t="str">
        <f>_xlfn.XLOOKUP(D3424,거래처!B:B,거래처!D:D," ")</f>
        <v>324-37-00464</v>
      </c>
      <c r="G3424" s="282" t="s">
        <v>1144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2076</v>
      </c>
      <c r="E3425" s="261" t="str">
        <f>_xlfn.XLOOKUP(D3425,거래처!B:B,거래처!D:D," ")</f>
        <v>562-03-01527</v>
      </c>
      <c r="G3425" s="282" t="s">
        <v>4643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2076</v>
      </c>
      <c r="E3426" s="261" t="str">
        <f>_xlfn.XLOOKUP(D3426,거래처!B:B,거래처!D:D," ")</f>
        <v>562-03-01527</v>
      </c>
      <c r="G3426" s="282" t="s">
        <v>3915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1498</v>
      </c>
      <c r="E3427" s="261">
        <f>_xlfn.XLOOKUP(D3427,거래처!B:B,거래처!D:D," ")</f>
        <v>0</v>
      </c>
      <c r="G3427" s="282" t="s">
        <v>4245</v>
      </c>
      <c r="H3427" s="261" t="s">
        <v>6032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1786</v>
      </c>
      <c r="E3428" s="261" t="str">
        <f>_xlfn.XLOOKUP(D3428,거래처!B:B,거래처!D:D," ")</f>
        <v>514-13-78458</v>
      </c>
      <c r="G3428" s="282" t="s">
        <v>4645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1357</v>
      </c>
      <c r="E3429" s="261" t="str">
        <f>_xlfn.XLOOKUP(D3429,거래처!B:B,거래처!D:D," ")</f>
        <v>177-01-03420</v>
      </c>
      <c r="F3429" s="284" t="s">
        <v>4647</v>
      </c>
      <c r="G3429" s="282" t="s">
        <v>2125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4648</v>
      </c>
      <c r="P3429" s="282" t="s">
        <v>4649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996</v>
      </c>
      <c r="E3430" s="261" t="str">
        <f>_xlfn.XLOOKUP(D3430,거래처!B:B,거래처!D:D," ")</f>
        <v>504-13-11275</v>
      </c>
      <c r="G3430" s="282" t="s">
        <v>1964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2076</v>
      </c>
      <c r="E3431" s="261" t="str">
        <f>_xlfn.XLOOKUP(D3431,거래처!B:B,거래처!D:D," ")</f>
        <v>562-03-01527</v>
      </c>
      <c r="F3431" s="284">
        <v>7204812388</v>
      </c>
      <c r="G3431" s="282" t="s">
        <v>1171</v>
      </c>
      <c r="H3431" s="261" t="s">
        <v>1694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4652</v>
      </c>
      <c r="P3431" s="282" t="s">
        <v>4631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2076</v>
      </c>
      <c r="E3432" s="261" t="str">
        <f>_xlfn.XLOOKUP(D3432,거래처!B:B,거래처!D:D," ")</f>
        <v>562-03-01527</v>
      </c>
      <c r="G3432" s="282" t="s">
        <v>1454</v>
      </c>
      <c r="H3432" s="261" t="s">
        <v>2594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4652</v>
      </c>
      <c r="P3432" s="257" t="s">
        <v>4631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2076</v>
      </c>
      <c r="E3433" s="261" t="str">
        <f>_xlfn.XLOOKUP(D3433,거래처!B:B,거래처!D:D," ")</f>
        <v>562-03-01527</v>
      </c>
      <c r="G3433" s="282" t="s">
        <v>1224</v>
      </c>
      <c r="H3433" s="261" t="s">
        <v>1223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4652</v>
      </c>
      <c r="P3433" s="257" t="s">
        <v>4631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4654</v>
      </c>
      <c r="E3434" s="261">
        <f>_xlfn.XLOOKUP(D3434,거래처!B:B,거래처!D:D," ")</f>
        <v>0</v>
      </c>
      <c r="G3434" s="282" t="s">
        <v>6033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1416</v>
      </c>
      <c r="E3435" s="261" t="str">
        <f>_xlfn.XLOOKUP(D3435,거래처!B:B,거래처!D:D," ")</f>
        <v>503-21-16291</v>
      </c>
      <c r="G3435" s="282" t="s">
        <v>6034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1786</v>
      </c>
      <c r="E3436" s="261" t="str">
        <f>_xlfn.XLOOKUP(D3436,거래처!B:B,거래처!D:D," ")</f>
        <v>514-13-78458</v>
      </c>
      <c r="G3436" s="282" t="s">
        <v>1786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4654</v>
      </c>
      <c r="E3437" s="261">
        <f>_xlfn.XLOOKUP(D3437,거래처!B:B,거래처!D:D," ")</f>
        <v>0</v>
      </c>
      <c r="G3437" s="282" t="s">
        <v>4654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1689</v>
      </c>
      <c r="E3438" s="261" t="str">
        <f>_xlfn.XLOOKUP(D3438,거래처!B:B,거래처!D:D," ")</f>
        <v>410-27-15314</v>
      </c>
      <c r="G3438" s="282" t="s">
        <v>4532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3744</v>
      </c>
      <c r="E3439" s="261" t="str">
        <f>_xlfn.XLOOKUP(D3439,거래처!B:B,거래처!D:D," ")</f>
        <v>610-40-15252</v>
      </c>
      <c r="F3439" s="284" t="s">
        <v>4663</v>
      </c>
      <c r="G3439" s="282" t="s">
        <v>2115</v>
      </c>
      <c r="H3439" s="261" t="s">
        <v>1168</v>
      </c>
      <c r="J3439" s="261">
        <v>1</v>
      </c>
      <c r="Q3439" s="282" t="s">
        <v>4125</v>
      </c>
    </row>
    <row r="3440" spans="1:17">
      <c r="A3440" s="263">
        <v>3439</v>
      </c>
      <c r="C3440" s="256">
        <v>46111</v>
      </c>
      <c r="D3440" s="282" t="s">
        <v>1542</v>
      </c>
      <c r="E3440" s="261" t="str">
        <f>_xlfn.XLOOKUP(D3440,거래처!B:B,거래처!D:D," ")</f>
        <v>122-01-63748</v>
      </c>
      <c r="G3440" s="282" t="s">
        <v>1542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1004</v>
      </c>
      <c r="E3441" s="261" t="str">
        <f>_xlfn.XLOOKUP(D3441,거래처!B:B,거래처!D:D," ")</f>
        <v>302-01-83388</v>
      </c>
      <c r="G3441" s="282" t="s">
        <v>1004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996</v>
      </c>
      <c r="E3442" s="261" t="str">
        <f>_xlfn.XLOOKUP(D3442,거래처!B:B,거래처!D:D," ")</f>
        <v>504-13-11275</v>
      </c>
      <c r="G3442" s="282" t="s">
        <v>996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2538</v>
      </c>
      <c r="E3443" s="261" t="str">
        <f>_xlfn.XLOOKUP(D3443,거래처!B:B,거래처!D:D," ")</f>
        <v>128-38-89285</v>
      </c>
      <c r="G3443" s="282" t="s">
        <v>2538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1402</v>
      </c>
      <c r="E3444" s="261" t="str">
        <f>_xlfn.XLOOKUP(D3444,거래처!B:B,거래처!D:D," ")</f>
        <v>504-20-50427</v>
      </c>
      <c r="F3444" s="284">
        <v>7205468004</v>
      </c>
      <c r="G3444" s="282" t="s">
        <v>1171</v>
      </c>
      <c r="H3444" s="261" t="s">
        <v>1694</v>
      </c>
      <c r="I3444" s="257">
        <v>1200000</v>
      </c>
      <c r="J3444" s="261">
        <v>1</v>
      </c>
      <c r="M3444" s="257">
        <v>1200000</v>
      </c>
      <c r="O3444" s="257" t="s">
        <v>4664</v>
      </c>
      <c r="P3444" s="282" t="s">
        <v>4665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1437</v>
      </c>
      <c r="E3445" s="261" t="str">
        <f>_xlfn.XLOOKUP(D3445,거래처!B:B,거래처!D:D," ")</f>
        <v>408-33-91630</v>
      </c>
      <c r="F3445" s="284">
        <v>7205246673</v>
      </c>
      <c r="G3445" s="282" t="s">
        <v>1171</v>
      </c>
      <c r="H3445" s="261" t="s">
        <v>1694</v>
      </c>
      <c r="I3445" s="257">
        <v>1200000</v>
      </c>
      <c r="J3445" s="261">
        <v>1</v>
      </c>
      <c r="M3445" s="257">
        <v>1200000</v>
      </c>
      <c r="O3445" s="257" t="s">
        <v>4667</v>
      </c>
      <c r="P3445" s="282" t="s">
        <v>1783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1437</v>
      </c>
      <c r="E3446" s="261" t="str">
        <f>_xlfn.XLOOKUP(D3446,거래처!B:B,거래처!D:D," ")</f>
        <v>408-33-91630</v>
      </c>
      <c r="G3446" s="282" t="s">
        <v>1454</v>
      </c>
      <c r="H3446" s="261" t="s">
        <v>2594</v>
      </c>
      <c r="I3446" s="257">
        <v>350000</v>
      </c>
      <c r="J3446" s="261">
        <v>1</v>
      </c>
      <c r="M3446" s="257">
        <v>350000</v>
      </c>
      <c r="O3446" s="257" t="s">
        <v>4667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1437</v>
      </c>
      <c r="E3447" s="261" t="str">
        <f>_xlfn.XLOOKUP(D3447,거래처!B:B,거래처!D:D," ")</f>
        <v>408-33-91630</v>
      </c>
      <c r="G3447" s="282" t="s">
        <v>1648</v>
      </c>
      <c r="H3447" s="261" t="s">
        <v>1647</v>
      </c>
      <c r="I3447" s="257">
        <v>50000</v>
      </c>
      <c r="J3447" s="261">
        <v>1</v>
      </c>
      <c r="M3447" s="257">
        <v>50000</v>
      </c>
      <c r="O3447" s="257" t="s">
        <v>4667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1402</v>
      </c>
      <c r="E3448" s="261" t="str">
        <f>_xlfn.XLOOKUP(D3448,거래처!B:B,거래처!D:D," ")</f>
        <v>504-20-50427</v>
      </c>
      <c r="G3448" s="282" t="s">
        <v>2943</v>
      </c>
      <c r="I3448" s="257">
        <v>0</v>
      </c>
      <c r="J3448" s="261">
        <v>1</v>
      </c>
      <c r="M3448" s="257">
        <v>0</v>
      </c>
      <c r="Q3448" s="282" t="s">
        <v>1712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61" t="str">
        <f>_xlfn.XLOOKUP(D3449,거래처!B:B,거래처!D:D," ")</f>
        <v>138-01-48780</v>
      </c>
      <c r="G3449" s="282" t="s">
        <v>2823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61" t="str">
        <f>_xlfn.XLOOKUP(D3450,거래처!B:B,거래처!D:D," ")</f>
        <v>138-01-48780</v>
      </c>
      <c r="G3450" s="282" t="s">
        <v>3925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1533</v>
      </c>
      <c r="E3451" s="261" t="str">
        <f>_xlfn.XLOOKUP(D3451,거래처!B:B,거래처!D:D," ")</f>
        <v>416-09-29452</v>
      </c>
      <c r="G3451" s="282" t="s">
        <v>1964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1533</v>
      </c>
      <c r="E3452" s="261" t="str">
        <f>_xlfn.XLOOKUP(D3452,거래처!B:B,거래처!D:D," ")</f>
        <v>416-09-29452</v>
      </c>
      <c r="F3452" s="284" t="s">
        <v>2660</v>
      </c>
      <c r="G3452" s="282" t="s">
        <v>2747</v>
      </c>
      <c r="H3452" s="261" t="s">
        <v>2660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1536</v>
      </c>
      <c r="E3453" s="261" t="str">
        <f>_xlfn.XLOOKUP(D3453,거래처!B:B,거래처!D:D," ")</f>
        <v>503-07-45581</v>
      </c>
      <c r="G3453" s="282" t="s">
        <v>1224</v>
      </c>
      <c r="H3453" s="261" t="s">
        <v>1223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1004</v>
      </c>
      <c r="E3454" s="261" t="str">
        <f>_xlfn.XLOOKUP(D3454,거래처!B:B,거래처!D:D," ")</f>
        <v>302-01-83388</v>
      </c>
      <c r="F3454" s="284" t="s">
        <v>4599</v>
      </c>
      <c r="G3454" s="282" t="s">
        <v>1685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4674</v>
      </c>
    </row>
    <row r="3455" spans="1:17">
      <c r="A3455" s="263">
        <v>3454</v>
      </c>
      <c r="C3455" s="256">
        <v>46111</v>
      </c>
      <c r="D3455" s="282" t="s">
        <v>1004</v>
      </c>
      <c r="E3455" s="261" t="str">
        <f>_xlfn.XLOOKUP(D3455,거래처!B:B,거래처!D:D," ")</f>
        <v>302-01-83388</v>
      </c>
      <c r="G3455" s="282" t="s">
        <v>1004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2474</v>
      </c>
      <c r="E3456" s="261" t="str">
        <f>_xlfn.XLOOKUP(D3456,거래처!B:B,거래처!D:D," ")</f>
        <v>416-04-31443</v>
      </c>
      <c r="G3456" s="282" t="s">
        <v>2474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2243</v>
      </c>
      <c r="E3457" s="261" t="str">
        <f>_xlfn.XLOOKUP(D3457,거래처!B:B,거래처!D:D," ")</f>
        <v>119-73-00045</v>
      </c>
      <c r="G3457" s="282" t="s">
        <v>2243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1331</v>
      </c>
      <c r="E3458" s="261" t="str">
        <f>_xlfn.XLOOKUP(D3458,거래처!B:B,거래처!D:D," ")</f>
        <v>510-03-85884</v>
      </c>
      <c r="G3458" s="282" t="s">
        <v>1331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1427</v>
      </c>
      <c r="E3459" s="261" t="str">
        <f>_xlfn.XLOOKUP(D3459,거래처!B:B,거래처!D:D," ")</f>
        <v>877-63-00588</v>
      </c>
      <c r="G3459" s="282" t="s">
        <v>1427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1511</v>
      </c>
      <c r="E3460" s="261" t="str">
        <f>_xlfn.XLOOKUP(D3460,거래처!B:B,거래처!D:D," ")</f>
        <v>196-87-02353</v>
      </c>
      <c r="G3460" s="282" t="s">
        <v>1511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E3461" s="261" t="str">
        <f>_xlfn.XLOOKUP(D3461,거래처!B:B,거래처!D:D," ")</f>
        <v>138-01-48780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1357</v>
      </c>
      <c r="E3462" s="261" t="str">
        <f>_xlfn.XLOOKUP(D3462,거래처!B:B,거래처!D:D," ")</f>
        <v>177-01-03420</v>
      </c>
      <c r="G3462" s="282" t="s">
        <v>1357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1239</v>
      </c>
      <c r="E3463" s="261" t="str">
        <f>_xlfn.XLOOKUP(D3463,거래처!B:B,거래처!D:D," ")</f>
        <v>616-06-75685</v>
      </c>
      <c r="G3463" s="282" t="s">
        <v>1239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1664</v>
      </c>
      <c r="E3464" s="261" t="str">
        <f>_xlfn.XLOOKUP(D3464,거래처!B:B,거래처!D:D," ")</f>
        <v>848-34-00917</v>
      </c>
      <c r="F3464" s="284">
        <v>7205246673</v>
      </c>
      <c r="G3464" s="282" t="s">
        <v>1171</v>
      </c>
      <c r="H3464" s="261" t="s">
        <v>1694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1731</v>
      </c>
      <c r="E3465" s="261" t="str">
        <f>_xlfn.XLOOKUP(D3465,거래처!B:B,거래처!D:D," ")</f>
        <v>609-23-97505</v>
      </c>
      <c r="G3465" s="282" t="s">
        <v>4067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1034</v>
      </c>
      <c r="E3466" s="261" t="str">
        <f>_xlfn.XLOOKUP(D3466,거래처!B:B,거래처!D:D," ")</f>
        <v>418-04-41461</v>
      </c>
      <c r="F3466" s="284">
        <v>2847</v>
      </c>
      <c r="G3466" s="282" t="s">
        <v>2131</v>
      </c>
      <c r="H3466" s="261" t="s">
        <v>1891</v>
      </c>
      <c r="I3466" s="257">
        <v>2000000</v>
      </c>
      <c r="J3466" s="261">
        <v>1</v>
      </c>
      <c r="M3466" s="257">
        <v>2000000</v>
      </c>
      <c r="O3466" s="257" t="s">
        <v>4679</v>
      </c>
      <c r="Q3466" s="282" t="s">
        <v>4680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1034</v>
      </c>
      <c r="E3467" s="261" t="str">
        <f>_xlfn.XLOOKUP(D3467,거래처!B:B,거래처!D:D," ")</f>
        <v>418-04-41461</v>
      </c>
      <c r="G3467" s="282" t="s">
        <v>4697</v>
      </c>
      <c r="I3467" s="257">
        <v>300000</v>
      </c>
      <c r="J3467" s="261">
        <v>1</v>
      </c>
      <c r="M3467" s="257">
        <v>300000</v>
      </c>
      <c r="Q3467" s="282" t="s">
        <v>4680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1004</v>
      </c>
      <c r="E3468" s="261" t="str">
        <f>_xlfn.XLOOKUP(D3468,거래처!B:B,거래처!D:D," ")</f>
        <v>302-01-83388</v>
      </c>
      <c r="G3468" s="282" t="s">
        <v>4399</v>
      </c>
      <c r="H3468" s="261" t="s">
        <v>1887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1416</v>
      </c>
      <c r="E3469" s="261" t="str">
        <f>_xlfn.XLOOKUP(D3469,거래처!B:B,거래처!D:D," ")</f>
        <v>503-21-16291</v>
      </c>
      <c r="G3469" s="282" t="s">
        <v>1416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1533</v>
      </c>
      <c r="E3470" s="261" t="str">
        <f>_xlfn.XLOOKUP(D3470,거래처!B:B,거래처!D:D," ")</f>
        <v>416-09-29452</v>
      </c>
      <c r="G3470" s="282" t="s">
        <v>1533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1498</v>
      </c>
      <c r="E3471" s="261">
        <f>_xlfn.XLOOKUP(D3471,거래처!B:B,거래처!D:D," ")</f>
        <v>0</v>
      </c>
      <c r="G3471" s="282" t="s">
        <v>1498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1015</v>
      </c>
      <c r="E3472" s="261" t="str">
        <f>_xlfn.XLOOKUP(D3472,거래처!B:B,거래처!D:D," ")</f>
        <v>505-03-80437</v>
      </c>
      <c r="G3472" s="282" t="s">
        <v>1015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1746</v>
      </c>
      <c r="E3473" s="261" t="str">
        <f>_xlfn.XLOOKUP(D3473,거래처!B:B,거래처!D:D," ")</f>
        <v>410-17-34118</v>
      </c>
      <c r="G3473" s="282" t="s">
        <v>1746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4687</v>
      </c>
      <c r="E3474" s="261">
        <f>_xlfn.XLOOKUP(D3474,거래처!B:B,거래처!D:D," ")</f>
        <v>0</v>
      </c>
      <c r="F3474" s="284">
        <v>7204812388</v>
      </c>
      <c r="G3474" s="282" t="s">
        <v>1171</v>
      </c>
      <c r="H3474" s="261" t="s">
        <v>1694</v>
      </c>
      <c r="I3474" s="257">
        <v>1200000</v>
      </c>
      <c r="J3474" s="261">
        <v>1</v>
      </c>
      <c r="M3474" s="257">
        <v>1200000</v>
      </c>
      <c r="O3474" s="257" t="s">
        <v>4690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4687</v>
      </c>
      <c r="E3475" s="261">
        <f>_xlfn.XLOOKUP(D3475,거래처!B:B,거래처!D:D," ")</f>
        <v>0</v>
      </c>
      <c r="G3475" s="282" t="s">
        <v>1454</v>
      </c>
      <c r="H3475" s="261" t="s">
        <v>2594</v>
      </c>
      <c r="I3475" s="257">
        <v>350000</v>
      </c>
      <c r="J3475" s="261">
        <v>1</v>
      </c>
      <c r="M3475" s="257">
        <v>350000</v>
      </c>
      <c r="O3475" s="257" t="s">
        <v>4690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3744</v>
      </c>
      <c r="E3476" s="261" t="str">
        <f>_xlfn.XLOOKUP(D3476,거래처!B:B,거래처!D:D," ")</f>
        <v>610-40-15252</v>
      </c>
      <c r="G3476" s="282" t="s">
        <v>1958</v>
      </c>
      <c r="H3476" s="261" t="s">
        <v>1957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3744</v>
      </c>
      <c r="E3477" s="261" t="str">
        <f>_xlfn.XLOOKUP(D3477,거래처!B:B,거래처!D:D," ")</f>
        <v>610-40-15252</v>
      </c>
      <c r="G3477" s="282" t="s">
        <v>2044</v>
      </c>
      <c r="H3477" s="261" t="s">
        <v>2498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3083</v>
      </c>
      <c r="E3478" s="261" t="str">
        <f>_xlfn.XLOOKUP(D3478,거래처!B:B,거래처!D:D," ")</f>
        <v>409-41-96365</v>
      </c>
      <c r="G3478" s="282" t="s">
        <v>1454</v>
      </c>
      <c r="H3478" s="261" t="s">
        <v>2594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1122</v>
      </c>
      <c r="E3479" s="261">
        <f>_xlfn.XLOOKUP(D3479,거래처!B:B,거래처!D:D," ")</f>
        <v>0</v>
      </c>
      <c r="F3479" s="284">
        <v>1087298441</v>
      </c>
      <c r="G3479" s="282" t="s">
        <v>2332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1640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1024</v>
      </c>
      <c r="E3480" s="261" t="str">
        <f>_xlfn.XLOOKUP(D3480,거래처!B:B,거래처!D:D," ")</f>
        <v>196-87-02353</v>
      </c>
      <c r="G3480" s="282" t="s">
        <v>5063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1122</v>
      </c>
      <c r="E3481" s="261">
        <f>_xlfn.XLOOKUP(D3481,거래처!B:B,거래처!D:D," ")</f>
        <v>0</v>
      </c>
      <c r="G3481" s="282" t="s">
        <v>1122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2076</v>
      </c>
      <c r="E3482" s="261" t="str">
        <f>_xlfn.XLOOKUP(D3482,거래처!B:B,거래처!D:D," ")</f>
        <v>562-03-01527</v>
      </c>
      <c r="G3482" s="282" t="s">
        <v>3915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1431</v>
      </c>
      <c r="E3483" s="261" t="str">
        <f>_xlfn.XLOOKUP(D3483,거래처!B:B,거래처!D:D," ")</f>
        <v>487-18-00463</v>
      </c>
      <c r="G3483" s="282" t="s">
        <v>1431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4687</v>
      </c>
      <c r="E3484" s="261">
        <f>_xlfn.XLOOKUP(D3484,거래처!B:B,거래처!D:D," ")</f>
        <v>0</v>
      </c>
      <c r="G3484" s="282" t="s">
        <v>4687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1431</v>
      </c>
      <c r="E3485" s="261" t="str">
        <f>_xlfn.XLOOKUP(D3485,거래처!B:B,거래처!D:D," ")</f>
        <v>487-18-00463</v>
      </c>
      <c r="G3485" s="282" t="s">
        <v>2116</v>
      </c>
      <c r="H3485" s="261" t="s">
        <v>1175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1866</v>
      </c>
      <c r="E3486" s="261" t="str">
        <f>_xlfn.XLOOKUP(D3486,거래처!B:B,거래처!D:D," ")</f>
        <v>513-16-70662</v>
      </c>
      <c r="G3486" s="282" t="s">
        <v>4675</v>
      </c>
      <c r="H3486" s="261" t="s">
        <v>4676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3352</v>
      </c>
      <c r="E3487" s="261" t="str">
        <f>_xlfn.XLOOKUP(D3487,거래처!B:B,거래처!D:D," ")</f>
        <v>424-12-02658</v>
      </c>
      <c r="G3487" s="282" t="s">
        <v>4700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2076</v>
      </c>
      <c r="E3488" s="261" t="str">
        <f>_xlfn.XLOOKUP(D3488,거래처!B:B,거래처!D:D," ")</f>
        <v>562-03-01527</v>
      </c>
      <c r="G3488" s="282" t="s">
        <v>1798</v>
      </c>
      <c r="H3488" s="261" t="s">
        <v>4026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2076</v>
      </c>
      <c r="E3489" s="261" t="str">
        <f>_xlfn.XLOOKUP(D3489,거래처!B:B,거래처!D:D," ")</f>
        <v>562-03-01527</v>
      </c>
      <c r="F3489" s="284">
        <v>1087298441</v>
      </c>
      <c r="G3489" s="282" t="s">
        <v>2332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1640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1402</v>
      </c>
      <c r="E3490" s="261" t="str">
        <f>_xlfn.XLOOKUP(D3490,거래처!B:B,거래처!D:D," ")</f>
        <v>504-20-50427</v>
      </c>
      <c r="G3490" s="282" t="s">
        <v>2116</v>
      </c>
      <c r="H3490" s="261" t="s">
        <v>1175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1402</v>
      </c>
      <c r="E3491" s="261" t="str">
        <f>_xlfn.XLOOKUP(D3491,거래처!B:B,거래처!D:D," ")</f>
        <v>504-20-50427</v>
      </c>
      <c r="G3491" s="282" t="s">
        <v>2119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1402</v>
      </c>
      <c r="E3492" s="261" t="str">
        <f>_xlfn.XLOOKUP(D3492,거래처!B:B,거래처!D:D," ")</f>
        <v>504-20-50427</v>
      </c>
      <c r="F3492" s="284" t="s">
        <v>1217</v>
      </c>
      <c r="G3492" s="282" t="s">
        <v>2117</v>
      </c>
      <c r="H3492" s="261" t="s">
        <v>1217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1402</v>
      </c>
      <c r="E3493" s="261" t="str">
        <f>_xlfn.XLOOKUP(D3493,거래처!B:B,거래처!D:D," ")</f>
        <v>504-20-50427</v>
      </c>
      <c r="F3493" s="284" t="s">
        <v>2660</v>
      </c>
      <c r="G3493" s="282" t="s">
        <v>2747</v>
      </c>
      <c r="H3493" s="261" t="s">
        <v>2660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1402</v>
      </c>
      <c r="E3494" s="261" t="str">
        <f>_xlfn.XLOOKUP(D3494,거래처!B:B,거래처!D:D," ")</f>
        <v>504-20-50427</v>
      </c>
      <c r="G3494" s="282" t="s">
        <v>1964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2474</v>
      </c>
      <c r="E3495" s="261" t="str">
        <f>_xlfn.XLOOKUP(D3495,거래처!B:B,거래처!D:D," ")</f>
        <v>416-04-31443</v>
      </c>
      <c r="G3495" s="282" t="s">
        <v>1492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3352</v>
      </c>
      <c r="E3496" s="261" t="str">
        <f>_xlfn.XLOOKUP(D3496,거래처!B:B,거래처!D:D," ")</f>
        <v>424-12-02658</v>
      </c>
      <c r="G3496" s="282" t="s">
        <v>4705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4708</v>
      </c>
      <c r="E3497" s="261" t="str">
        <f>_xlfn.XLOOKUP(D3497,거래처!B:B,거래처!D:D," ")</f>
        <v>222-14-54573</v>
      </c>
      <c r="G3497" s="282" t="s">
        <v>4067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1536</v>
      </c>
      <c r="E3498" s="261" t="str">
        <f>_xlfn.XLOOKUP(D3498,거래처!B:B,거래처!D:D," ")</f>
        <v>503-07-45581</v>
      </c>
      <c r="F3498" s="284">
        <v>7204812388</v>
      </c>
      <c r="G3498" s="282" t="s">
        <v>1171</v>
      </c>
      <c r="H3498" s="261" t="s">
        <v>1694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1536</v>
      </c>
      <c r="E3499" s="261" t="str">
        <f>_xlfn.XLOOKUP(D3499,거래처!B:B,거래처!D:D," ")</f>
        <v>503-07-45581</v>
      </c>
      <c r="G3499" s="282" t="s">
        <v>1454</v>
      </c>
      <c r="H3499" s="261" t="s">
        <v>2594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4712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1536</v>
      </c>
      <c r="E3500" s="261" t="str">
        <f>_xlfn.XLOOKUP(D3500,거래처!B:B,거래처!D:D," ")</f>
        <v>503-07-45581</v>
      </c>
      <c r="G3500" s="282" t="s">
        <v>1648</v>
      </c>
      <c r="H3500" s="261" t="s">
        <v>1647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4712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1554</v>
      </c>
      <c r="E3501" s="261" t="str">
        <f>_xlfn.XLOOKUP(D3501,거래처!B:B,거래처!D:D," ")</f>
        <v>312-13-58007</v>
      </c>
      <c r="F3501" s="284">
        <v>7204812388</v>
      </c>
      <c r="G3501" s="282" t="s">
        <v>1171</v>
      </c>
      <c r="H3501" s="261" t="s">
        <v>1694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1664</v>
      </c>
      <c r="E3502" s="261" t="str">
        <f>_xlfn.XLOOKUP(D3502,거래처!B:B,거래처!D:D," ")</f>
        <v>848-34-00917</v>
      </c>
      <c r="G3502" s="282" t="s">
        <v>1444</v>
      </c>
      <c r="H3502" s="261" t="s">
        <v>4376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1536</v>
      </c>
      <c r="E3503" s="261" t="str">
        <f>_xlfn.XLOOKUP(D3503,거래처!B:B,거래처!D:D," ")</f>
        <v>503-07-45581</v>
      </c>
      <c r="F3503" s="284" t="s">
        <v>1744</v>
      </c>
      <c r="G3503" s="282" t="s">
        <v>2110</v>
      </c>
      <c r="H3503" s="261" t="s">
        <v>1744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4227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1786</v>
      </c>
      <c r="E3504" s="261" t="str">
        <f>_xlfn.XLOOKUP(D3504,거래처!B:B,거래처!D:D," ")</f>
        <v>514-13-78458</v>
      </c>
      <c r="G3504" s="282" t="s">
        <v>4717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1689</v>
      </c>
      <c r="E3505" s="261" t="str">
        <f>_xlfn.XLOOKUP(D3505,거래처!B:B,거래처!D:D," ")</f>
        <v>410-27-15314</v>
      </c>
      <c r="G3505" s="282" t="s">
        <v>2712</v>
      </c>
      <c r="H3505" s="261" t="s">
        <v>2711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1689</v>
      </c>
      <c r="E3506" s="261" t="str">
        <f>_xlfn.XLOOKUP(D3506,거래처!B:B,거래처!D:D," ")</f>
        <v>410-27-15314</v>
      </c>
      <c r="F3506" s="284" t="s">
        <v>1662</v>
      </c>
      <c r="G3506" s="282" t="s">
        <v>2112</v>
      </c>
      <c r="H3506" s="261" t="s">
        <v>1662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2474</v>
      </c>
      <c r="E3507" s="261" t="str">
        <f>_xlfn.XLOOKUP(D3507,거래처!B:B,거래처!D:D," ")</f>
        <v>416-04-31443</v>
      </c>
      <c r="G3507" s="282" t="s">
        <v>2474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2901</v>
      </c>
      <c r="E3508" s="261" t="str">
        <f>_xlfn.XLOOKUP(D3508,거래처!B:B,거래처!D:D," ")</f>
        <v>402-23-16615</v>
      </c>
      <c r="G3508" s="282" t="s">
        <v>2901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1664</v>
      </c>
      <c r="E3509" s="261" t="str">
        <f>_xlfn.XLOOKUP(D3509,거래처!B:B,거래처!D:D," ")</f>
        <v>848-34-00917</v>
      </c>
      <c r="G3509" s="282" t="s">
        <v>4532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1357</v>
      </c>
      <c r="E3510" s="261" t="str">
        <f>_xlfn.XLOOKUP(D3510,거래처!B:B,거래처!D:D," ")</f>
        <v>177-01-03420</v>
      </c>
      <c r="G3510" s="282" t="s">
        <v>3057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4720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3350</v>
      </c>
      <c r="E3511" s="261">
        <f>_xlfn.XLOOKUP(D3511,거래처!B:B,거래처!D:D," ")</f>
        <v>0</v>
      </c>
      <c r="G3511" s="282" t="s">
        <v>2823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1040</v>
      </c>
      <c r="E3512" s="261" t="str">
        <f>_xlfn.XLOOKUP(D3512,거래처!B:B,거래처!D:D," ")</f>
        <v>621-19-34070</v>
      </c>
      <c r="F3512" s="284" t="s">
        <v>4599</v>
      </c>
      <c r="G3512" s="282" t="s">
        <v>1685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1437</v>
      </c>
      <c r="E3513" s="261" t="str">
        <f>_xlfn.XLOOKUP(D3513,거래처!B:B,거래처!D:D," ")</f>
        <v>408-33-91630</v>
      </c>
      <c r="G3513" s="282" t="s">
        <v>1437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1536</v>
      </c>
      <c r="E3514" s="261" t="str">
        <f>_xlfn.XLOOKUP(D3514,거래처!B:B,거래처!D:D," ")</f>
        <v>503-07-45581</v>
      </c>
      <c r="G3514" s="282" t="s">
        <v>4532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3744</v>
      </c>
      <c r="E3515" s="261" t="str">
        <f>_xlfn.XLOOKUP(D3515,거래처!B:B,거래처!D:D," ")</f>
        <v>610-40-15252</v>
      </c>
      <c r="G3515" s="282" t="s">
        <v>3744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1786</v>
      </c>
      <c r="E3516" s="261" t="str">
        <f>_xlfn.XLOOKUP(D3516,거래처!B:B,거래처!D:D," ")</f>
        <v>514-13-78458</v>
      </c>
      <c r="G3516" s="282" t="s">
        <v>1786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2329</v>
      </c>
      <c r="E3517" s="261" t="str">
        <f>_xlfn.XLOOKUP(D3517,거래처!B:B,거래처!D:D," ")</f>
        <v>552-86-02615</v>
      </c>
      <c r="F3517" s="284" t="s">
        <v>4725</v>
      </c>
      <c r="G3517" s="282" t="s">
        <v>2107</v>
      </c>
      <c r="H3517" s="261" t="s">
        <v>1422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1554</v>
      </c>
      <c r="E3518" s="261" t="str">
        <f>_xlfn.XLOOKUP(D3518,거래처!B:B,거래처!D:D," ")</f>
        <v>312-13-58007</v>
      </c>
      <c r="G3518" s="282" t="s">
        <v>1554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3845</v>
      </c>
      <c r="E3519" s="261" t="str">
        <f>_xlfn.XLOOKUP(D3519,거래처!B:B,거래처!D:D," ")</f>
        <v>205-01-87593</v>
      </c>
      <c r="F3519" s="284">
        <v>1349</v>
      </c>
      <c r="G3519" s="282" t="s">
        <v>1116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1912</v>
      </c>
      <c r="E3520" s="261" t="str">
        <f>_xlfn.XLOOKUP(D3520,거래처!B:B,거래처!D:D," ")</f>
        <v>621-19-98244</v>
      </c>
      <c r="F3520" s="284">
        <v>1485</v>
      </c>
      <c r="G3520" s="282" t="s">
        <v>4191</v>
      </c>
      <c r="H3520" s="261" t="s">
        <v>4407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4728</v>
      </c>
      <c r="P3520" s="282" t="s">
        <v>4729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1746</v>
      </c>
      <c r="E3521" s="261" t="str">
        <f>_xlfn.XLOOKUP(D3521,거래처!B:B,거래처!D:D," ")</f>
        <v>410-17-34118</v>
      </c>
      <c r="F3521" s="284" t="s">
        <v>4731</v>
      </c>
      <c r="G3521" s="282" t="s">
        <v>2115</v>
      </c>
      <c r="H3521" s="261" t="s">
        <v>1168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4732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1357</v>
      </c>
      <c r="E3522" s="261" t="str">
        <f>_xlfn.XLOOKUP(D3522,거래처!B:B,거래처!D:D," ")</f>
        <v>177-01-03420</v>
      </c>
      <c r="F3522" s="284">
        <v>1087298441</v>
      </c>
      <c r="G3522" s="282" t="s">
        <v>2332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1640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1533</v>
      </c>
      <c r="E3523" s="261" t="str">
        <f>_xlfn.XLOOKUP(D3523,거래처!B:B,거래처!D:D," ")</f>
        <v>416-09-29452</v>
      </c>
      <c r="F3523" s="284" t="s">
        <v>4745</v>
      </c>
      <c r="G3523" s="282" t="s">
        <v>2109</v>
      </c>
      <c r="H3523" s="261" t="s">
        <v>1169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4735</v>
      </c>
      <c r="P3523" s="282" t="s">
        <v>4736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1015</v>
      </c>
      <c r="E3524" s="261" t="str">
        <f>_xlfn.XLOOKUP(D3524,거래처!B:B,거래처!D:D," ")</f>
        <v>505-03-80437</v>
      </c>
      <c r="G3524" s="282" t="s">
        <v>1971</v>
      </c>
      <c r="H3524" s="261" t="s">
        <v>3532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1912</v>
      </c>
      <c r="E3525" s="261" t="str">
        <f>_xlfn.XLOOKUP(D3525,거래처!B:B,거래처!D:D," ")</f>
        <v>621-19-98244</v>
      </c>
      <c r="G3525" s="282" t="s">
        <v>3525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1689</v>
      </c>
      <c r="E3526" s="261" t="str">
        <f>_xlfn.XLOOKUP(D3526,거래처!B:B,거래처!D:D," ")</f>
        <v>410-27-15314</v>
      </c>
      <c r="G3526" s="282" t="s">
        <v>4740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1689</v>
      </c>
      <c r="E3527" s="261" t="str">
        <f>_xlfn.XLOOKUP(D3527,거래처!B:B,거래처!D:D," ")</f>
        <v>410-27-15314</v>
      </c>
      <c r="F3527" s="284" t="s">
        <v>4744</v>
      </c>
      <c r="G3527" s="282" t="s">
        <v>2109</v>
      </c>
      <c r="H3527" s="261" t="s">
        <v>1169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4741</v>
      </c>
      <c r="P3527" s="282" t="s">
        <v>4742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1689</v>
      </c>
      <c r="E3528" s="261" t="str">
        <f>_xlfn.XLOOKUP(D3528,거래처!B:B,거래처!D:D," ")</f>
        <v>410-27-15314</v>
      </c>
      <c r="F3528" s="284" t="s">
        <v>1744</v>
      </c>
      <c r="G3528" s="282" t="s">
        <v>2110</v>
      </c>
      <c r="H3528" s="261" t="s">
        <v>1744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4741</v>
      </c>
      <c r="P3528" s="257" t="s">
        <v>4742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1689</v>
      </c>
      <c r="E3529" s="261" t="str">
        <f>_xlfn.XLOOKUP(D3529,거래처!B:B,거래처!D:D," ")</f>
        <v>410-27-15314</v>
      </c>
      <c r="G3529" s="282" t="s">
        <v>1477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4741</v>
      </c>
      <c r="P3529" s="257" t="s">
        <v>4742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1533</v>
      </c>
      <c r="E3530" s="261" t="str">
        <f>_xlfn.XLOOKUP(D3530,거래처!B:B,거래처!D:D," ")</f>
        <v>416-09-29452</v>
      </c>
      <c r="G3530" s="282" t="s">
        <v>1492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1498</v>
      </c>
      <c r="E3531" s="261">
        <f>_xlfn.XLOOKUP(D3531,거래처!B:B,거래처!D:D," ")</f>
        <v>0</v>
      </c>
      <c r="G3531" s="282" t="s">
        <v>2023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4613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1498</v>
      </c>
      <c r="E3532" s="261">
        <f>_xlfn.XLOOKUP(D3532,거래처!B:B,거래처!D:D," ")</f>
        <v>0</v>
      </c>
      <c r="F3532" s="284">
        <v>1068327224</v>
      </c>
      <c r="G3532" s="282" t="s">
        <v>4499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1498</v>
      </c>
      <c r="E3533" s="261">
        <f>_xlfn.XLOOKUP(D3533,거래처!B:B,거래처!D:D," ")</f>
        <v>0</v>
      </c>
      <c r="G3533" s="282" t="s">
        <v>2946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3411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2820</v>
      </c>
      <c r="E3534" s="261" t="str">
        <f>_xlfn.XLOOKUP(D3534,거래처!B:B,거래처!D:D," ")</f>
        <v>229-03-74690</v>
      </c>
      <c r="G3534" s="282" t="s">
        <v>4752</v>
      </c>
      <c r="H3534" s="261" t="s">
        <v>4753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1664</v>
      </c>
      <c r="E3535" s="261" t="str">
        <f>_xlfn.XLOOKUP(D3535,거래처!B:B,거래처!D:D," ")</f>
        <v>848-34-00917</v>
      </c>
      <c r="G3535" s="282" t="s">
        <v>2023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1759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1833</v>
      </c>
      <c r="E3536" s="261" t="str">
        <f>_xlfn.XLOOKUP(D3536,거래처!B:B,거래처!D:D," ")</f>
        <v>894-39-00502</v>
      </c>
      <c r="F3536" s="284">
        <v>7205421462</v>
      </c>
      <c r="G3536" s="282" t="s">
        <v>1171</v>
      </c>
      <c r="H3536" s="261" t="s">
        <v>1694</v>
      </c>
      <c r="I3536" s="257">
        <v>1200000</v>
      </c>
      <c r="J3536" s="261">
        <v>1</v>
      </c>
      <c r="M3536" s="257">
        <v>1200000</v>
      </c>
      <c r="O3536" s="257" t="s">
        <v>4756</v>
      </c>
      <c r="P3536" s="282" t="s">
        <v>4440</v>
      </c>
      <c r="Q3536" s="282" t="s">
        <v>4160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1247</v>
      </c>
      <c r="E3537" s="261" t="str">
        <f>_xlfn.XLOOKUP(D3537,거래처!B:B,거래처!D:D," ")</f>
        <v>504-20-50427</v>
      </c>
      <c r="G3537" s="282" t="s">
        <v>2215</v>
      </c>
      <c r="I3537" s="257">
        <v>1600000</v>
      </c>
      <c r="J3537" s="261">
        <v>1</v>
      </c>
      <c r="M3537" s="257">
        <v>1600000</v>
      </c>
      <c r="P3537" s="282" t="s">
        <v>4758</v>
      </c>
    </row>
    <row r="3538" spans="1:17">
      <c r="A3538" s="263">
        <v>3537</v>
      </c>
      <c r="C3538" s="256">
        <v>46119</v>
      </c>
      <c r="D3538" s="282" t="s">
        <v>3845</v>
      </c>
      <c r="E3538" s="261" t="str">
        <f>_xlfn.XLOOKUP(D3538,거래처!B:B,거래처!D:D," ")</f>
        <v>205-01-87593</v>
      </c>
      <c r="G3538" s="282" t="s">
        <v>3845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1912</v>
      </c>
      <c r="E3539" s="261" t="str">
        <f>_xlfn.XLOOKUP(D3539,거래처!B:B,거래처!D:D," ")</f>
        <v>621-19-98244</v>
      </c>
      <c r="G3539" s="282" t="s">
        <v>1912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1746</v>
      </c>
      <c r="E3540" s="261" t="str">
        <f>_xlfn.XLOOKUP(D3540,거래처!B:B,거래처!D:D," ")</f>
        <v>410-17-34118</v>
      </c>
      <c r="F3540" s="284" t="s">
        <v>4522</v>
      </c>
      <c r="G3540" s="282" t="s">
        <v>2115</v>
      </c>
      <c r="H3540" s="261" t="s">
        <v>1168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4762</v>
      </c>
    </row>
    <row r="3541" spans="1:17">
      <c r="A3541" s="263">
        <v>3540</v>
      </c>
      <c r="C3541" s="256">
        <v>46120</v>
      </c>
      <c r="D3541" s="282" t="s">
        <v>3083</v>
      </c>
      <c r="E3541" s="261" t="str">
        <f>_xlfn.XLOOKUP(D3541,거래처!B:B,거래처!D:D," ")</f>
        <v>409-41-96365</v>
      </c>
      <c r="G3541" s="282" t="s">
        <v>4492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2901</v>
      </c>
      <c r="E3542" s="261" t="str">
        <f>_xlfn.XLOOKUP(D3542,거래처!B:B,거래처!D:D," ")</f>
        <v>402-23-16615</v>
      </c>
      <c r="F3542" s="284">
        <v>7011304040708</v>
      </c>
      <c r="G3542" s="282" t="s">
        <v>1962</v>
      </c>
      <c r="H3542" s="261" t="s">
        <v>1182</v>
      </c>
      <c r="I3542" s="257">
        <v>0</v>
      </c>
      <c r="J3542" s="261">
        <v>1</v>
      </c>
      <c r="M3542" s="257">
        <v>0</v>
      </c>
      <c r="O3542" s="257" t="s">
        <v>4765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1959</v>
      </c>
      <c r="E3543" s="261">
        <f>_xlfn.XLOOKUP(D3543,거래처!B:B,거래처!D:D," ")</f>
        <v>0</v>
      </c>
      <c r="G3543" s="282" t="s">
        <v>4767</v>
      </c>
      <c r="I3543" s="257">
        <v>1200000</v>
      </c>
      <c r="J3543" s="261">
        <v>1</v>
      </c>
      <c r="M3543" s="257">
        <v>1200000</v>
      </c>
      <c r="P3543" s="282" t="s">
        <v>4768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1689</v>
      </c>
      <c r="E3544" s="261" t="str">
        <f>_xlfn.XLOOKUP(D3544,거래처!B:B,거래처!D:D," ")</f>
        <v>410-27-15314</v>
      </c>
      <c r="G3544" s="282" t="s">
        <v>3473</v>
      </c>
      <c r="H3544" s="261" t="s">
        <v>3472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1007</v>
      </c>
      <c r="E3545" s="261" t="str">
        <f>_xlfn.XLOOKUP(D3545,거래처!B:B,거래처!D:D," ")</f>
        <v>488-12-01084</v>
      </c>
      <c r="F3545" s="284" t="s">
        <v>4771</v>
      </c>
      <c r="G3545" s="282" t="s">
        <v>2109</v>
      </c>
      <c r="H3545" s="261" t="s">
        <v>1169</v>
      </c>
      <c r="I3545" s="257">
        <v>1600000</v>
      </c>
      <c r="J3545" s="261">
        <v>1</v>
      </c>
      <c r="M3545" s="257">
        <v>1600000</v>
      </c>
      <c r="O3545" s="257" t="s">
        <v>4772</v>
      </c>
      <c r="P3545" s="282" t="s">
        <v>4773</v>
      </c>
    </row>
    <row r="3546" spans="1:17">
      <c r="A3546" s="263">
        <v>3545</v>
      </c>
      <c r="B3546" s="58">
        <v>9</v>
      </c>
      <c r="C3546" s="256">
        <v>46120</v>
      </c>
      <c r="D3546" s="282" t="s">
        <v>1498</v>
      </c>
      <c r="E3546" s="261">
        <f>_xlfn.XLOOKUP(D3546,거래처!B:B,거래처!D:D," ")</f>
        <v>0</v>
      </c>
      <c r="F3546" s="284">
        <v>7204804336</v>
      </c>
      <c r="G3546" s="282" t="s">
        <v>1171</v>
      </c>
      <c r="H3546" s="261" t="s">
        <v>1694</v>
      </c>
      <c r="I3546" s="257">
        <v>1200000</v>
      </c>
      <c r="J3546" s="261">
        <v>1</v>
      </c>
      <c r="M3546" s="257">
        <v>1200000</v>
      </c>
      <c r="O3546" s="257" t="s">
        <v>4775</v>
      </c>
      <c r="P3546" s="282" t="s">
        <v>4440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1498</v>
      </c>
      <c r="E3547" s="261">
        <f>_xlfn.XLOOKUP(D3547,거래처!B:B,거래처!D:D," ")</f>
        <v>0</v>
      </c>
      <c r="G3547" s="282" t="s">
        <v>1454</v>
      </c>
      <c r="H3547" s="261" t="s">
        <v>2594</v>
      </c>
      <c r="I3547" s="257">
        <v>350000</v>
      </c>
      <c r="J3547" s="261">
        <v>1</v>
      </c>
      <c r="M3547" s="257">
        <v>350000</v>
      </c>
      <c r="O3547" s="257" t="s">
        <v>4775</v>
      </c>
      <c r="P3547" s="257" t="s">
        <v>4440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1264</v>
      </c>
      <c r="E3548" s="261" t="str">
        <f>_xlfn.XLOOKUP(D3548,거래처!B:B,거래처!D:D," ")</f>
        <v>881-07-00034</v>
      </c>
      <c r="G3548" s="282" t="s">
        <v>4399</v>
      </c>
      <c r="H3548" s="261" t="s">
        <v>1887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4775</v>
      </c>
      <c r="P3548" s="282" t="s">
        <v>4440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1809</v>
      </c>
      <c r="E3549" s="261" t="str">
        <f>_xlfn.XLOOKUP(D3549,거래처!B:B,거래처!D:D," ")</f>
        <v>585-08-00244</v>
      </c>
      <c r="G3549" s="282" t="s">
        <v>2624</v>
      </c>
      <c r="H3549" s="261" t="s">
        <v>2623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1040</v>
      </c>
      <c r="E3550" s="261" t="str">
        <f>_xlfn.XLOOKUP(D3550,거래처!B:B,거래처!D:D," ")</f>
        <v>621-19-34070</v>
      </c>
      <c r="G3550" s="282" t="s">
        <v>4779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4708</v>
      </c>
      <c r="E3551" s="261" t="str">
        <f>_xlfn.XLOOKUP(D3551,거래처!B:B,거래처!D:D," ")</f>
        <v>222-14-54573</v>
      </c>
      <c r="G3551" s="282" t="s">
        <v>4708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1402</v>
      </c>
      <c r="E3552" s="261" t="str">
        <f>_xlfn.XLOOKUP(D3552,거래처!B:B,거래처!D:D," ")</f>
        <v>504-20-50427</v>
      </c>
      <c r="G3552" s="282" t="s">
        <v>4780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2794</v>
      </c>
      <c r="E3553" s="261" t="str">
        <f>_xlfn.XLOOKUP(D3553,거래처!B:B,거래처!D:D," ")</f>
        <v>304-01-59400</v>
      </c>
      <c r="F3553" s="284" t="s">
        <v>4599</v>
      </c>
      <c r="G3553" s="282" t="s">
        <v>1685</v>
      </c>
      <c r="I3553" s="257">
        <v>1100000</v>
      </c>
      <c r="J3553" s="261">
        <v>1</v>
      </c>
      <c r="M3553" s="257">
        <v>1100000</v>
      </c>
      <c r="P3553" s="282" t="s">
        <v>4781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1001</v>
      </c>
      <c r="E3554" s="261" t="str">
        <f>_xlfn.XLOOKUP(D3554,거래처!B:B,거래처!D:D," ")</f>
        <v>310-03-79763</v>
      </c>
      <c r="F3554" s="284">
        <v>7205502786</v>
      </c>
      <c r="G3554" s="282" t="s">
        <v>1171</v>
      </c>
      <c r="H3554" s="261" t="s">
        <v>1694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4783</v>
      </c>
      <c r="P3554" s="282" t="s">
        <v>4784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1786</v>
      </c>
      <c r="E3555" s="261" t="str">
        <f>_xlfn.XLOOKUP(D3555,거래처!B:B,거래처!D:D," ")</f>
        <v>514-13-78458</v>
      </c>
      <c r="G3555" s="282" t="s">
        <v>1964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1786</v>
      </c>
      <c r="E3556" s="261" t="str">
        <f>_xlfn.XLOOKUP(D3556,거래처!B:B,거래처!D:D," ")</f>
        <v>514-13-78458</v>
      </c>
      <c r="G3556" s="282" t="s">
        <v>1786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1731</v>
      </c>
      <c r="E3557" s="261" t="str">
        <f>_xlfn.XLOOKUP(D3557,거래처!B:B,거래처!D:D," ")</f>
        <v>609-23-97505</v>
      </c>
      <c r="G3557" s="282" t="s">
        <v>4532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1809</v>
      </c>
      <c r="E3558" s="261" t="str">
        <f>_xlfn.XLOOKUP(D3558,거래처!B:B,거래처!D:D," ")</f>
        <v>585-08-00244</v>
      </c>
      <c r="G3558" s="282" t="s">
        <v>1809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1001</v>
      </c>
      <c r="E3559" s="261" t="str">
        <f>_xlfn.XLOOKUP(D3559,거래처!B:B,거래처!D:D," ")</f>
        <v>310-03-79763</v>
      </c>
      <c r="G3559" s="282" t="s">
        <v>1454</v>
      </c>
      <c r="H3559" s="261" t="s">
        <v>2594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1001</v>
      </c>
      <c r="E3560" s="261" t="str">
        <f>_xlfn.XLOOKUP(D3560,거래처!B:B,거래처!D:D," ")</f>
        <v>310-03-79763</v>
      </c>
      <c r="G3560" s="282" t="s">
        <v>1001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3350</v>
      </c>
      <c r="E3561" s="261">
        <f>_xlfn.XLOOKUP(D3561,거래처!B:B,거래처!D:D," ")</f>
        <v>0</v>
      </c>
      <c r="G3561" s="282" t="s">
        <v>3350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1264</v>
      </c>
      <c r="E3562" s="261" t="str">
        <f>_xlfn.XLOOKUP(D3562,거래처!B:B,거래처!D:D," ")</f>
        <v>881-07-00034</v>
      </c>
      <c r="G3562" s="282" t="s">
        <v>3902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3818</v>
      </c>
      <c r="E3563" s="261" t="str">
        <f>_xlfn.XLOOKUP(D3563,거래처!B:B,거래처!D:D," ")</f>
        <v>501-27-91957</v>
      </c>
      <c r="G3563" s="282" t="s">
        <v>4789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1866</v>
      </c>
      <c r="E3564" s="261" t="str">
        <f>_xlfn.XLOOKUP(D3564,거래처!B:B,거래처!D:D," ")</f>
        <v>513-16-70662</v>
      </c>
      <c r="G3564" s="282" t="s">
        <v>1866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1604</v>
      </c>
      <c r="E3565" s="261">
        <f>_xlfn.XLOOKUP(D3565,거래처!B:B,거래처!D:D," ")</f>
        <v>0</v>
      </c>
      <c r="F3565" s="284" t="s">
        <v>4795</v>
      </c>
      <c r="G3565" s="282" t="s">
        <v>2109</v>
      </c>
      <c r="H3565" s="261" t="s">
        <v>1169</v>
      </c>
      <c r="I3565" s="257">
        <v>1600000</v>
      </c>
      <c r="J3565" s="261">
        <v>1</v>
      </c>
      <c r="M3565" s="257">
        <v>1600000</v>
      </c>
      <c r="O3565" s="257" t="s">
        <v>4796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4798</v>
      </c>
      <c r="E3566" s="261" t="str">
        <f>_xlfn.XLOOKUP(D3566,거래처!B:B,거래처!D:D," ")</f>
        <v xml:space="preserve"> </v>
      </c>
      <c r="F3566" s="284" t="s">
        <v>4599</v>
      </c>
      <c r="G3566" s="282" t="s">
        <v>1685</v>
      </c>
      <c r="I3566" s="257">
        <v>1100000</v>
      </c>
      <c r="J3566" s="261">
        <v>1</v>
      </c>
      <c r="M3566" s="257">
        <v>1100000</v>
      </c>
      <c r="P3566" s="282" t="s">
        <v>4802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1004</v>
      </c>
      <c r="E3567" s="261" t="str">
        <f>_xlfn.XLOOKUP(D3567,거래처!B:B,거래처!D:D," ")</f>
        <v>302-01-83388</v>
      </c>
      <c r="G3567" s="282" t="s">
        <v>2531</v>
      </c>
      <c r="H3567" s="261" t="s">
        <v>2530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1004</v>
      </c>
      <c r="E3568" s="261" t="str">
        <f>_xlfn.XLOOKUP(D3568,거래처!B:B,거래처!D:D," ")</f>
        <v>302-01-83388</v>
      </c>
      <c r="G3568" s="282" t="s">
        <v>4803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1410</v>
      </c>
      <c r="E3569" s="261" t="str">
        <f>_xlfn.XLOOKUP(D3569,거래처!B:B,거래처!D:D," ")</f>
        <v>273-03-01573</v>
      </c>
      <c r="F3569" s="284" t="s">
        <v>4805</v>
      </c>
      <c r="G3569" s="282" t="s">
        <v>2107</v>
      </c>
      <c r="H3569" s="261" t="s">
        <v>1422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1437</v>
      </c>
      <c r="E3570" s="261" t="str">
        <f>_xlfn.XLOOKUP(D3570,거래처!B:B,거래처!D:D," ")</f>
        <v>408-33-91630</v>
      </c>
      <c r="G3570" s="282" t="s">
        <v>1224</v>
      </c>
      <c r="H3570" s="261" t="s">
        <v>1223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1664</v>
      </c>
      <c r="E3571" s="261" t="str">
        <f>_xlfn.XLOOKUP(D3571,거래처!B:B,거래처!D:D," ")</f>
        <v>848-34-00917</v>
      </c>
      <c r="F3571" s="284" t="s">
        <v>4808</v>
      </c>
      <c r="G3571" s="282" t="s">
        <v>2337</v>
      </c>
      <c r="H3571" s="261" t="s">
        <v>2658</v>
      </c>
      <c r="I3571" s="257">
        <v>1100000</v>
      </c>
      <c r="J3571" s="261">
        <v>1</v>
      </c>
      <c r="M3571" s="257">
        <v>1100000</v>
      </c>
      <c r="O3571" s="257" t="s">
        <v>4809</v>
      </c>
      <c r="P3571" s="282" t="s">
        <v>4810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1833</v>
      </c>
      <c r="E3572" s="261" t="str">
        <f>_xlfn.XLOOKUP(D3572,거래처!B:B,거래처!D:D," ")</f>
        <v>894-39-00502</v>
      </c>
      <c r="F3572" s="284">
        <v>7204812388</v>
      </c>
      <c r="G3572" s="282" t="s">
        <v>1171</v>
      </c>
      <c r="H3572" s="261" t="s">
        <v>1694</v>
      </c>
      <c r="I3572" s="257">
        <v>1200000</v>
      </c>
      <c r="J3572" s="261">
        <v>1</v>
      </c>
      <c r="M3572" s="257">
        <v>1200000</v>
      </c>
      <c r="O3572" s="257" t="s">
        <v>4812</v>
      </c>
      <c r="P3572" s="282" t="s">
        <v>4813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1357</v>
      </c>
      <c r="E3573" s="261" t="str">
        <f>_xlfn.XLOOKUP(D3573,거래처!B:B,거래처!D:D," ")</f>
        <v>177-01-03420</v>
      </c>
      <c r="F3573" s="284" t="s">
        <v>4815</v>
      </c>
      <c r="G3573" s="282" t="s">
        <v>2683</v>
      </c>
      <c r="H3573" s="261" t="s">
        <v>1179</v>
      </c>
      <c r="I3573" s="257">
        <v>1600000</v>
      </c>
      <c r="J3573" s="261">
        <v>1</v>
      </c>
      <c r="M3573" s="257">
        <v>1600000</v>
      </c>
      <c r="O3573" s="257" t="s">
        <v>4816</v>
      </c>
      <c r="P3573" s="282" t="s">
        <v>4817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1833</v>
      </c>
      <c r="E3574" s="261" t="str">
        <f>_xlfn.XLOOKUP(D3574,거래처!B:B,거래처!D:D," ")</f>
        <v>894-39-00502</v>
      </c>
      <c r="G3574" s="282" t="s">
        <v>1454</v>
      </c>
      <c r="H3574" s="261" t="s">
        <v>2594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1437</v>
      </c>
      <c r="E3575" s="261" t="str">
        <f>_xlfn.XLOOKUP(D3575,거래처!B:B,거래처!D:D," ")</f>
        <v>408-33-91630</v>
      </c>
      <c r="G3575" s="282" t="s">
        <v>1437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1498</v>
      </c>
      <c r="E3576" s="261">
        <f>_xlfn.XLOOKUP(D3576,거래처!B:B,거래처!D:D," ")</f>
        <v>0</v>
      </c>
      <c r="G3576" s="282" t="s">
        <v>2023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4613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1498</v>
      </c>
      <c r="E3577" s="261">
        <f>_xlfn.XLOOKUP(D3577,거래처!B:B,거래처!D:D," ")</f>
        <v>0</v>
      </c>
      <c r="F3577" s="284">
        <v>1068327224</v>
      </c>
      <c r="G3577" s="282" t="s">
        <v>4499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1498</v>
      </c>
      <c r="E3578" s="261">
        <f>_xlfn.XLOOKUP(D3578,거래처!B:B,거래처!D:D," ")</f>
        <v>0</v>
      </c>
      <c r="G3578" s="282" t="s">
        <v>2946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3411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1498</v>
      </c>
      <c r="E3579" s="261">
        <f>_xlfn.XLOOKUP(D3579,거래처!B:B,거래처!D:D," ")</f>
        <v>0</v>
      </c>
      <c r="G3579" s="282" t="s">
        <v>1454</v>
      </c>
      <c r="H3579" s="261" t="s">
        <v>2594</v>
      </c>
      <c r="I3579" s="257">
        <v>350000</v>
      </c>
      <c r="J3579" s="261">
        <v>1</v>
      </c>
      <c r="M3579" s="257">
        <v>350000</v>
      </c>
      <c r="O3579" s="257" t="s">
        <v>4822</v>
      </c>
      <c r="P3579" s="282" t="s">
        <v>4823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1498</v>
      </c>
      <c r="E3580" s="261">
        <f>_xlfn.XLOOKUP(D3580,거래처!B:B,거래처!D:D," ")</f>
        <v>0</v>
      </c>
      <c r="F3580" s="284">
        <v>7205502786</v>
      </c>
      <c r="G3580" s="282" t="s">
        <v>1171</v>
      </c>
      <c r="H3580" s="261" t="s">
        <v>1694</v>
      </c>
      <c r="I3580" s="257">
        <v>1200000</v>
      </c>
      <c r="J3580" s="261">
        <v>1</v>
      </c>
      <c r="M3580" s="257">
        <v>1200000</v>
      </c>
      <c r="O3580" s="257" t="s">
        <v>4822</v>
      </c>
      <c r="P3580" s="282" t="s">
        <v>4823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4234</v>
      </c>
      <c r="E3581" s="261">
        <f>_xlfn.XLOOKUP(D3581,거래처!B:B,거래처!D:D," ")</f>
        <v>0</v>
      </c>
      <c r="F3581" s="284" t="s">
        <v>4826</v>
      </c>
      <c r="G3581" s="282" t="s">
        <v>2683</v>
      </c>
      <c r="H3581" s="261" t="s">
        <v>1179</v>
      </c>
      <c r="I3581" s="257">
        <v>1600000</v>
      </c>
      <c r="J3581" s="261">
        <v>1</v>
      </c>
      <c r="M3581" s="257">
        <v>1600000</v>
      </c>
      <c r="O3581" s="257" t="s">
        <v>4827</v>
      </c>
      <c r="P3581" s="282" t="s">
        <v>4828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3350</v>
      </c>
      <c r="E3582" s="261">
        <f>_xlfn.XLOOKUP(D3582,거래처!B:B,거래처!D:D," ")</f>
        <v>0</v>
      </c>
      <c r="G3582" s="282" t="s">
        <v>4399</v>
      </c>
      <c r="H3582" s="261" t="s">
        <v>1887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3837</v>
      </c>
      <c r="E3583" s="261" t="str">
        <f>_xlfn.XLOOKUP(D3583,거래처!B:B,거래처!D:D," ")</f>
        <v>502-03-26657</v>
      </c>
      <c r="F3583" s="284">
        <v>7204804336</v>
      </c>
      <c r="G3583" s="282" t="s">
        <v>1171</v>
      </c>
      <c r="H3583" s="261" t="s">
        <v>1694</v>
      </c>
      <c r="I3583" s="257">
        <v>1300000</v>
      </c>
      <c r="J3583" s="261">
        <v>1</v>
      </c>
      <c r="M3583" s="257">
        <v>1300000</v>
      </c>
      <c r="O3583" s="257" t="s">
        <v>4833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3837</v>
      </c>
      <c r="E3584" s="261" t="str">
        <f>_xlfn.XLOOKUP(D3584,거래처!B:B,거래처!D:D," ")</f>
        <v>502-03-26657</v>
      </c>
      <c r="G3584" s="282" t="s">
        <v>1454</v>
      </c>
      <c r="H3584" s="261" t="s">
        <v>2594</v>
      </c>
      <c r="I3584" s="257">
        <v>350000</v>
      </c>
      <c r="J3584" s="261">
        <v>1</v>
      </c>
      <c r="M3584" s="257">
        <v>350000</v>
      </c>
      <c r="O3584" s="257" t="s">
        <v>4833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1731</v>
      </c>
      <c r="E3585" s="261" t="str">
        <f>_xlfn.XLOOKUP(D3585,거래처!B:B,거래처!D:D," ")</f>
        <v>609-23-97505</v>
      </c>
      <c r="G3585" s="282" t="s">
        <v>4831</v>
      </c>
      <c r="H3585" s="261" t="s">
        <v>4832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1731</v>
      </c>
      <c r="E3586" s="261" t="str">
        <f>_xlfn.XLOOKUP(D3586,거래처!B:B,거래처!D:D," ")</f>
        <v>609-23-97505</v>
      </c>
      <c r="G3586" s="282" t="s">
        <v>2116</v>
      </c>
      <c r="H3586" s="261" t="s">
        <v>1175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1731</v>
      </c>
      <c r="E3587" s="261" t="str">
        <f>_xlfn.XLOOKUP(D3587,거래처!B:B,거래처!D:D," ")</f>
        <v>609-23-97505</v>
      </c>
      <c r="F3587" s="284" t="s">
        <v>1217</v>
      </c>
      <c r="G3587" s="282" t="s">
        <v>2117</v>
      </c>
      <c r="H3587" s="261" t="s">
        <v>1217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1731</v>
      </c>
      <c r="E3588" s="261" t="str">
        <f>_xlfn.XLOOKUP(D3588,거래처!B:B,거래처!D:D," ")</f>
        <v>609-23-97505</v>
      </c>
      <c r="G3588" s="282" t="s">
        <v>2120</v>
      </c>
      <c r="H3588" s="261" t="s">
        <v>1736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1731</v>
      </c>
      <c r="E3589" s="261" t="str">
        <f>_xlfn.XLOOKUP(D3589,거래처!B:B,거래처!D:D," ")</f>
        <v>609-23-97505</v>
      </c>
      <c r="G3589" s="282" t="s">
        <v>2121</v>
      </c>
      <c r="H3589" s="261" t="s">
        <v>1762</v>
      </c>
      <c r="I3589" s="257">
        <v>10000</v>
      </c>
      <c r="J3589" s="261">
        <v>2</v>
      </c>
      <c r="M3589" s="257">
        <v>20000</v>
      </c>
      <c r="P3589" s="282" t="s">
        <v>4835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61" t="str">
        <f>_xlfn.XLOOKUP(D3590,거래처!B:B,거래처!D:D," ")</f>
        <v>863-26-00658</v>
      </c>
      <c r="G3590" s="282" t="s">
        <v>2116</v>
      </c>
      <c r="H3590" s="261" t="s">
        <v>1175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61" t="str">
        <f>_xlfn.XLOOKUP(D3591,거래처!B:B,거래처!D:D," ")</f>
        <v>863-26-00658</v>
      </c>
      <c r="G3591" s="282" t="s">
        <v>2119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4708</v>
      </c>
      <c r="E3592" s="261" t="str">
        <f>_xlfn.XLOOKUP(D3592,거래처!B:B,거래처!D:D," ")</f>
        <v>222-14-54573</v>
      </c>
      <c r="G3592" s="282" t="s">
        <v>2215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4838</v>
      </c>
      <c r="P3592" s="282" t="s">
        <v>4839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2650</v>
      </c>
      <c r="E3593" s="261" t="str">
        <f>_xlfn.XLOOKUP(D3593,거래처!B:B,거래처!D:D," ")</f>
        <v>414-08-92495</v>
      </c>
      <c r="G3593" s="282" t="s">
        <v>4841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1004</v>
      </c>
      <c r="E3594" s="261" t="str">
        <f>_xlfn.XLOOKUP(D3594,거래처!B:B,거래처!D:D," ")</f>
        <v>302-01-83388</v>
      </c>
      <c r="G3594" s="282" t="s">
        <v>4843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1004</v>
      </c>
      <c r="E3595" s="261" t="str">
        <f>_xlfn.XLOOKUP(D3595,거래처!B:B,거래처!D:D," ")</f>
        <v>302-01-83388</v>
      </c>
      <c r="G3595" s="282" t="s">
        <v>4844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1511</v>
      </c>
      <c r="E3596" s="261" t="str">
        <f>_xlfn.XLOOKUP(D3596,거래처!B:B,거래처!D:D," ")</f>
        <v>196-87-02353</v>
      </c>
      <c r="G3596" s="282" t="s">
        <v>1659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1511</v>
      </c>
      <c r="E3597" s="261" t="str">
        <f>_xlfn.XLOOKUP(D3597,거래처!B:B,거래처!D:D," ")</f>
        <v>196-87-02353</v>
      </c>
      <c r="G3597" s="282" t="s">
        <v>1477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2285</v>
      </c>
      <c r="E3598" s="261">
        <f>_xlfn.XLOOKUP(D3598,거래처!B:B,거래처!D:D," ")</f>
        <v>0</v>
      </c>
      <c r="F3598" s="284">
        <v>7205246673</v>
      </c>
      <c r="G3598" s="282" t="s">
        <v>1171</v>
      </c>
      <c r="H3598" s="261" t="s">
        <v>1694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2285</v>
      </c>
      <c r="E3599" s="261">
        <f>_xlfn.XLOOKUP(D3599,거래처!B:B,거래처!D:D," ")</f>
        <v>0</v>
      </c>
      <c r="G3599" s="282" t="s">
        <v>2285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2794</v>
      </c>
      <c r="E3600" s="261" t="str">
        <f>_xlfn.XLOOKUP(D3600,거래처!B:B,거래처!D:D," ")</f>
        <v>304-01-59400</v>
      </c>
      <c r="G3600" s="282" t="s">
        <v>4848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1959</v>
      </c>
      <c r="E3601" s="261">
        <f>_xlfn.XLOOKUP(D3601,거래처!B:B,거래처!D:D," ")</f>
        <v>0</v>
      </c>
      <c r="G3601" s="282" t="s">
        <v>3984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4798</v>
      </c>
      <c r="E3602" s="261" t="str">
        <f>_xlfn.XLOOKUP(D3602,거래처!B:B,거래처!D:D," ")</f>
        <v xml:space="preserve"> </v>
      </c>
      <c r="G3602" s="282" t="s">
        <v>4849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4852</v>
      </c>
      <c r="E3603" s="261" t="str">
        <f>_xlfn.XLOOKUP(D3603,거래처!B:B,거래처!D:D," ")</f>
        <v>221-08-81246</v>
      </c>
      <c r="G3603" s="282" t="s">
        <v>4856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1144</v>
      </c>
      <c r="E3604" s="261" t="str">
        <f>_xlfn.XLOOKUP(D3604,거래처!B:B,거래처!D:D," ")</f>
        <v>324-37-00464</v>
      </c>
      <c r="F3604" s="284" t="s">
        <v>4599</v>
      </c>
      <c r="G3604" s="282" t="s">
        <v>1685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2652</v>
      </c>
      <c r="E3605" s="261" t="str">
        <f>_xlfn.XLOOKUP(D3605,거래처!B:B,거래처!D:D," ")</f>
        <v>204-09-46300</v>
      </c>
      <c r="G3605" s="282" t="s">
        <v>1173</v>
      </c>
      <c r="H3605" s="261" t="s">
        <v>1174</v>
      </c>
      <c r="I3605" s="257">
        <v>1300000</v>
      </c>
      <c r="J3605" s="261">
        <v>1</v>
      </c>
      <c r="M3605" s="257">
        <v>1300000</v>
      </c>
      <c r="P3605" s="282" t="s">
        <v>5040</v>
      </c>
      <c r="Q3605" s="282" t="s">
        <v>5039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4850</v>
      </c>
      <c r="E3606" s="261" t="str">
        <f>_xlfn.XLOOKUP(D3606,거래처!B:B,거래처!D:D," ")</f>
        <v>227-18-35303</v>
      </c>
      <c r="F3606" s="284" t="s">
        <v>4599</v>
      </c>
      <c r="G3606" s="282" t="s">
        <v>1685</v>
      </c>
      <c r="I3606" s="257">
        <v>1200000</v>
      </c>
      <c r="J3606" s="261">
        <v>1</v>
      </c>
      <c r="M3606" s="257">
        <v>1200000</v>
      </c>
      <c r="O3606" s="257" t="s">
        <v>4860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3098</v>
      </c>
      <c r="E3607" s="261" t="str">
        <f>_xlfn.XLOOKUP(D3607,거래처!B:B,거래처!D:D," ")</f>
        <v>444-37-00623</v>
      </c>
      <c r="F3607" s="284" t="s">
        <v>1744</v>
      </c>
      <c r="G3607" s="282" t="s">
        <v>2110</v>
      </c>
      <c r="H3607" s="261" t="s">
        <v>1744</v>
      </c>
      <c r="I3607" s="257">
        <v>70000</v>
      </c>
      <c r="J3607" s="261">
        <v>1</v>
      </c>
      <c r="M3607" s="257">
        <v>70000</v>
      </c>
      <c r="Q3607" s="282" t="s">
        <v>4227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1689</v>
      </c>
      <c r="E3608" s="261" t="str">
        <f>_xlfn.XLOOKUP(D3608,거래처!B:B,거래처!D:D," ")</f>
        <v>410-27-15314</v>
      </c>
      <c r="F3608" s="284" t="s">
        <v>4599</v>
      </c>
      <c r="G3608" s="282" t="s">
        <v>1685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1689</v>
      </c>
      <c r="E3609" s="261" t="str">
        <f>_xlfn.XLOOKUP(D3609,거래처!B:B,거래처!D:D," ")</f>
        <v>410-27-15314</v>
      </c>
      <c r="G3609" s="282" t="s">
        <v>1477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2245</v>
      </c>
      <c r="E3610" s="261" t="str">
        <f>_xlfn.XLOOKUP(D3610,거래처!B:B,거래처!D:D," ")</f>
        <v>183-28-00686</v>
      </c>
      <c r="F3610" s="284">
        <v>7205246673</v>
      </c>
      <c r="G3610" s="282" t="s">
        <v>1171</v>
      </c>
      <c r="H3610" s="261" t="s">
        <v>1694</v>
      </c>
      <c r="I3610" s="257">
        <v>1300000</v>
      </c>
      <c r="J3610" s="261">
        <v>1</v>
      </c>
      <c r="M3610" s="257">
        <v>1300000</v>
      </c>
      <c r="O3610" s="257" t="s">
        <v>4864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1604</v>
      </c>
      <c r="E3611" s="261">
        <f>_xlfn.XLOOKUP(D3611,거래처!B:B,거래처!D:D," ")</f>
        <v>0</v>
      </c>
      <c r="F3611" s="284" t="s">
        <v>4868</v>
      </c>
      <c r="G3611" s="282" t="s">
        <v>1743</v>
      </c>
      <c r="H3611" s="261" t="s">
        <v>1929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E3612" s="261" t="str">
        <f>_xlfn.XLOOKUP(D3612,거래처!B:B,거래처!D:D," ")</f>
        <v>863-26-00658</v>
      </c>
      <c r="G3612" s="282" t="s">
        <v>3931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4850</v>
      </c>
      <c r="E3613" s="261" t="str">
        <f>_xlfn.XLOOKUP(D3613,거래처!B:B,거래처!D:D," ")</f>
        <v>227-18-35303</v>
      </c>
      <c r="G3613" s="282" t="s">
        <v>4869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3098</v>
      </c>
      <c r="E3614" s="261" t="str">
        <f>_xlfn.XLOOKUP(D3614,거래처!B:B,거래처!D:D," ")</f>
        <v>444-37-00623</v>
      </c>
      <c r="G3614" s="282" t="s">
        <v>2904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3098</v>
      </c>
      <c r="E3615" s="261" t="str">
        <f>_xlfn.XLOOKUP(D3615,거래처!B:B,거래처!D:D," ")</f>
        <v>444-37-00623</v>
      </c>
      <c r="G3615" s="282" t="s">
        <v>3098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1511</v>
      </c>
      <c r="E3616" s="261" t="str">
        <f>_xlfn.XLOOKUP(D3616,거래처!B:B,거래처!D:D," ")</f>
        <v>196-87-02353</v>
      </c>
      <c r="F3616" s="284" t="s">
        <v>4871</v>
      </c>
      <c r="G3616" s="282" t="s">
        <v>4871</v>
      </c>
      <c r="H3616" s="261" t="s">
        <v>4871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1511</v>
      </c>
      <c r="E3617" s="261" t="str">
        <f>_xlfn.XLOOKUP(D3617,거래처!B:B,거래처!D:D," ")</f>
        <v>196-87-02353</v>
      </c>
      <c r="G3617" s="282" t="s">
        <v>1224</v>
      </c>
      <c r="H3617" s="261" t="s">
        <v>1223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2794</v>
      </c>
      <c r="E3618" s="261" t="str">
        <f>_xlfn.XLOOKUP(D3618,거래처!B:B,거래처!D:D," ")</f>
        <v>304-01-59400</v>
      </c>
      <c r="F3618" s="284" t="s">
        <v>4873</v>
      </c>
      <c r="G3618" s="282" t="s">
        <v>2107</v>
      </c>
      <c r="H3618" s="261" t="s">
        <v>1422</v>
      </c>
      <c r="I3618" s="257">
        <v>1600000</v>
      </c>
      <c r="J3618" s="261">
        <v>1</v>
      </c>
      <c r="M3618" s="257">
        <v>1600000</v>
      </c>
      <c r="O3618" s="257" t="s">
        <v>4874</v>
      </c>
      <c r="P3618" s="282" t="s">
        <v>4875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3098</v>
      </c>
      <c r="E3619" s="261" t="str">
        <f>_xlfn.XLOOKUP(D3619,거래처!B:B,거래처!D:D," ")</f>
        <v>444-37-00623</v>
      </c>
      <c r="G3619" s="282" t="s">
        <v>2712</v>
      </c>
      <c r="H3619" s="261" t="s">
        <v>2711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1412</v>
      </c>
      <c r="E3620" s="261" t="str">
        <f>_xlfn.XLOOKUP(D3620,거래처!B:B,거래처!D:D," ")</f>
        <v>324-46-00336</v>
      </c>
      <c r="F3620" s="284" t="s">
        <v>4878</v>
      </c>
      <c r="G3620" s="282" t="s">
        <v>1173</v>
      </c>
      <c r="H3620" s="261" t="s">
        <v>4878</v>
      </c>
      <c r="I3620" s="257">
        <v>1300000</v>
      </c>
      <c r="J3620" s="261">
        <v>1</v>
      </c>
      <c r="M3620" s="257">
        <v>1300000</v>
      </c>
      <c r="O3620" s="257" t="s">
        <v>4879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4892</v>
      </c>
      <c r="E3621" s="261" t="str">
        <f>_xlfn.XLOOKUP(D3621,거래처!B:B,거래처!D:D," ")</f>
        <v>504-13-11275</v>
      </c>
      <c r="F3621" s="284">
        <v>7204812388</v>
      </c>
      <c r="G3621" s="282" t="s">
        <v>1171</v>
      </c>
      <c r="H3621" s="261" t="s">
        <v>1694</v>
      </c>
      <c r="I3621" s="257">
        <v>1200000</v>
      </c>
      <c r="J3621" s="261">
        <v>1</v>
      </c>
      <c r="M3621" s="257">
        <v>1200000</v>
      </c>
      <c r="O3621" s="257" t="s">
        <v>4881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4892</v>
      </c>
      <c r="E3622" s="261" t="str">
        <f>_xlfn.XLOOKUP(D3622,거래처!B:B,거래처!D:D," ")</f>
        <v>504-13-11275</v>
      </c>
      <c r="G3622" s="282" t="s">
        <v>1454</v>
      </c>
      <c r="H3622" s="261" t="s">
        <v>2594</v>
      </c>
      <c r="I3622" s="257">
        <v>350000</v>
      </c>
      <c r="J3622" s="261">
        <v>1</v>
      </c>
      <c r="M3622" s="257">
        <v>350000</v>
      </c>
      <c r="O3622" s="257" t="s">
        <v>4881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4892</v>
      </c>
      <c r="E3623" s="261" t="str">
        <f>_xlfn.XLOOKUP(D3623,거래처!B:B,거래처!D:D," ")</f>
        <v>504-13-11275</v>
      </c>
      <c r="F3623" s="284" t="s">
        <v>2660</v>
      </c>
      <c r="G3623" s="282" t="s">
        <v>2747</v>
      </c>
      <c r="H3623" s="261" t="s">
        <v>2660</v>
      </c>
      <c r="I3623" s="257">
        <v>130000</v>
      </c>
      <c r="J3623" s="261">
        <v>1</v>
      </c>
      <c r="M3623" s="257">
        <v>130000</v>
      </c>
      <c r="O3623" s="257" t="s">
        <v>4881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2184</v>
      </c>
      <c r="E3624" s="261" t="str">
        <f>_xlfn.XLOOKUP(D3624,거래처!B:B,거래처!D:D," ")</f>
        <v>669-06-02978</v>
      </c>
      <c r="F3624" s="284">
        <v>7204812388</v>
      </c>
      <c r="G3624" s="282" t="s">
        <v>1171</v>
      </c>
      <c r="H3624" s="261" t="s">
        <v>1694</v>
      </c>
      <c r="I3624" s="257">
        <v>1200000</v>
      </c>
      <c r="J3624" s="261">
        <v>1</v>
      </c>
      <c r="M3624" s="257">
        <v>1200000</v>
      </c>
      <c r="O3624" s="257" t="s">
        <v>4883</v>
      </c>
      <c r="P3624" s="282" t="s">
        <v>4884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2033</v>
      </c>
      <c r="E3625" s="261" t="str">
        <f>_xlfn.XLOOKUP(D3625,거래처!B:B,거래처!D:D," ")</f>
        <v>306-28-58326</v>
      </c>
      <c r="F3625" s="284">
        <v>7205502786</v>
      </c>
      <c r="G3625" s="282" t="s">
        <v>1171</v>
      </c>
      <c r="H3625" s="261" t="s">
        <v>1694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4886</v>
      </c>
      <c r="P3625" s="282" t="s">
        <v>4887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2384</v>
      </c>
      <c r="E3626" s="261" t="str">
        <f>_xlfn.XLOOKUP(D3626,거래처!B:B,거래처!D:D," ")</f>
        <v>114-28-00870</v>
      </c>
      <c r="G3626" s="282" t="s">
        <v>1794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2245</v>
      </c>
      <c r="E3627" s="261" t="str">
        <f>_xlfn.XLOOKUP(D3627,거래처!B:B,거래처!D:D," ")</f>
        <v>183-28-00686</v>
      </c>
      <c r="G3627" s="282" t="s">
        <v>4890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2184</v>
      </c>
      <c r="E3628" s="261" t="str">
        <f>_xlfn.XLOOKUP(D3628,거래처!B:B,거래처!D:D," ")</f>
        <v>669-06-02978</v>
      </c>
      <c r="G3628" s="282" t="s">
        <v>3904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2384</v>
      </c>
      <c r="E3629" s="261" t="str">
        <f>_xlfn.XLOOKUP(D3629,거래처!B:B,거래처!D:D," ")</f>
        <v>114-28-00870</v>
      </c>
      <c r="G3629" s="282" t="s">
        <v>4512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1604</v>
      </c>
      <c r="E3630" s="261">
        <f>_xlfn.XLOOKUP(D3630,거래처!B:B,거래처!D:D," ")</f>
        <v>0</v>
      </c>
      <c r="G3630" s="282" t="s">
        <v>1604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3818</v>
      </c>
      <c r="E3631" s="261" t="str">
        <f>_xlfn.XLOOKUP(D3631,거래처!B:B,거래처!D:D," ")</f>
        <v>501-27-91957</v>
      </c>
      <c r="G3631" s="282" t="s">
        <v>4893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1950</v>
      </c>
      <c r="E3632" s="261">
        <f>_xlfn.XLOOKUP(D3632,거래처!B:B,거래처!D:D," ")</f>
        <v>0</v>
      </c>
      <c r="F3632" s="284" t="s">
        <v>4902</v>
      </c>
      <c r="G3632" s="282" t="s">
        <v>2109</v>
      </c>
      <c r="H3632" s="261" t="s">
        <v>1169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1950</v>
      </c>
      <c r="E3633" s="261">
        <f>_xlfn.XLOOKUP(D3633,거래처!B:B,거래처!D:D," ")</f>
        <v>0</v>
      </c>
      <c r="F3633" s="284" t="s">
        <v>1744</v>
      </c>
      <c r="G3633" s="282" t="s">
        <v>2110</v>
      </c>
      <c r="H3633" s="261" t="s">
        <v>1744</v>
      </c>
      <c r="I3633" s="257">
        <v>100000</v>
      </c>
      <c r="J3633" s="261">
        <v>1</v>
      </c>
      <c r="M3633" s="257">
        <v>100000</v>
      </c>
      <c r="P3633" s="282" t="s">
        <v>4227</v>
      </c>
    </row>
    <row r="3634" spans="1:17">
      <c r="A3634" s="263">
        <v>3633</v>
      </c>
      <c r="C3634" s="256">
        <v>46128</v>
      </c>
      <c r="D3634" s="282" t="s">
        <v>3350</v>
      </c>
      <c r="E3634" s="261">
        <f>_xlfn.XLOOKUP(D3634,거래처!B:B,거래처!D:D," ")</f>
        <v>0</v>
      </c>
      <c r="G3634" s="282" t="s">
        <v>3350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4906</v>
      </c>
      <c r="E3635" s="261" t="str">
        <f>_xlfn.XLOOKUP(D3635,거래처!B:B,거래처!D:D," ")</f>
        <v>222-14-54573</v>
      </c>
      <c r="F3635" s="284" t="s">
        <v>4907</v>
      </c>
      <c r="G3635" s="284" t="s">
        <v>4907</v>
      </c>
      <c r="H3635" s="284" t="s">
        <v>4907</v>
      </c>
      <c r="I3635" s="257">
        <v>1000000</v>
      </c>
      <c r="J3635" s="261">
        <v>1</v>
      </c>
      <c r="M3635" s="257">
        <v>1000000</v>
      </c>
      <c r="P3635" s="282" t="s">
        <v>4908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2901</v>
      </c>
      <c r="E3636" s="261" t="str">
        <f>_xlfn.XLOOKUP(D3636,거래처!B:B,거래처!D:D," ")</f>
        <v>402-23-16615</v>
      </c>
      <c r="F3636" s="284" t="s">
        <v>4599</v>
      </c>
      <c r="G3636" s="282" t="s">
        <v>1685</v>
      </c>
      <c r="I3636" s="257">
        <v>650000</v>
      </c>
      <c r="J3636" s="261">
        <v>1</v>
      </c>
      <c r="M3636" s="257">
        <v>650000</v>
      </c>
      <c r="O3636" s="257" t="s">
        <v>4909</v>
      </c>
      <c r="P3636" s="282" t="s">
        <v>4910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2901</v>
      </c>
      <c r="E3637" s="261" t="str">
        <f>_xlfn.XLOOKUP(D3637,거래처!B:B,거래처!D:D," ")</f>
        <v>402-23-16615</v>
      </c>
      <c r="G3637" s="282" t="s">
        <v>4911</v>
      </c>
      <c r="I3637" s="257">
        <v>150000</v>
      </c>
      <c r="J3637" s="261">
        <v>1</v>
      </c>
      <c r="M3637" s="257">
        <v>150000</v>
      </c>
      <c r="O3637" s="257" t="s">
        <v>4909</v>
      </c>
      <c r="P3637" s="257" t="s">
        <v>4910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996</v>
      </c>
      <c r="E3638" s="261" t="str">
        <f>_xlfn.XLOOKUP(D3638,거래처!B:B,거래처!D:D," ")</f>
        <v>504-13-11275</v>
      </c>
      <c r="F3638" s="284" t="s">
        <v>4599</v>
      </c>
      <c r="G3638" s="282" t="s">
        <v>1685</v>
      </c>
      <c r="I3638" s="257">
        <v>1100000</v>
      </c>
      <c r="J3638" s="261">
        <v>1</v>
      </c>
      <c r="M3638" s="257">
        <v>1100000</v>
      </c>
      <c r="P3638" s="282" t="s">
        <v>4913</v>
      </c>
    </row>
    <row r="3639" spans="1:17">
      <c r="A3639" s="263">
        <v>3638</v>
      </c>
      <c r="C3639" s="256">
        <v>46128</v>
      </c>
      <c r="D3639" s="282" t="s">
        <v>2650</v>
      </c>
      <c r="E3639" s="261" t="str">
        <f>_xlfn.XLOOKUP(D3639,거래처!B:B,거래처!D:D," ")</f>
        <v>414-08-92495</v>
      </c>
      <c r="G3639" s="282" t="s">
        <v>2650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3098</v>
      </c>
      <c r="E3640" s="261" t="str">
        <f>_xlfn.XLOOKUP(D3640,거래처!B:B,거래처!D:D," ")</f>
        <v>444-37-00623</v>
      </c>
      <c r="F3640" s="284">
        <v>10066707</v>
      </c>
      <c r="G3640" s="282" t="s">
        <v>1537</v>
      </c>
      <c r="H3640" s="261" t="s">
        <v>1858</v>
      </c>
      <c r="I3640" s="257">
        <v>1000000</v>
      </c>
      <c r="J3640" s="261">
        <v>1</v>
      </c>
      <c r="M3640" s="257">
        <v>1000000</v>
      </c>
      <c r="O3640" s="257" t="s">
        <v>4916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1786</v>
      </c>
      <c r="E3641" s="261" t="str">
        <f>_xlfn.XLOOKUP(D3641,거래처!B:B,거래처!D:D," ")</f>
        <v>514-13-78458</v>
      </c>
      <c r="F3641" s="284">
        <v>7205246673</v>
      </c>
      <c r="G3641" s="282" t="s">
        <v>1171</v>
      </c>
      <c r="H3641" s="261" t="s">
        <v>1694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1786</v>
      </c>
      <c r="E3642" s="261" t="str">
        <f>_xlfn.XLOOKUP(D3642,거래처!B:B,거래처!D:D," ")</f>
        <v>514-13-78458</v>
      </c>
      <c r="G3642" s="282" t="s">
        <v>1454</v>
      </c>
      <c r="H3642" s="261" t="s">
        <v>2594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1664</v>
      </c>
      <c r="E3643" s="261" t="str">
        <f>_xlfn.XLOOKUP(D3643,거래처!B:B,거래처!D:D," ")</f>
        <v>848-34-00917</v>
      </c>
      <c r="F3643" s="284" t="s">
        <v>4919</v>
      </c>
      <c r="G3643" s="282" t="s">
        <v>2131</v>
      </c>
      <c r="H3643" s="261" t="s">
        <v>1891</v>
      </c>
      <c r="I3643" s="257">
        <v>1900000</v>
      </c>
      <c r="J3643" s="261">
        <v>1</v>
      </c>
      <c r="M3643" s="257">
        <v>1900000</v>
      </c>
      <c r="O3643" s="257" t="s">
        <v>4920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1664</v>
      </c>
      <c r="E3644" s="261" t="str">
        <f>_xlfn.XLOOKUP(D3644,거래처!B:B,거래처!D:D," ")</f>
        <v>848-34-00917</v>
      </c>
      <c r="F3644" s="284" t="s">
        <v>1744</v>
      </c>
      <c r="G3644" s="282" t="s">
        <v>2110</v>
      </c>
      <c r="H3644" s="261" t="s">
        <v>1744</v>
      </c>
      <c r="I3644" s="257">
        <v>100000</v>
      </c>
      <c r="J3644" s="261">
        <v>1</v>
      </c>
      <c r="M3644" s="257">
        <v>100000</v>
      </c>
      <c r="O3644" s="257" t="s">
        <v>4920</v>
      </c>
      <c r="P3644" s="282" t="s">
        <v>4227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2765</v>
      </c>
      <c r="E3645" s="261" t="str">
        <f>_xlfn.XLOOKUP(D3645,거래처!B:B,거래처!D:D," ")</f>
        <v>303-10-87695</v>
      </c>
      <c r="G3645" s="282" t="s">
        <v>2023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1759</v>
      </c>
    </row>
    <row r="3646" spans="1:17">
      <c r="A3646" s="263">
        <v>3645</v>
      </c>
      <c r="C3646" s="256">
        <v>46129</v>
      </c>
      <c r="D3646" s="282" t="s">
        <v>4234</v>
      </c>
      <c r="E3646" s="261">
        <f>_xlfn.XLOOKUP(D3646,거래처!B:B,거래처!D:D," ")</f>
        <v>0</v>
      </c>
      <c r="G3646" s="282" t="s">
        <v>4923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996</v>
      </c>
      <c r="E3647" s="261" t="str">
        <f>_xlfn.XLOOKUP(D3647,거래처!B:B,거래처!D:D," ")</f>
        <v>504-13-11275</v>
      </c>
      <c r="G3647" s="282" t="s">
        <v>996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3837</v>
      </c>
      <c r="E3648" s="261" t="str">
        <f>_xlfn.XLOOKUP(D3648,거래처!B:B,거래처!D:D," ")</f>
        <v>502-03-26657</v>
      </c>
      <c r="G3648" s="282" t="s">
        <v>3837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1753</v>
      </c>
      <c r="E3649" s="261" t="str">
        <f>_xlfn.XLOOKUP(D3649,거래처!B:B,거래처!D:D," ")</f>
        <v>861-88-00742</v>
      </c>
      <c r="F3649" s="284">
        <v>7205502786</v>
      </c>
      <c r="G3649" s="282" t="s">
        <v>1171</v>
      </c>
      <c r="H3649" s="261" t="s">
        <v>1694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1402</v>
      </c>
      <c r="E3650" s="261" t="str">
        <f>_xlfn.XLOOKUP(D3650,거래처!B:B,거래처!D:D," ")</f>
        <v>504-20-50427</v>
      </c>
      <c r="G3650" s="282" t="s">
        <v>4925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1786</v>
      </c>
      <c r="E3651" s="261" t="str">
        <f>_xlfn.XLOOKUP(D3651,거래처!B:B,거래처!D:D," ")</f>
        <v>514-13-78458</v>
      </c>
      <c r="G3651" s="282" t="s">
        <v>1786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2794</v>
      </c>
      <c r="E3652" s="261" t="str">
        <f>_xlfn.XLOOKUP(D3652,거래처!B:B,거래처!D:D," ")</f>
        <v>304-01-59400</v>
      </c>
      <c r="G3652" s="282" t="s">
        <v>2794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3838</v>
      </c>
      <c r="E3653" s="261" t="str">
        <f>_xlfn.XLOOKUP(D3653,거래처!B:B,거래처!D:D," ")</f>
        <v>472-15-00422</v>
      </c>
      <c r="G3653" s="282" t="s">
        <v>1659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1427</v>
      </c>
      <c r="E3654" s="261" t="str">
        <f>_xlfn.XLOOKUP(D3654,거래처!B:B,거래처!D:D," ")</f>
        <v>877-63-00588</v>
      </c>
      <c r="G3654" s="282" t="s">
        <v>2743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1950</v>
      </c>
      <c r="E3655" s="261">
        <f>_xlfn.XLOOKUP(D3655,거래처!B:B,거래처!D:D," ")</f>
        <v>0</v>
      </c>
      <c r="G3655" s="282" t="s">
        <v>2116</v>
      </c>
      <c r="H3655" s="261" t="s">
        <v>1175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1809</v>
      </c>
      <c r="E3656" s="261" t="str">
        <f>_xlfn.XLOOKUP(D3656,거래처!B:B,거래처!D:D," ")</f>
        <v>585-08-00244</v>
      </c>
      <c r="F3656" s="284">
        <v>7205196869</v>
      </c>
      <c r="G3656" s="282" t="s">
        <v>1171</v>
      </c>
      <c r="H3656" s="261" t="s">
        <v>1694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4931</v>
      </c>
      <c r="P3656" s="282" t="s">
        <v>4932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1336</v>
      </c>
      <c r="E3657" s="261" t="str">
        <f>_xlfn.XLOOKUP(D3657,거래처!B:B,거래처!D:D," ")</f>
        <v>642-15-02067</v>
      </c>
      <c r="G3657" s="282" t="s">
        <v>1659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1452</v>
      </c>
      <c r="E3658" s="261" t="str">
        <f>_xlfn.XLOOKUP(D3658,거래처!B:B,거래처!D:D," ")</f>
        <v>502-24-19452</v>
      </c>
      <c r="F3658" s="284">
        <v>7205616262</v>
      </c>
      <c r="G3658" s="282" t="s">
        <v>1171</v>
      </c>
      <c r="H3658" s="261" t="s">
        <v>1694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1452</v>
      </c>
      <c r="E3659" s="261" t="str">
        <f>_xlfn.XLOOKUP(D3659,거래처!B:B,거래처!D:D," ")</f>
        <v>502-24-19452</v>
      </c>
      <c r="G3659" s="282" t="s">
        <v>1454</v>
      </c>
      <c r="H3659" s="261" t="s">
        <v>2594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1809</v>
      </c>
      <c r="E3660" s="261" t="str">
        <f>_xlfn.XLOOKUP(D3660,거래처!B:B,거래처!D:D," ")</f>
        <v>585-08-00244</v>
      </c>
      <c r="G3660" s="282" t="s">
        <v>1809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1950</v>
      </c>
      <c r="E3661" s="261">
        <f>_xlfn.XLOOKUP(D3661,거래처!B:B,거래처!D:D," ")</f>
        <v>0</v>
      </c>
      <c r="G3661" s="282" t="s">
        <v>3921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1412</v>
      </c>
      <c r="E3662" s="261" t="str">
        <f>_xlfn.XLOOKUP(D3662,거래처!B:B,거래처!D:D," ")</f>
        <v>324-46-00336</v>
      </c>
      <c r="G3662" s="282" t="s">
        <v>1412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3098</v>
      </c>
      <c r="E3663" s="261" t="str">
        <f>_xlfn.XLOOKUP(D3663,거래처!B:B,거래처!D:D," ")</f>
        <v>444-37-00623</v>
      </c>
      <c r="G3663" s="282" t="s">
        <v>3098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1833</v>
      </c>
      <c r="E3664" s="261" t="str">
        <f>_xlfn.XLOOKUP(D3664,거래처!B:B,거래처!D:D," ")</f>
        <v>894-39-00502</v>
      </c>
      <c r="G3664" s="282" t="s">
        <v>1833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1004</v>
      </c>
      <c r="E3665" s="261" t="str">
        <f>_xlfn.XLOOKUP(D3665,거래처!B:B,거래처!D:D," ")</f>
        <v>302-01-83388</v>
      </c>
      <c r="G3665" s="282" t="s">
        <v>1004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1144</v>
      </c>
      <c r="E3666" s="261" t="str">
        <f>_xlfn.XLOOKUP(D3666,거래처!B:B,거래처!D:D," ")</f>
        <v>324-37-00464</v>
      </c>
      <c r="G3666" s="282" t="s">
        <v>1144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1511</v>
      </c>
      <c r="E3667" s="261" t="str">
        <f>_xlfn.XLOOKUP(D3667,거래처!B:B,거래처!D:D," ")</f>
        <v>196-87-02353</v>
      </c>
      <c r="G3667" s="282" t="s">
        <v>1511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1427</v>
      </c>
      <c r="E3668" s="261" t="str">
        <f>_xlfn.XLOOKUP(D3668,거래처!B:B,거래처!D:D," ")</f>
        <v>877-63-00588</v>
      </c>
      <c r="G3668" s="282" t="s">
        <v>1427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2820</v>
      </c>
      <c r="E3669" s="261" t="str">
        <f>_xlfn.XLOOKUP(D3669,거래처!B:B,거래처!D:D," ")</f>
        <v>229-03-74690</v>
      </c>
      <c r="F3669" s="284" t="s">
        <v>4938</v>
      </c>
      <c r="G3669" s="282" t="s">
        <v>2107</v>
      </c>
      <c r="H3669" s="261" t="s">
        <v>1422</v>
      </c>
      <c r="I3669" s="257">
        <v>1500000</v>
      </c>
      <c r="J3669" s="261">
        <v>1</v>
      </c>
      <c r="M3669" s="257">
        <v>1500000</v>
      </c>
      <c r="O3669" s="257" t="s">
        <v>4939</v>
      </c>
    </row>
    <row r="3670" spans="1:17">
      <c r="A3670" s="263">
        <v>3669</v>
      </c>
      <c r="B3670" s="58">
        <v>13</v>
      </c>
      <c r="C3670" s="256">
        <v>46133</v>
      </c>
      <c r="D3670" s="282" t="s">
        <v>3084</v>
      </c>
      <c r="E3670" s="261" t="str">
        <f>_xlfn.XLOOKUP(D3670,거래처!B:B,거래처!D:D," ")</f>
        <v>409-41-96365</v>
      </c>
      <c r="F3670" s="284" t="s">
        <v>4158</v>
      </c>
      <c r="G3670" s="282" t="s">
        <v>1185</v>
      </c>
      <c r="H3670" s="261" t="s">
        <v>2091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4960</v>
      </c>
      <c r="P3670" s="282" t="s">
        <v>4961</v>
      </c>
    </row>
    <row r="3671" spans="1:17">
      <c r="A3671" s="263">
        <v>3670</v>
      </c>
      <c r="C3671" s="256">
        <v>46134</v>
      </c>
      <c r="D3671" s="282" t="s">
        <v>2652</v>
      </c>
      <c r="E3671" s="261" t="str">
        <f>_xlfn.XLOOKUP(D3671,거래처!B:B,거래처!D:D," ")</f>
        <v>204-09-46300</v>
      </c>
      <c r="G3671" s="282" t="s">
        <v>3593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1753</v>
      </c>
      <c r="E3672" s="261" t="str">
        <f>_xlfn.XLOOKUP(D3672,거래처!B:B,거래처!D:D," ")</f>
        <v>861-88-00742</v>
      </c>
      <c r="G3672" s="282" t="s">
        <v>1753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1007</v>
      </c>
      <c r="E3673" s="261" t="str">
        <f>_xlfn.XLOOKUP(D3673,거래처!B:B,거래처!D:D," ")</f>
        <v>488-12-01084</v>
      </c>
      <c r="G3673" s="282" t="s">
        <v>3751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1336</v>
      </c>
      <c r="E3674" s="261" t="str">
        <f>_xlfn.XLOOKUP(D3674,거래처!B:B,거래처!D:D," ")</f>
        <v>642-15-02067</v>
      </c>
      <c r="G3674" s="282" t="s">
        <v>3916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4687</v>
      </c>
      <c r="E3675" s="261">
        <f>_xlfn.XLOOKUP(D3675,거래처!B:B,거래처!D:D," ")</f>
        <v>0</v>
      </c>
      <c r="F3675" s="284">
        <v>7205616262</v>
      </c>
      <c r="G3675" s="282" t="s">
        <v>1171</v>
      </c>
      <c r="H3675" s="261" t="s">
        <v>1694</v>
      </c>
      <c r="I3675" s="257">
        <v>1200000</v>
      </c>
      <c r="J3675" s="261">
        <v>1</v>
      </c>
      <c r="M3675" s="257">
        <v>1200000</v>
      </c>
      <c r="O3675" s="257" t="s">
        <v>4942</v>
      </c>
      <c r="Q3675" s="282" t="s">
        <v>4160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4687</v>
      </c>
      <c r="E3676" s="261">
        <f>_xlfn.XLOOKUP(D3676,거래처!B:B,거래처!D:D," ")</f>
        <v>0</v>
      </c>
      <c r="G3676" s="282" t="s">
        <v>1454</v>
      </c>
      <c r="H3676" s="261" t="s">
        <v>2594</v>
      </c>
      <c r="I3676" s="257">
        <v>350000</v>
      </c>
      <c r="J3676" s="261">
        <v>1</v>
      </c>
      <c r="M3676" s="257">
        <v>350000</v>
      </c>
      <c r="O3676" s="257" t="s">
        <v>4942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1431</v>
      </c>
      <c r="E3677" s="261" t="str">
        <f>_xlfn.XLOOKUP(D3677,거래처!B:B,거래처!D:D," ")</f>
        <v>487-18-00463</v>
      </c>
      <c r="G3677" s="282" t="s">
        <v>1454</v>
      </c>
      <c r="H3677" s="261" t="s">
        <v>2594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1007</v>
      </c>
      <c r="E3678" s="261" t="str">
        <f>_xlfn.XLOOKUP(D3678,거래처!B:B,거래처!D:D," ")</f>
        <v>488-12-01084</v>
      </c>
      <c r="G3678" s="282" t="s">
        <v>2116</v>
      </c>
      <c r="H3678" s="261" t="s">
        <v>1175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1007</v>
      </c>
      <c r="E3679" s="261" t="str">
        <f>_xlfn.XLOOKUP(D3679,거래처!B:B,거래처!D:D," ")</f>
        <v>488-12-01084</v>
      </c>
      <c r="G3679" s="282" t="s">
        <v>2119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1007</v>
      </c>
      <c r="E3680" s="261" t="str">
        <f>_xlfn.XLOOKUP(D3680,거래처!B:B,거래처!D:D," ")</f>
        <v>488-12-01084</v>
      </c>
      <c r="G3680" s="282" t="s">
        <v>2120</v>
      </c>
      <c r="H3680" s="261" t="s">
        <v>1736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1959</v>
      </c>
      <c r="E3681" s="261">
        <f>_xlfn.XLOOKUP(D3681,거래처!B:B,거래처!D:D," ")</f>
        <v>0</v>
      </c>
      <c r="G3681" s="282" t="s">
        <v>3037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1437</v>
      </c>
      <c r="E3682" s="261" t="str">
        <f>_xlfn.XLOOKUP(D3682,거래처!B:B,거래처!D:D," ")</f>
        <v>408-33-91630</v>
      </c>
      <c r="G3682" s="282" t="s">
        <v>1506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1758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1248</v>
      </c>
      <c r="E3683" s="261" t="str">
        <f>_xlfn.XLOOKUP(D3683,거래처!B:B,거래처!D:D," ")</f>
        <v>220-02-21340</v>
      </c>
      <c r="G3683" s="282" t="s">
        <v>2261</v>
      </c>
      <c r="H3683" s="261" t="s">
        <v>2631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1425</v>
      </c>
      <c r="E3684" s="261" t="str">
        <f>_xlfn.XLOOKUP(D3684,거래처!B:B,거래처!D:D," ")</f>
        <v>220-02-21340</v>
      </c>
      <c r="G3684" s="282" t="s">
        <v>2116</v>
      </c>
      <c r="H3684" s="261" t="s">
        <v>1175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1437</v>
      </c>
      <c r="E3685" s="261" t="str">
        <f>_xlfn.XLOOKUP(D3685,거래처!B:B,거래처!D:D," ")</f>
        <v>408-33-91630</v>
      </c>
      <c r="G3685" s="282" t="s">
        <v>1437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1959</v>
      </c>
      <c r="E3686" s="261">
        <f>_xlfn.XLOOKUP(D3686,거래처!B:B,거래처!D:D," ")</f>
        <v>0</v>
      </c>
      <c r="G3686" s="282" t="s">
        <v>1959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4687</v>
      </c>
      <c r="E3687" s="261">
        <f>_xlfn.XLOOKUP(D3687,거래처!B:B,거래처!D:D," ")</f>
        <v>0</v>
      </c>
      <c r="G3687" s="282" t="s">
        <v>4950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4708</v>
      </c>
      <c r="E3688" s="261" t="str">
        <f>_xlfn.XLOOKUP(D3688,거래처!B:B,거래처!D:D," ")</f>
        <v>222-14-54573</v>
      </c>
      <c r="G3688" s="282" t="s">
        <v>4495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4708</v>
      </c>
      <c r="E3689" s="261" t="str">
        <f>_xlfn.XLOOKUP(D3689,거래처!B:B,거래처!D:D," ")</f>
        <v>222-14-54573</v>
      </c>
      <c r="G3689" s="282" t="s">
        <v>4708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4952</v>
      </c>
      <c r="E3690" s="261" t="str">
        <f>_xlfn.XLOOKUP(D3690,거래처!B:B,거래처!D:D," ")</f>
        <v>472-15-00422</v>
      </c>
      <c r="G3690" s="282" t="s">
        <v>4952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1498</v>
      </c>
      <c r="E3691" s="261">
        <f>_xlfn.XLOOKUP(D3691,거래처!B:B,거래처!D:D," ")</f>
        <v>0</v>
      </c>
      <c r="G3691" s="282" t="s">
        <v>2023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4613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1498</v>
      </c>
      <c r="E3692" s="261">
        <f>_xlfn.XLOOKUP(D3692,거래처!B:B,거래처!D:D," ")</f>
        <v>0</v>
      </c>
      <c r="G3692" s="282" t="s">
        <v>3857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3845</v>
      </c>
      <c r="E3693" s="261" t="str">
        <f>_xlfn.XLOOKUP(D3693,거래처!B:B,거래처!D:D," ")</f>
        <v>205-01-87593</v>
      </c>
      <c r="G3693" s="282" t="s">
        <v>1454</v>
      </c>
      <c r="H3693" s="261" t="s">
        <v>2594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1004</v>
      </c>
      <c r="E3694" s="261" t="str">
        <f>_xlfn.XLOOKUP(D3694,거래처!B:B,거래처!D:D," ")</f>
        <v>302-01-83388</v>
      </c>
      <c r="G3694" s="282" t="s">
        <v>4399</v>
      </c>
      <c r="H3694" s="261" t="s">
        <v>1887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1004</v>
      </c>
      <c r="E3695" s="261" t="str">
        <f>_xlfn.XLOOKUP(D3695,거래처!B:B,거래처!D:D," ")</f>
        <v>302-01-83388</v>
      </c>
      <c r="G3695" s="282" t="s">
        <v>4955</v>
      </c>
      <c r="H3695" s="261" t="s">
        <v>4956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1004</v>
      </c>
      <c r="E3696" s="261" t="str">
        <f>_xlfn.XLOOKUP(D3696,거래처!B:B,거래처!D:D," ")</f>
        <v>302-01-83388</v>
      </c>
      <c r="G3696" s="282" t="s">
        <v>1648</v>
      </c>
      <c r="H3696" s="261" t="s">
        <v>1647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3819</v>
      </c>
      <c r="E3697" s="261">
        <f>_xlfn.XLOOKUP(D3697,거래처!B:B,거래처!D:D," ")</f>
        <v>0</v>
      </c>
      <c r="F3697" s="284" t="s">
        <v>4599</v>
      </c>
      <c r="G3697" s="282" t="s">
        <v>1685</v>
      </c>
      <c r="I3697" s="257">
        <v>1000000</v>
      </c>
      <c r="J3697" s="261">
        <v>1</v>
      </c>
      <c r="M3697" s="257">
        <v>1000000</v>
      </c>
      <c r="P3697" s="282" t="s">
        <v>4959</v>
      </c>
    </row>
    <row r="3698" spans="1:17">
      <c r="A3698" s="263">
        <v>3697</v>
      </c>
      <c r="C3698" s="256">
        <v>46135</v>
      </c>
      <c r="D3698" s="282" t="s">
        <v>3819</v>
      </c>
      <c r="E3698" s="261">
        <f>_xlfn.XLOOKUP(D3698,거래처!B:B,거래처!D:D," ")</f>
        <v>0</v>
      </c>
      <c r="G3698" s="282" t="s">
        <v>3819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3083</v>
      </c>
      <c r="E3699" s="261" t="str">
        <f>_xlfn.XLOOKUP(D3699,거래처!B:B,거래처!D:D," ")</f>
        <v>409-41-96365</v>
      </c>
      <c r="G3699" s="282" t="s">
        <v>4962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1452</v>
      </c>
      <c r="E3700" s="261" t="str">
        <f>_xlfn.XLOOKUP(D3700,거래처!B:B,거래처!D:D," ")</f>
        <v>502-24-19452</v>
      </c>
      <c r="G3700" s="282" t="s">
        <v>1452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996</v>
      </c>
      <c r="E3701" s="261" t="str">
        <f>_xlfn.XLOOKUP(D3701,거래처!B:B,거래처!D:D," ")</f>
        <v>504-13-11275</v>
      </c>
      <c r="G3701" s="282" t="s">
        <v>2125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4963</v>
      </c>
      <c r="P3701" s="282" t="s">
        <v>4964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1122</v>
      </c>
      <c r="E3702" s="261">
        <f>_xlfn.XLOOKUP(D3702,거래처!B:B,거래처!D:D," ")</f>
        <v>0</v>
      </c>
      <c r="F3702" s="284">
        <v>7204804336</v>
      </c>
      <c r="G3702" s="282" t="s">
        <v>1171</v>
      </c>
      <c r="H3702" s="261" t="s">
        <v>1694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4966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1007</v>
      </c>
      <c r="E3703" s="261" t="str">
        <f>_xlfn.XLOOKUP(D3703,거래처!B:B,거래처!D:D," ")</f>
        <v>488-12-01084</v>
      </c>
      <c r="G3703" s="282" t="s">
        <v>2121</v>
      </c>
      <c r="H3703" s="261" t="s">
        <v>1762</v>
      </c>
      <c r="I3703" s="257">
        <v>20000</v>
      </c>
      <c r="J3703" s="261">
        <v>1</v>
      </c>
      <c r="M3703" s="257">
        <v>20000</v>
      </c>
      <c r="Q3703" s="282" t="s">
        <v>4835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1664</v>
      </c>
      <c r="E3704" s="261" t="str">
        <f>_xlfn.XLOOKUP(D3704,거래처!B:B,거래처!D:D," ")</f>
        <v>848-34-00917</v>
      </c>
      <c r="G3704" s="282" t="s">
        <v>1686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1786</v>
      </c>
      <c r="E3705" s="261" t="str">
        <f>_xlfn.XLOOKUP(D3705,거래처!B:B,거래처!D:D," ")</f>
        <v>514-13-78458</v>
      </c>
      <c r="G3705" s="282" t="s">
        <v>4970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4972</v>
      </c>
      <c r="E3706" s="261" t="str">
        <f>_xlfn.XLOOKUP(D3706,거래처!B:B,거래처!D:D," ")</f>
        <v>446-03-00298</v>
      </c>
      <c r="G3706" s="282" t="s">
        <v>4841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2901</v>
      </c>
      <c r="E3707" s="261" t="str">
        <f>_xlfn.XLOOKUP(D3707,거래처!B:B,거래처!D:D," ")</f>
        <v>402-23-16615</v>
      </c>
      <c r="F3707" s="284" t="s">
        <v>4599</v>
      </c>
      <c r="G3707" s="282" t="s">
        <v>1685</v>
      </c>
      <c r="I3707" s="257">
        <v>650000</v>
      </c>
      <c r="J3707" s="261">
        <v>1</v>
      </c>
      <c r="M3707" s="257">
        <v>650000</v>
      </c>
      <c r="O3707" s="257" t="s">
        <v>4976</v>
      </c>
      <c r="P3707" s="282" t="s">
        <v>4977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2329</v>
      </c>
      <c r="E3708" s="261" t="str">
        <f>_xlfn.XLOOKUP(D3708,거래처!B:B,거래처!D:D," ")</f>
        <v>552-86-02615</v>
      </c>
      <c r="F3708" s="284">
        <v>5011201030196</v>
      </c>
      <c r="G3708" s="282" t="s">
        <v>1962</v>
      </c>
      <c r="H3708" s="261" t="s">
        <v>1182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4979</v>
      </c>
      <c r="P3708" s="282" t="s">
        <v>4980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1753</v>
      </c>
      <c r="E3709" s="261" t="str">
        <f>_xlfn.XLOOKUP(D3709,거래처!B:B,거래처!D:D," ")</f>
        <v>861-88-00742</v>
      </c>
      <c r="F3709" s="284">
        <v>7205502786</v>
      </c>
      <c r="G3709" s="282" t="s">
        <v>1171</v>
      </c>
      <c r="H3709" s="261" t="s">
        <v>1694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4982</v>
      </c>
      <c r="P3709" s="282" t="s">
        <v>4983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1498</v>
      </c>
      <c r="E3710" s="261">
        <f>_xlfn.XLOOKUP(D3710,거래처!B:B,거래처!D:D," ")</f>
        <v>0</v>
      </c>
      <c r="F3710" s="284">
        <v>7205502786</v>
      </c>
      <c r="G3710" s="282" t="s">
        <v>1171</v>
      </c>
      <c r="H3710" s="261" t="s">
        <v>1694</v>
      </c>
      <c r="I3710" s="257">
        <v>1200000</v>
      </c>
      <c r="J3710" s="261">
        <v>1</v>
      </c>
      <c r="M3710" s="257">
        <v>1200000</v>
      </c>
      <c r="O3710" s="257" t="s">
        <v>4985</v>
      </c>
      <c r="P3710" s="282" t="s">
        <v>4440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1498</v>
      </c>
      <c r="E3711" s="261">
        <f>_xlfn.XLOOKUP(D3711,거래처!B:B,거래처!D:D," ")</f>
        <v>0</v>
      </c>
      <c r="G3711" s="282" t="s">
        <v>1454</v>
      </c>
      <c r="H3711" s="261" t="s">
        <v>2594</v>
      </c>
      <c r="I3711" s="257">
        <v>350000</v>
      </c>
      <c r="J3711" s="261">
        <v>1</v>
      </c>
      <c r="M3711" s="257">
        <v>350000</v>
      </c>
      <c r="O3711" s="257" t="s">
        <v>4985</v>
      </c>
      <c r="P3711" s="257" t="s">
        <v>4440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1746</v>
      </c>
      <c r="E3712" s="261" t="str">
        <f>_xlfn.XLOOKUP(D3712,거래처!B:B,거래처!D:D," ")</f>
        <v>410-17-34118</v>
      </c>
      <c r="G3712" s="282" t="s">
        <v>1977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1746</v>
      </c>
      <c r="E3713" s="261" t="str">
        <f>_xlfn.XLOOKUP(D3713,거래처!B:B,거래처!D:D," ")</f>
        <v>410-17-34118</v>
      </c>
      <c r="F3713" s="284" t="s">
        <v>4987</v>
      </c>
      <c r="G3713" s="282" t="s">
        <v>2115</v>
      </c>
      <c r="H3713" s="261" t="s">
        <v>1168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1664</v>
      </c>
      <c r="E3714" s="261" t="str">
        <f>_xlfn.XLOOKUP(D3714,거래처!B:B,거래처!D:D," ")</f>
        <v>848-34-00917</v>
      </c>
      <c r="G3714" s="282" t="s">
        <v>1224</v>
      </c>
      <c r="H3714" s="261" t="s">
        <v>1223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2033</v>
      </c>
      <c r="E3715" s="261" t="str">
        <f>_xlfn.XLOOKUP(D3715,거래처!B:B,거래처!D:D," ")</f>
        <v>306-28-58326</v>
      </c>
      <c r="G3715" s="282" t="s">
        <v>2033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1264</v>
      </c>
      <c r="E3716" s="261" t="str">
        <f>_xlfn.XLOOKUP(D3716,거래처!B:B,거래처!D:D," ")</f>
        <v>881-07-00034</v>
      </c>
      <c r="F3716" s="284" t="s">
        <v>4599</v>
      </c>
      <c r="G3716" s="282" t="s">
        <v>1685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4993</v>
      </c>
      <c r="P3716" s="282" t="s">
        <v>3134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1001</v>
      </c>
      <c r="E3717" s="261" t="str">
        <f>_xlfn.XLOOKUP(D3717,거래처!B:B,거래처!D:D," ")</f>
        <v>310-03-79763</v>
      </c>
      <c r="G3717" s="282" t="s">
        <v>4675</v>
      </c>
      <c r="H3717" s="261" t="s">
        <v>4676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1511</v>
      </c>
      <c r="E3718" s="261" t="str">
        <f>_xlfn.XLOOKUP(D3718,거래처!B:B,거래처!D:D," ")</f>
        <v>196-87-02353</v>
      </c>
      <c r="G3718" s="282" t="s">
        <v>5003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1498</v>
      </c>
      <c r="E3719" s="261">
        <f>_xlfn.XLOOKUP(D3719,거래처!B:B,거래처!D:D," ")</f>
        <v>0</v>
      </c>
      <c r="F3719" s="284" t="s">
        <v>5005</v>
      </c>
      <c r="G3719" s="282" t="s">
        <v>2109</v>
      </c>
      <c r="H3719" s="261" t="s">
        <v>1169</v>
      </c>
      <c r="I3719" s="257">
        <v>1500000</v>
      </c>
      <c r="J3719" s="261">
        <v>1</v>
      </c>
      <c r="M3719" s="257">
        <v>1500000</v>
      </c>
      <c r="O3719" s="257" t="s">
        <v>5006</v>
      </c>
      <c r="P3719" s="282" t="s">
        <v>5007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1498</v>
      </c>
      <c r="E3720" s="261">
        <f>_xlfn.XLOOKUP(D3720,거래처!B:B,거래처!D:D," ")</f>
        <v>0</v>
      </c>
      <c r="F3720" s="284" t="s">
        <v>1744</v>
      </c>
      <c r="G3720" s="282" t="s">
        <v>2110</v>
      </c>
      <c r="H3720" s="261" t="s">
        <v>1744</v>
      </c>
      <c r="I3720" s="257">
        <v>100000</v>
      </c>
      <c r="J3720" s="261">
        <v>1</v>
      </c>
      <c r="M3720" s="257">
        <v>100000</v>
      </c>
      <c r="O3720" s="257" t="s">
        <v>5006</v>
      </c>
      <c r="P3720" s="257" t="s">
        <v>5007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1357</v>
      </c>
      <c r="E3721" s="261" t="str">
        <f>_xlfn.XLOOKUP(D3721,거래처!B:B,거래처!D:D," ")</f>
        <v>177-01-03420</v>
      </c>
      <c r="G3721" s="282" t="s">
        <v>2125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5009</v>
      </c>
      <c r="P3721" s="282" t="s">
        <v>5010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1395</v>
      </c>
      <c r="E3722" s="261" t="str">
        <f>_xlfn.XLOOKUP(D3722,거래처!B:B,거래처!D:D," ")</f>
        <v>143-01-00546</v>
      </c>
      <c r="G3722" s="282" t="s">
        <v>1659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1395</v>
      </c>
      <c r="E3723" s="261" t="str">
        <f>_xlfn.XLOOKUP(D3723,거래처!B:B,거래처!D:D," ")</f>
        <v>143-01-00546</v>
      </c>
      <c r="G3723" s="282" t="s">
        <v>1395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1753</v>
      </c>
      <c r="E3724" s="261" t="str">
        <f>_xlfn.XLOOKUP(D3724,거래처!B:B,거래처!D:D," ")</f>
        <v>861-88-00742</v>
      </c>
      <c r="G3724" s="282" t="s">
        <v>1753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2329</v>
      </c>
      <c r="E3725" s="261" t="str">
        <f>_xlfn.XLOOKUP(D3725,거래처!B:B,거래처!D:D," ")</f>
        <v>552-86-02615</v>
      </c>
      <c r="G3725" s="282" t="s">
        <v>2329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2820</v>
      </c>
      <c r="E3726" s="261" t="str">
        <f>_xlfn.XLOOKUP(D3726,거래처!B:B,거래처!D:D," ")</f>
        <v>229-03-74690</v>
      </c>
      <c r="G3726" s="282" t="s">
        <v>1741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4972</v>
      </c>
      <c r="E3727" s="261" t="str">
        <f>_xlfn.XLOOKUP(D3727,거래처!B:B,거래처!D:D," ")</f>
        <v>446-03-00298</v>
      </c>
      <c r="G3727" s="282" t="s">
        <v>4972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1786</v>
      </c>
      <c r="E3728" s="261" t="str">
        <f>_xlfn.XLOOKUP(D3728,거래처!B:B,거래처!D:D," ")</f>
        <v>514-13-78458</v>
      </c>
      <c r="G3728" s="282" t="s">
        <v>1786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1498</v>
      </c>
      <c r="E3729" s="261">
        <f>_xlfn.XLOOKUP(D3729,거래처!B:B,거래처!D:D," ")</f>
        <v>0</v>
      </c>
      <c r="F3729" s="284">
        <v>7204812388</v>
      </c>
      <c r="G3729" s="282" t="s">
        <v>1171</v>
      </c>
      <c r="H3729" s="261" t="s">
        <v>1694</v>
      </c>
      <c r="I3729" s="257">
        <v>1200000</v>
      </c>
      <c r="J3729" s="261">
        <v>1</v>
      </c>
      <c r="M3729" s="257">
        <v>1200000</v>
      </c>
      <c r="O3729" s="257" t="s">
        <v>5013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1498</v>
      </c>
      <c r="E3730" s="261">
        <f>_xlfn.XLOOKUP(D3730,거래처!B:B,거래처!D:D," ")</f>
        <v>0</v>
      </c>
      <c r="G3730" s="282" t="s">
        <v>1454</v>
      </c>
      <c r="H3730" s="261" t="s">
        <v>2594</v>
      </c>
      <c r="I3730" s="257">
        <v>350000</v>
      </c>
      <c r="J3730" s="261">
        <v>1</v>
      </c>
      <c r="M3730" s="257">
        <v>350000</v>
      </c>
      <c r="O3730" s="257" t="s">
        <v>5013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1498</v>
      </c>
      <c r="E3731" s="261">
        <f>_xlfn.XLOOKUP(D3731,거래처!B:B,거래처!D:D," ")</f>
        <v>0</v>
      </c>
      <c r="F3731" s="284" t="s">
        <v>2961</v>
      </c>
      <c r="G3731" s="282" t="s">
        <v>2962</v>
      </c>
      <c r="H3731" s="261" t="s">
        <v>2961</v>
      </c>
      <c r="I3731" s="257">
        <v>0</v>
      </c>
      <c r="J3731" s="261">
        <v>1</v>
      </c>
      <c r="M3731" s="257">
        <v>0</v>
      </c>
      <c r="O3731" s="257" t="s">
        <v>5013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3293</v>
      </c>
      <c r="E3732" s="261">
        <f>_xlfn.XLOOKUP(D3732,거래처!B:B,거래처!D:D," ")</f>
        <v>0</v>
      </c>
      <c r="F3732" s="284">
        <v>7205502786</v>
      </c>
      <c r="G3732" s="282" t="s">
        <v>1171</v>
      </c>
      <c r="H3732" s="261" t="s">
        <v>1694</v>
      </c>
      <c r="I3732" s="257">
        <v>1200000</v>
      </c>
      <c r="J3732" s="261">
        <v>1</v>
      </c>
      <c r="M3732" s="257">
        <v>1200000</v>
      </c>
      <c r="O3732" s="257" t="s">
        <v>5024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1004</v>
      </c>
      <c r="E3733" s="261" t="str">
        <f>_xlfn.XLOOKUP(D3733,거래처!B:B,거래처!D:D," ")</f>
        <v>302-01-83388</v>
      </c>
      <c r="G3733" s="282" t="s">
        <v>2036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5026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1004</v>
      </c>
      <c r="E3734" s="261" t="str">
        <f>_xlfn.XLOOKUP(D3734,거래처!B:B,거래처!D:D," ")</f>
        <v>302-01-83388</v>
      </c>
      <c r="G3734" s="282" t="s">
        <v>1224</v>
      </c>
      <c r="H3734" s="261" t="s">
        <v>1223</v>
      </c>
      <c r="J3734" s="261">
        <v>1</v>
      </c>
      <c r="M3734" s="257">
        <v>0</v>
      </c>
      <c r="O3734" s="257" t="s">
        <v>5026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1004</v>
      </c>
      <c r="E3735" s="261" t="str">
        <f>_xlfn.XLOOKUP(D3735,거래처!B:B,거래처!D:D," ")</f>
        <v>302-01-83388</v>
      </c>
      <c r="G3735" s="282" t="s">
        <v>1964</v>
      </c>
      <c r="I3735" s="257">
        <v>80000</v>
      </c>
      <c r="J3735" s="261">
        <v>1</v>
      </c>
      <c r="M3735" s="257">
        <v>80000</v>
      </c>
      <c r="O3735" s="257" t="s">
        <v>5026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1536</v>
      </c>
      <c r="E3736" s="261" t="str">
        <f>_xlfn.XLOOKUP(D3736,거래처!B:B,거래처!D:D," ")</f>
        <v>503-07-45581</v>
      </c>
      <c r="G3736" s="282" t="s">
        <v>5028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5029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1536</v>
      </c>
      <c r="E3737" s="261" t="str">
        <f>_xlfn.XLOOKUP(D3737,거래처!B:B,거래처!D:D," ")</f>
        <v>503-07-45581</v>
      </c>
      <c r="G3737" s="282" t="s">
        <v>1599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5029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61" t="str">
        <f>_xlfn.XLOOKUP(D3738,거래처!B:B,거래처!D:D," ")</f>
        <v>138-01-48780</v>
      </c>
      <c r="F3738" s="284">
        <v>7204812388</v>
      </c>
      <c r="G3738" s="282" t="s">
        <v>1171</v>
      </c>
      <c r="H3738" s="261" t="s">
        <v>1694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1004</v>
      </c>
      <c r="E3739" s="261" t="str">
        <f>_xlfn.XLOOKUP(D3739,거래처!B:B,거래처!D:D," ")</f>
        <v>302-01-83388</v>
      </c>
      <c r="G3739" s="282" t="s">
        <v>5032</v>
      </c>
      <c r="I3739" s="257">
        <v>1600000</v>
      </c>
      <c r="J3739" s="261">
        <v>1</v>
      </c>
      <c r="M3739" s="257">
        <v>1600000</v>
      </c>
      <c r="O3739" s="257" t="s">
        <v>5034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1004</v>
      </c>
      <c r="E3740" s="261" t="str">
        <f>_xlfn.XLOOKUP(D3740,거래처!B:B,거래처!D:D," ")</f>
        <v>302-01-83388</v>
      </c>
      <c r="G3740" s="282" t="s">
        <v>1464</v>
      </c>
      <c r="I3740" s="257">
        <v>50000</v>
      </c>
      <c r="J3740" s="261">
        <v>1</v>
      </c>
      <c r="M3740" s="257">
        <v>50000</v>
      </c>
      <c r="O3740" s="257" t="s">
        <v>5034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1004</v>
      </c>
      <c r="E3741" s="261" t="str">
        <f>_xlfn.XLOOKUP(D3741,거래처!B:B,거래처!D:D," ")</f>
        <v>302-01-83388</v>
      </c>
      <c r="G3741" s="282" t="s">
        <v>5033</v>
      </c>
      <c r="I3741" s="257">
        <v>100000</v>
      </c>
      <c r="J3741" s="261">
        <v>1</v>
      </c>
      <c r="M3741" s="257">
        <v>100000</v>
      </c>
      <c r="O3741" s="257" t="s">
        <v>5034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1004</v>
      </c>
      <c r="E3742" s="261" t="str">
        <f>_xlfn.XLOOKUP(D3742,거래처!B:B,거래처!D:D," ")</f>
        <v>302-01-83388</v>
      </c>
      <c r="F3742" s="284">
        <v>7205502786</v>
      </c>
      <c r="G3742" s="282" t="s">
        <v>1171</v>
      </c>
      <c r="H3742" s="261" t="s">
        <v>1694</v>
      </c>
      <c r="I3742" s="257">
        <v>1200000</v>
      </c>
      <c r="J3742" s="261">
        <v>1</v>
      </c>
      <c r="M3742" s="257">
        <v>1200000</v>
      </c>
      <c r="O3742" s="257" t="s">
        <v>5034</v>
      </c>
      <c r="Q3742" s="282" t="s">
        <v>5036</v>
      </c>
    </row>
    <row r="3743" spans="1:17">
      <c r="A3743" s="263">
        <v>3742</v>
      </c>
      <c r="C3743" s="256">
        <v>46140</v>
      </c>
      <c r="D3743" s="282" t="s">
        <v>1001</v>
      </c>
      <c r="E3743" s="261" t="str">
        <f>_xlfn.XLOOKUP(D3743,거래처!B:B,거래처!D:D," ")</f>
        <v>310-03-79763</v>
      </c>
      <c r="G3743" s="282" t="s">
        <v>1001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E3744" s="261" t="str">
        <f>_xlfn.XLOOKUP(D3744,거래처!B:B,거래처!D:D," ")</f>
        <v>138-01-48780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1264</v>
      </c>
      <c r="E3745" s="261" t="str">
        <f>_xlfn.XLOOKUP(D3745,거래처!B:B,거래처!D:D," ")</f>
        <v>881-07-00034</v>
      </c>
      <c r="G3745" s="282" t="s">
        <v>1264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3845</v>
      </c>
      <c r="E3746" s="261" t="str">
        <f>_xlfn.XLOOKUP(D3746,거래처!B:B,거래처!D:D," ")</f>
        <v>205-01-87593</v>
      </c>
      <c r="G3746" s="282" t="s">
        <v>3845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3293</v>
      </c>
      <c r="E3747" s="261">
        <f>_xlfn.XLOOKUP(D3747,거래처!B:B,거래처!D:D," ")</f>
        <v>0</v>
      </c>
      <c r="G3747" s="282" t="s">
        <v>3293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1034</v>
      </c>
      <c r="E3748" s="261" t="str">
        <f>_xlfn.XLOOKUP(D3748,거래처!B:B,거래처!D:D," ")</f>
        <v>418-04-41461</v>
      </c>
      <c r="G3748" s="282" t="s">
        <v>1034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1431</v>
      </c>
      <c r="E3749" s="261" t="str">
        <f>_xlfn.XLOOKUP(D3749,거래처!B:B,거래처!D:D," ")</f>
        <v>487-18-00463</v>
      </c>
      <c r="F3749" s="284">
        <v>7204812388</v>
      </c>
      <c r="G3749" s="282" t="s">
        <v>1171</v>
      </c>
      <c r="H3749" s="261" t="s">
        <v>1694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1431</v>
      </c>
      <c r="E3750" s="261" t="str">
        <f>_xlfn.XLOOKUP(D3750,거래처!B:B,거래처!D:D," ")</f>
        <v>487-18-00463</v>
      </c>
      <c r="G3750" s="282" t="s">
        <v>2116</v>
      </c>
      <c r="H3750" s="261" t="s">
        <v>1175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1431</v>
      </c>
      <c r="E3751" s="261" t="str">
        <f>_xlfn.XLOOKUP(D3751,거래처!B:B,거래처!D:D," ")</f>
        <v>487-18-00463</v>
      </c>
      <c r="F3751" s="284" t="s">
        <v>1217</v>
      </c>
      <c r="G3751" s="282" t="s">
        <v>2117</v>
      </c>
      <c r="H3751" s="261" t="s">
        <v>1217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1431</v>
      </c>
      <c r="E3752" s="261" t="str">
        <f>_xlfn.XLOOKUP(D3752,거래처!B:B,거래처!D:D," ")</f>
        <v>487-18-00463</v>
      </c>
      <c r="G3752" s="282" t="s">
        <v>2120</v>
      </c>
      <c r="H3752" s="261" t="s">
        <v>1736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1431</v>
      </c>
      <c r="E3753" s="261" t="str">
        <f>_xlfn.XLOOKUP(D3753,거래처!B:B,거래처!D:D," ")</f>
        <v>487-18-00463</v>
      </c>
      <c r="G3753" s="282" t="s">
        <v>2121</v>
      </c>
      <c r="H3753" s="261" t="s">
        <v>1762</v>
      </c>
      <c r="I3753" s="257">
        <v>20000</v>
      </c>
      <c r="J3753" s="261">
        <v>1</v>
      </c>
      <c r="M3753" s="257">
        <v>20000</v>
      </c>
      <c r="P3753" s="282" t="s">
        <v>4835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1664</v>
      </c>
      <c r="E3754" s="261" t="str">
        <f>_xlfn.XLOOKUP(D3754,거래처!B:B,거래처!D:D," ")</f>
        <v>848-34-00917</v>
      </c>
      <c r="G3754" s="282" t="s">
        <v>5042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61" t="str">
        <f>_xlfn.XLOOKUP(D3755,거래처!B:B,거래처!D:D," ")</f>
        <v>138-01-48780</v>
      </c>
      <c r="F3755" s="284">
        <v>7205246673</v>
      </c>
      <c r="G3755" s="282" t="s">
        <v>1171</v>
      </c>
      <c r="H3755" s="261" t="s">
        <v>1694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1617</v>
      </c>
      <c r="E3756" s="261" t="str">
        <f>_xlfn.XLOOKUP(D3756,거래처!B:B,거래처!D:D," ")</f>
        <v>104-86-61638</v>
      </c>
      <c r="F3756" s="284" t="s">
        <v>3471</v>
      </c>
      <c r="G3756" s="282" t="s">
        <v>3462</v>
      </c>
      <c r="H3756" s="261" t="s">
        <v>3471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4746</v>
      </c>
      <c r="E3757" s="261" t="str">
        <f>_xlfn.XLOOKUP(D3757,거래처!B:B,거래처!D:D," ")</f>
        <v>104-86-61638</v>
      </c>
      <c r="F3757" s="284" t="s">
        <v>5172</v>
      </c>
      <c r="G3757" s="282" t="s">
        <v>3377</v>
      </c>
      <c r="H3757" s="261" t="s">
        <v>3378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3673</v>
      </c>
      <c r="E3758" s="261" t="str">
        <f>_xlfn.XLOOKUP(D3758,거래처!B:B,거래처!D:D," ")</f>
        <v>111-02-01171</v>
      </c>
      <c r="G3758" s="282" t="s">
        <v>1492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1750</v>
      </c>
      <c r="E3759" s="261" t="str">
        <f>_xlfn.XLOOKUP(D3759,거래처!B:B,거래처!D:D," ")</f>
        <v>655-12-01549</v>
      </c>
      <c r="G3759" s="282" t="s">
        <v>4898</v>
      </c>
      <c r="H3759" s="261" t="s">
        <v>4899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2652</v>
      </c>
      <c r="E3760" s="261" t="str">
        <f>_xlfn.XLOOKUP(D3760,거래처!B:B,거래처!D:D," ")</f>
        <v>204-09-46300</v>
      </c>
      <c r="F3760" s="284" t="s">
        <v>4808</v>
      </c>
      <c r="G3760" s="282" t="s">
        <v>2337</v>
      </c>
      <c r="H3760" s="261" t="s">
        <v>2658</v>
      </c>
      <c r="I3760" s="257">
        <v>1100000</v>
      </c>
      <c r="J3760" s="261">
        <v>1</v>
      </c>
      <c r="M3760" s="257">
        <v>1100000</v>
      </c>
      <c r="O3760" s="257" t="s">
        <v>5049</v>
      </c>
    </row>
    <row r="3761" spans="1:17">
      <c r="A3761" s="263">
        <v>3760</v>
      </c>
      <c r="C3761" s="256">
        <v>46141</v>
      </c>
      <c r="D3761" s="282" t="s">
        <v>5051</v>
      </c>
      <c r="E3761" s="261" t="str">
        <f>_xlfn.XLOOKUP(D3761,거래처!B:B,거래처!D:D," ")</f>
        <v xml:space="preserve"> </v>
      </c>
      <c r="G3761" s="282" t="s">
        <v>5052</v>
      </c>
      <c r="H3761" s="261" t="s">
        <v>5053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5057</v>
      </c>
    </row>
    <row r="3762" spans="1:17">
      <c r="A3762" s="263">
        <v>3761</v>
      </c>
      <c r="C3762" s="256">
        <v>46141</v>
      </c>
      <c r="D3762" s="282" t="s">
        <v>5051</v>
      </c>
      <c r="E3762" s="261" t="str">
        <f>_xlfn.XLOOKUP(D3762,거래처!B:B,거래처!D:D," ")</f>
        <v xml:space="preserve"> </v>
      </c>
      <c r="G3762" s="282" t="s">
        <v>5054</v>
      </c>
      <c r="H3762" s="261" t="s">
        <v>5055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5056</v>
      </c>
    </row>
    <row r="3763" spans="1:17">
      <c r="A3763" s="263">
        <v>3762</v>
      </c>
      <c r="C3763" s="256">
        <v>46141</v>
      </c>
      <c r="D3763" s="282" t="s">
        <v>3673</v>
      </c>
      <c r="E3763" s="261" t="str">
        <f>_xlfn.XLOOKUP(D3763,거래처!B:B,거래처!D:D," ")</f>
        <v>111-02-01171</v>
      </c>
      <c r="G3763" s="282" t="s">
        <v>3673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1536</v>
      </c>
      <c r="E3764" s="261" t="str">
        <f>_xlfn.XLOOKUP(D3764,거래처!B:B,거래처!D:D," ")</f>
        <v>503-07-45581</v>
      </c>
      <c r="G3764" s="282" t="s">
        <v>1102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1431</v>
      </c>
      <c r="E3765" s="261" t="str">
        <f>_xlfn.XLOOKUP(D3765,거래처!B:B,거래처!D:D," ")</f>
        <v>487-18-00463</v>
      </c>
      <c r="G3765" s="282" t="s">
        <v>1102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1015</v>
      </c>
      <c r="E3766" s="261" t="str">
        <f>_xlfn.XLOOKUP(D3766,거래처!B:B,거래처!D:D," ")</f>
        <v>505-03-80437</v>
      </c>
      <c r="G3766" s="282" t="s">
        <v>1015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1664</v>
      </c>
      <c r="E3767" s="261" t="str">
        <f>_xlfn.XLOOKUP(D3767,거래처!B:B,거래처!D:D," ")</f>
        <v>848-34-00917</v>
      </c>
      <c r="G3767" s="282" t="s">
        <v>5058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1746</v>
      </c>
      <c r="E3768" s="261" t="str">
        <f>_xlfn.XLOOKUP(D3768,거래처!B:B,거래처!D:D," ")</f>
        <v>410-17-34118</v>
      </c>
      <c r="F3768" s="284" t="s">
        <v>5060</v>
      </c>
      <c r="G3768" s="282" t="s">
        <v>2115</v>
      </c>
      <c r="H3768" s="261" t="s">
        <v>1168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E3769" s="261" t="str">
        <f>_xlfn.XLOOKUP(D3769,거래처!B:B,거래처!D:D," ")</f>
        <v>138-01-48780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2076</v>
      </c>
      <c r="E3770" s="261" t="str">
        <f>_xlfn.XLOOKUP(D3770,거래처!B:B,거래처!D:D," ")</f>
        <v>562-03-01527</v>
      </c>
      <c r="G3770" s="282" t="s">
        <v>2076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61" t="str">
        <f>_xlfn.XLOOKUP(D3771,거래처!B:B,거래처!D:D," ")</f>
        <v>138-01-48780</v>
      </c>
      <c r="G3771" s="282" t="s">
        <v>1173</v>
      </c>
      <c r="H3771" s="261" t="s">
        <v>1520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5064</v>
      </c>
      <c r="Q3771" s="282" t="s">
        <v>5067</v>
      </c>
    </row>
    <row r="3772" spans="1:17">
      <c r="A3772" s="263">
        <v>3771</v>
      </c>
      <c r="B3772" s="58">
        <v>92</v>
      </c>
      <c r="C3772" s="256">
        <v>46142</v>
      </c>
      <c r="D3772" s="282" t="s">
        <v>1259</v>
      </c>
      <c r="E3772" s="261" t="str">
        <f>_xlfn.XLOOKUP(D3772,거래처!B:B,거래처!D:D," ")</f>
        <v>414-08-92495</v>
      </c>
      <c r="G3772" s="282" t="s">
        <v>2601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1357</v>
      </c>
      <c r="E3773" s="261" t="str">
        <f>_xlfn.XLOOKUP(D3773,거래처!B:B,거래처!D:D," ")</f>
        <v>177-01-03420</v>
      </c>
      <c r="F3773" s="284" t="s">
        <v>5069</v>
      </c>
      <c r="G3773" s="282" t="s">
        <v>3118</v>
      </c>
      <c r="H3773" s="261" t="s">
        <v>3405</v>
      </c>
      <c r="I3773" s="257">
        <v>1100000</v>
      </c>
      <c r="J3773" s="261">
        <v>1</v>
      </c>
      <c r="M3773" s="257">
        <v>1100000</v>
      </c>
      <c r="O3773" s="257" t="s">
        <v>5070</v>
      </c>
      <c r="P3773" s="282" t="s">
        <v>5071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3838</v>
      </c>
      <c r="E3774" s="261" t="str">
        <f>_xlfn.XLOOKUP(D3774,거래처!B:B,거래처!D:D," ")</f>
        <v>472-15-00422</v>
      </c>
      <c r="G3774" s="282" t="s">
        <v>1659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3098</v>
      </c>
      <c r="E3775" s="261" t="str">
        <f>_xlfn.XLOOKUP(D3775,거래처!B:B,거래처!D:D," ")</f>
        <v>444-37-00623</v>
      </c>
      <c r="G3775" s="282" t="s">
        <v>2023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1759</v>
      </c>
    </row>
    <row r="3776" spans="1:17">
      <c r="A3776" s="263">
        <v>3775</v>
      </c>
      <c r="C3776" s="256">
        <v>46142</v>
      </c>
      <c r="D3776" s="282" t="s">
        <v>1533</v>
      </c>
      <c r="E3776" s="261" t="str">
        <f>_xlfn.XLOOKUP(D3776,거래처!B:B,거래처!D:D," ")</f>
        <v>416-09-29452</v>
      </c>
      <c r="G3776" s="282" t="s">
        <v>1533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E3777" s="261" t="str">
        <f>_xlfn.XLOOKUP(D3777,거래처!B:B,거래처!D:D," ")</f>
        <v>138-01-48780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2901</v>
      </c>
      <c r="E3778" s="261" t="str">
        <f>_xlfn.XLOOKUP(D3778,거래처!B:B,거래처!D:D," ")</f>
        <v>402-23-16615</v>
      </c>
      <c r="G3778" s="282" t="s">
        <v>2901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2652</v>
      </c>
      <c r="E3779" s="261" t="str">
        <f>_xlfn.XLOOKUP(D3779,거래처!B:B,거래처!D:D," ")</f>
        <v>204-09-46300</v>
      </c>
      <c r="G3779" s="282" t="s">
        <v>2652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2650</v>
      </c>
      <c r="E3780" s="261" t="str">
        <f>_xlfn.XLOOKUP(D3780,거래처!B:B,거래처!D:D," ")</f>
        <v>414-08-92495</v>
      </c>
      <c r="G3780" s="282" t="s">
        <v>5078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1950</v>
      </c>
      <c r="E3781" s="261">
        <f>_xlfn.XLOOKUP(D3781,거래처!B:B,거래처!D:D," ")</f>
        <v>0</v>
      </c>
      <c r="G3781" s="282" t="s">
        <v>1950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1498</v>
      </c>
      <c r="E3782" s="261">
        <f>_xlfn.XLOOKUP(D3782,거래처!B:B,거래처!D:D," ")</f>
        <v>0</v>
      </c>
      <c r="G3782" s="282" t="s">
        <v>1498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1004</v>
      </c>
      <c r="E3783" s="261" t="str">
        <f>_xlfn.XLOOKUP(D3783,거래처!B:B,거래처!D:D," ")</f>
        <v>302-01-83388</v>
      </c>
      <c r="F3783" s="284" t="s">
        <v>4599</v>
      </c>
      <c r="G3783" s="282" t="s">
        <v>1685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1004</v>
      </c>
      <c r="E3784" s="261" t="str">
        <f>_xlfn.XLOOKUP(D3784,거래처!B:B,거래처!D:D," ")</f>
        <v>302-01-83388</v>
      </c>
      <c r="G3784" s="282" t="s">
        <v>2116</v>
      </c>
      <c r="H3784" s="261" t="s">
        <v>1175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1004</v>
      </c>
      <c r="E3785" s="261" t="str">
        <f>_xlfn.XLOOKUP(D3785,거래처!B:B,거래처!D:D," ")</f>
        <v>302-01-83388</v>
      </c>
      <c r="G3785" s="282" t="s">
        <v>2119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1004</v>
      </c>
      <c r="E3786" s="261" t="str">
        <f>_xlfn.XLOOKUP(D3786,거래처!B:B,거래처!D:D," ")</f>
        <v>302-01-83388</v>
      </c>
      <c r="F3786" s="284" t="s">
        <v>1217</v>
      </c>
      <c r="G3786" s="282" t="s">
        <v>2117</v>
      </c>
      <c r="H3786" s="261" t="s">
        <v>1217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1004</v>
      </c>
      <c r="E3787" s="261" t="str">
        <f>_xlfn.XLOOKUP(D3787,거래처!B:B,거래처!D:D," ")</f>
        <v>302-01-83388</v>
      </c>
      <c r="G3787" s="282" t="s">
        <v>2120</v>
      </c>
      <c r="H3787" s="261" t="s">
        <v>1736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1004</v>
      </c>
      <c r="E3788" s="261" t="str">
        <f>_xlfn.XLOOKUP(D3788,거래처!B:B,거래처!D:D," ")</f>
        <v>302-01-83388</v>
      </c>
      <c r="G3788" s="282" t="s">
        <v>2121</v>
      </c>
      <c r="H3788" s="261" t="s">
        <v>1762</v>
      </c>
      <c r="I3788" s="257">
        <v>20000</v>
      </c>
      <c r="J3788" s="261">
        <v>1</v>
      </c>
      <c r="M3788" s="257">
        <v>20000</v>
      </c>
      <c r="Q3788" s="282" t="s">
        <v>4835</v>
      </c>
    </row>
    <row r="3789" spans="1:17">
      <c r="A3789" s="263">
        <v>3788</v>
      </c>
      <c r="C3789" s="256">
        <v>46143</v>
      </c>
      <c r="D3789" s="282" t="s">
        <v>1357</v>
      </c>
      <c r="E3789" s="261" t="str">
        <f>_xlfn.XLOOKUP(D3789,거래처!B:B,거래처!D:D," ")</f>
        <v>177-01-03420</v>
      </c>
      <c r="G3789" s="282" t="s">
        <v>1357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1489</v>
      </c>
      <c r="E3790" s="261" t="str">
        <f>_xlfn.XLOOKUP(D3790,거래처!B:B,거래처!D:D," ")</f>
        <v>505-16-57561</v>
      </c>
      <c r="F3790" s="284" t="s">
        <v>4599</v>
      </c>
      <c r="G3790" s="282" t="s">
        <v>1685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61" t="str">
        <f>_xlfn.XLOOKUP(D3791,거래처!B:B,거래처!D:D," ")</f>
        <v>138-01-48780</v>
      </c>
      <c r="F3791" s="284">
        <v>2112625529765</v>
      </c>
      <c r="G3791" s="282" t="s">
        <v>4399</v>
      </c>
      <c r="H3791" s="261" t="s">
        <v>1887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61" t="str">
        <f>_xlfn.XLOOKUP(D3792,거래처!B:B,거래처!D:D," ")</f>
        <v>138-01-48780</v>
      </c>
      <c r="F3792" s="284" t="s">
        <v>5164</v>
      </c>
      <c r="G3792" s="282" t="s">
        <v>2109</v>
      </c>
      <c r="H3792" s="261" t="s">
        <v>1169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61" t="str">
        <f>_xlfn.XLOOKUP(D3793,거래처!B:B,거래처!D:D," ")</f>
        <v>138-01-48780</v>
      </c>
      <c r="F3793" s="284" t="s">
        <v>1744</v>
      </c>
      <c r="G3793" s="282" t="s">
        <v>2110</v>
      </c>
      <c r="H3793" s="261" t="s">
        <v>1744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4227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1004</v>
      </c>
      <c r="E3794" s="261" t="str">
        <f>_xlfn.XLOOKUP(D3794,거래처!B:B,거래처!D:D," ")</f>
        <v>302-01-83388</v>
      </c>
      <c r="G3794" s="282" t="s">
        <v>4898</v>
      </c>
      <c r="H3794" s="261" t="s">
        <v>4899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2650</v>
      </c>
      <c r="E3795" s="261" t="str">
        <f>_xlfn.XLOOKUP(D3795,거래처!B:B,거래처!D:D," ")</f>
        <v>414-08-92495</v>
      </c>
      <c r="F3795" s="284" t="s">
        <v>5169</v>
      </c>
      <c r="G3795" s="282" t="s">
        <v>5167</v>
      </c>
      <c r="H3795" s="261" t="s">
        <v>5168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2901</v>
      </c>
      <c r="E3796" s="261" t="str">
        <f>_xlfn.XLOOKUP(D3796,거래처!B:B,거래처!D:D," ")</f>
        <v>402-23-16615</v>
      </c>
      <c r="G3796" s="282" t="s">
        <v>2116</v>
      </c>
      <c r="H3796" s="261" t="s">
        <v>1175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2901</v>
      </c>
      <c r="E3797" s="261" t="str">
        <f>_xlfn.XLOOKUP(D3797,거래처!B:B,거래처!D:D," ")</f>
        <v>402-23-16615</v>
      </c>
      <c r="G3797" s="282" t="s">
        <v>2119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2901</v>
      </c>
      <c r="E3798" s="261" t="str">
        <f>_xlfn.XLOOKUP(D3798,거래처!B:B,거래처!D:D," ")</f>
        <v>402-23-16615</v>
      </c>
      <c r="G3798" s="282" t="s">
        <v>2120</v>
      </c>
      <c r="H3798" s="261" t="s">
        <v>1736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1489</v>
      </c>
      <c r="E3799" s="261" t="str">
        <f>_xlfn.XLOOKUP(D3799,거래처!B:B,거래처!D:D," ")</f>
        <v>505-16-57561</v>
      </c>
      <c r="G3799" s="282" t="s">
        <v>1989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E3800" s="261" t="str">
        <f>_xlfn.XLOOKUP(D3800,거래처!B:B,거래처!D:D," ")</f>
        <v>138-01-48780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1410</v>
      </c>
      <c r="E3801" s="261" t="str">
        <f>_xlfn.XLOOKUP(D3801,거래처!B:B,거래처!D:D," ")</f>
        <v>273-03-01573</v>
      </c>
      <c r="G3801" s="282" t="s">
        <v>1410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996</v>
      </c>
      <c r="E3802" s="261" t="str">
        <f>_xlfn.XLOOKUP(D3802,거래처!B:B,거래처!D:D," ")</f>
        <v>504-13-11275</v>
      </c>
      <c r="G3802" s="282" t="s">
        <v>996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3838</v>
      </c>
      <c r="E3803" s="261" t="str">
        <f>_xlfn.XLOOKUP(D3803,거래처!B:B,거래처!D:D," ")</f>
        <v>472-15-00422</v>
      </c>
      <c r="G3803" s="282" t="s">
        <v>4511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1617</v>
      </c>
      <c r="E3804" s="261" t="str">
        <f>_xlfn.XLOOKUP(D3804,거래처!B:B,거래처!D:D," ")</f>
        <v>104-86-61638</v>
      </c>
      <c r="G3804" s="282" t="s">
        <v>4792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4794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1498</v>
      </c>
      <c r="E3805" s="261">
        <f>_xlfn.XLOOKUP(D3805,거래처!B:B,거래처!D:D," ")</f>
        <v>0</v>
      </c>
      <c r="F3805" s="284">
        <v>7205468004</v>
      </c>
      <c r="G3805" s="282" t="s">
        <v>1171</v>
      </c>
      <c r="H3805" s="261" t="s">
        <v>1694</v>
      </c>
      <c r="I3805" s="257">
        <v>1200000</v>
      </c>
      <c r="J3805" s="261">
        <v>1</v>
      </c>
      <c r="M3805" s="257">
        <v>1200000</v>
      </c>
      <c r="O3805" s="257" t="s">
        <v>5174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1498</v>
      </c>
      <c r="E3806" s="261">
        <f>_xlfn.XLOOKUP(D3806,거래처!B:B,거래처!D:D," ")</f>
        <v>0</v>
      </c>
      <c r="G3806" s="282" t="s">
        <v>1454</v>
      </c>
      <c r="H3806" s="261" t="s">
        <v>2594</v>
      </c>
      <c r="I3806" s="257">
        <v>350000</v>
      </c>
      <c r="J3806" s="261">
        <v>1</v>
      </c>
      <c r="M3806" s="257">
        <v>350000</v>
      </c>
      <c r="O3806" s="257" t="s">
        <v>5174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5176</v>
      </c>
      <c r="E3807" s="261" t="str">
        <f>_xlfn.XLOOKUP(D3807,거래처!B:B,거래처!D:D," ")</f>
        <v>583-55-00276</v>
      </c>
      <c r="G3807" s="282" t="s">
        <v>1659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3083</v>
      </c>
      <c r="E3808" s="261" t="str">
        <f>_xlfn.XLOOKUP(D3808,거래처!B:B,거래처!D:D," ")</f>
        <v>409-41-96365</v>
      </c>
      <c r="F3808" s="284">
        <v>10066707</v>
      </c>
      <c r="G3808" s="282" t="s">
        <v>1537</v>
      </c>
      <c r="H3808" s="261" t="s">
        <v>1858</v>
      </c>
      <c r="I3808" s="257">
        <v>1000000</v>
      </c>
      <c r="J3808" s="261">
        <v>1</v>
      </c>
      <c r="M3808" s="257">
        <v>1000000</v>
      </c>
      <c r="O3808" s="257" t="s">
        <v>5180</v>
      </c>
      <c r="P3808" s="282" t="s">
        <v>5181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1198</v>
      </c>
      <c r="E3809" s="261" t="str">
        <f>_xlfn.XLOOKUP(D3809,거래처!B:B,거래처!D:D," ")</f>
        <v>502-23-76820</v>
      </c>
      <c r="F3809" s="284">
        <v>7205246673</v>
      </c>
      <c r="G3809" s="282" t="s">
        <v>1171</v>
      </c>
      <c r="H3809" s="261" t="s">
        <v>1694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5183</v>
      </c>
      <c r="P3809" s="282" t="s">
        <v>5184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996</v>
      </c>
      <c r="E3810" s="261" t="str">
        <f>_xlfn.XLOOKUP(D3810,거래처!B:B,거래처!D:D," ")</f>
        <v>504-13-11275</v>
      </c>
      <c r="G3810" s="282" t="s">
        <v>1659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3059</v>
      </c>
      <c r="E3811" s="261" t="str">
        <f>_xlfn.XLOOKUP(D3811,거래처!B:B,거래처!D:D," ")</f>
        <v>606-34-50171</v>
      </c>
      <c r="G3811" s="282" t="s">
        <v>1686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5187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1498</v>
      </c>
      <c r="E3812" s="261">
        <f>_xlfn.XLOOKUP(D3812,거래처!B:B,거래처!D:D," ")</f>
        <v>0</v>
      </c>
      <c r="G3812" s="282" t="s">
        <v>5189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1122</v>
      </c>
      <c r="E3813" s="261">
        <f>_xlfn.XLOOKUP(D3813,거래처!B:B,거래처!D:D," ")</f>
        <v>0</v>
      </c>
      <c r="G3813" s="282" t="s">
        <v>1122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1617</v>
      </c>
      <c r="E3814" s="261" t="str">
        <f>_xlfn.XLOOKUP(D3814,거래처!B:B,거래처!D:D," ")</f>
        <v>104-86-61638</v>
      </c>
      <c r="G3814" s="282" t="s">
        <v>1617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1746</v>
      </c>
      <c r="E3815" s="261" t="str">
        <f>_xlfn.XLOOKUP(D3815,거래처!B:B,거래처!D:D," ")</f>
        <v>410-17-34118</v>
      </c>
      <c r="G3815" s="282" t="s">
        <v>1746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5176</v>
      </c>
      <c r="E3816" s="261" t="str">
        <f>_xlfn.XLOOKUP(D3816,거래처!B:B,거래처!D:D," ")</f>
        <v>583-55-00276</v>
      </c>
      <c r="G3816" s="282" t="s">
        <v>5176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1689</v>
      </c>
      <c r="E3817" s="261" t="str">
        <f>_xlfn.XLOOKUP(D3817,거래처!B:B,거래처!D:D," ")</f>
        <v>410-27-15314</v>
      </c>
      <c r="G3817" s="282" t="s">
        <v>1689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5191</v>
      </c>
      <c r="E3818" s="261" t="str">
        <f>_xlfn.XLOOKUP(D3818,거래처!B:B,거래처!D:D," ")</f>
        <v>133-08-86060</v>
      </c>
      <c r="G3818" s="282" t="s">
        <v>2304</v>
      </c>
      <c r="H3818" s="261" t="s">
        <v>2336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1357</v>
      </c>
      <c r="E3819" s="261" t="str">
        <f>_xlfn.XLOOKUP(D3819,거래처!B:B,거래처!D:D," ")</f>
        <v>177-01-03420</v>
      </c>
      <c r="F3819" s="284">
        <v>7205502786</v>
      </c>
      <c r="G3819" s="282" t="s">
        <v>1171</v>
      </c>
      <c r="H3819" s="261" t="s">
        <v>1694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2076</v>
      </c>
      <c r="E3820" s="261" t="str">
        <f>_xlfn.XLOOKUP(D3820,거래처!B:B,거래처!D:D," ")</f>
        <v>562-03-01527</v>
      </c>
      <c r="G3820" s="282" t="s">
        <v>1506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1758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2076</v>
      </c>
      <c r="E3821" s="261" t="str">
        <f>_xlfn.XLOOKUP(D3821,거래처!B:B,거래처!D:D," ")</f>
        <v>562-03-01527</v>
      </c>
      <c r="F3821" s="284">
        <v>24347588725</v>
      </c>
      <c r="G3821" s="282" t="s">
        <v>4221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1511</v>
      </c>
      <c r="E3822" s="261" t="str">
        <f>_xlfn.XLOOKUP(D3822,거래처!B:B,거래처!D:D," ")</f>
        <v>196-87-02353</v>
      </c>
      <c r="G3822" s="282" t="s">
        <v>1648</v>
      </c>
      <c r="H3822" s="261" t="s">
        <v>1647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1750</v>
      </c>
      <c r="E3823" s="261" t="str">
        <f>_xlfn.XLOOKUP(D3823,거래처!B:B,거래처!D:D," ")</f>
        <v>655-12-01549</v>
      </c>
      <c r="G3823" s="282" t="s">
        <v>1750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1198</v>
      </c>
      <c r="E3824" s="261" t="str">
        <f>_xlfn.XLOOKUP(D3824,거래처!B:B,거래처!D:D," ")</f>
        <v>502-23-76820</v>
      </c>
      <c r="G3824" s="282" t="s">
        <v>1198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1664</v>
      </c>
      <c r="E3825" s="261" t="str">
        <f>_xlfn.XLOOKUP(D3825,거래처!B:B,거래처!D:D," ")</f>
        <v>848-34-00917</v>
      </c>
      <c r="G3825" s="282" t="s">
        <v>1664</v>
      </c>
      <c r="N3825" s="257">
        <v>-6450000</v>
      </c>
      <c r="Q3825" s="293" t="s">
        <v>5200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1004</v>
      </c>
      <c r="E3826" s="261" t="str">
        <f>_xlfn.XLOOKUP(D3826,거래처!B:B,거래처!D:D," ")</f>
        <v>302-01-83388</v>
      </c>
      <c r="F3826" s="284">
        <v>7205502786</v>
      </c>
      <c r="G3826" s="282" t="s">
        <v>1171</v>
      </c>
      <c r="H3826" s="261" t="s">
        <v>1694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1004</v>
      </c>
      <c r="E3827" s="261" t="str">
        <f>_xlfn.XLOOKUP(D3827,거래처!B:B,거래처!D:D," ")</f>
        <v>302-01-83388</v>
      </c>
      <c r="G3827" s="282" t="s">
        <v>1454</v>
      </c>
      <c r="H3827" s="261" t="s">
        <v>2594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1004</v>
      </c>
      <c r="E3828" s="261" t="str">
        <f>_xlfn.XLOOKUP(D3828,거래처!B:B,거래처!D:D," ")</f>
        <v>302-01-83388</v>
      </c>
      <c r="G3828" s="282" t="s">
        <v>1477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1304</v>
      </c>
      <c r="E3829" s="261" t="str">
        <f>_xlfn.XLOOKUP(D3829,거래처!B:B,거래처!D:D," ")</f>
        <v>831-07-01474</v>
      </c>
      <c r="G3829" s="282" t="s">
        <v>2261</v>
      </c>
      <c r="H3829" s="261" t="s">
        <v>2631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4482</v>
      </c>
      <c r="E3830" s="261" t="str">
        <f>_xlfn.XLOOKUP(D3830,거래처!B:B,거래처!D:D," ")</f>
        <v>511-04-99073</v>
      </c>
      <c r="F3830" s="284" t="s">
        <v>5204</v>
      </c>
      <c r="G3830" s="282" t="s">
        <v>2131</v>
      </c>
      <c r="H3830" s="261" t="s">
        <v>1891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4482</v>
      </c>
      <c r="E3831" s="261" t="str">
        <f>_xlfn.XLOOKUP(D3831,거래처!B:B,거래처!D:D," ")</f>
        <v>511-04-99073</v>
      </c>
      <c r="F3831" s="284" t="s">
        <v>1744</v>
      </c>
      <c r="G3831" s="282" t="s">
        <v>2110</v>
      </c>
      <c r="H3831" s="261" t="s">
        <v>1744</v>
      </c>
      <c r="I3831" s="257">
        <v>100000</v>
      </c>
      <c r="J3831" s="261">
        <v>1</v>
      </c>
      <c r="M3831" s="257">
        <v>100000</v>
      </c>
      <c r="P3831" s="282" t="s">
        <v>4227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5198</v>
      </c>
      <c r="E3832" s="261" t="str">
        <f>_xlfn.XLOOKUP(D3832,거래처!B:B,거래처!D:D," ")</f>
        <v>111-01-95217</v>
      </c>
      <c r="G3832" s="282" t="s">
        <v>5206</v>
      </c>
      <c r="I3832" s="257">
        <v>250000</v>
      </c>
      <c r="J3832" s="261">
        <v>1</v>
      </c>
      <c r="M3832" s="257">
        <v>250000</v>
      </c>
      <c r="Q3832" s="282" t="s">
        <v>5207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5191</v>
      </c>
      <c r="E3833" s="261" t="str">
        <f>_xlfn.XLOOKUP(D3833,거래처!B:B,거래처!D:D," ")</f>
        <v>133-08-86060</v>
      </c>
      <c r="G3833" s="282" t="s">
        <v>2304</v>
      </c>
      <c r="H3833" s="261" t="s">
        <v>3064</v>
      </c>
      <c r="I3833" s="257">
        <v>1500000</v>
      </c>
      <c r="J3833" s="261">
        <v>1</v>
      </c>
      <c r="M3833" s="257">
        <v>1500000</v>
      </c>
      <c r="Q3833" s="282" t="s">
        <v>5209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5211</v>
      </c>
      <c r="E3834" s="261" t="str">
        <f>_xlfn.XLOOKUP(D3834,거래처!B:B,거래처!D:D," ")</f>
        <v xml:space="preserve"> </v>
      </c>
      <c r="F3834" s="284">
        <v>7205502786</v>
      </c>
      <c r="G3834" s="282" t="s">
        <v>1171</v>
      </c>
      <c r="H3834" s="261" t="s">
        <v>1694</v>
      </c>
      <c r="I3834" s="257">
        <v>1200000</v>
      </c>
      <c r="J3834" s="261">
        <v>1</v>
      </c>
      <c r="M3834" s="257">
        <v>1200000</v>
      </c>
      <c r="O3834" s="257" t="s">
        <v>5214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5211</v>
      </c>
      <c r="E3835" s="261" t="str">
        <f>_xlfn.XLOOKUP(D3835,거래처!B:B,거래처!D:D," ")</f>
        <v xml:space="preserve"> </v>
      </c>
      <c r="G3835" s="282" t="s">
        <v>1454</v>
      </c>
      <c r="H3835" s="261" t="s">
        <v>2594</v>
      </c>
      <c r="I3835" s="257">
        <v>350000</v>
      </c>
      <c r="J3835" s="261">
        <v>1</v>
      </c>
      <c r="M3835" s="257">
        <v>350000</v>
      </c>
      <c r="O3835" s="257" t="s">
        <v>5214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1416</v>
      </c>
      <c r="E3836" s="261" t="str">
        <f>_xlfn.XLOOKUP(D3836,거래처!B:B,거래처!D:D," ")</f>
        <v>503-21-16291</v>
      </c>
      <c r="F3836" s="284" t="s">
        <v>5216</v>
      </c>
      <c r="G3836" s="282" t="s">
        <v>2109</v>
      </c>
      <c r="H3836" s="261" t="s">
        <v>1169</v>
      </c>
      <c r="I3836" s="257">
        <v>1500000</v>
      </c>
      <c r="J3836" s="261">
        <v>1</v>
      </c>
      <c r="M3836" s="257">
        <v>1500000</v>
      </c>
      <c r="O3836" s="257" t="s">
        <v>5217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1416</v>
      </c>
      <c r="E3837" s="261" t="str">
        <f>_xlfn.XLOOKUP(D3837,거래처!B:B,거래처!D:D," ")</f>
        <v>503-21-16291</v>
      </c>
      <c r="F3837" s="284" t="s">
        <v>1744</v>
      </c>
      <c r="G3837" s="282" t="s">
        <v>2110</v>
      </c>
      <c r="H3837" s="261" t="s">
        <v>1744</v>
      </c>
      <c r="I3837" s="257">
        <v>100000</v>
      </c>
      <c r="J3837" s="261">
        <v>1</v>
      </c>
      <c r="M3837" s="257">
        <v>100000</v>
      </c>
      <c r="O3837" s="257" t="s">
        <v>5217</v>
      </c>
      <c r="P3837" s="282" t="s">
        <v>4227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2525</v>
      </c>
      <c r="E3838" s="261" t="str">
        <f>_xlfn.XLOOKUP(D3838,거래처!B:B,거래처!D:D," ")</f>
        <v>296-44-00890</v>
      </c>
      <c r="G3838" s="282" t="s">
        <v>1648</v>
      </c>
      <c r="H3838" s="261" t="s">
        <v>1647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1750</v>
      </c>
      <c r="E3839" s="261" t="str">
        <f>_xlfn.XLOOKUP(D3839,거래처!B:B,거래처!D:D," ")</f>
        <v>655-12-01549</v>
      </c>
      <c r="G3839" s="282" t="s">
        <v>5189</v>
      </c>
      <c r="I3839" s="257">
        <v>200000</v>
      </c>
      <c r="J3839" s="261">
        <v>1</v>
      </c>
      <c r="M3839" s="257">
        <v>200000</v>
      </c>
      <c r="O3839" s="257" t="s">
        <v>5220</v>
      </c>
    </row>
    <row r="3840" spans="1:17">
      <c r="A3840" s="263">
        <v>3839</v>
      </c>
      <c r="C3840" s="256">
        <v>46150</v>
      </c>
      <c r="D3840" s="282" t="s">
        <v>5211</v>
      </c>
      <c r="E3840" s="261" t="str">
        <f>_xlfn.XLOOKUP(D3840,거래처!B:B,거래처!D:D," ")</f>
        <v xml:space="preserve"> </v>
      </c>
      <c r="G3840" s="282" t="s">
        <v>5211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5198</v>
      </c>
      <c r="E3841" s="261" t="str">
        <f>_xlfn.XLOOKUP(D3841,거래처!B:B,거래처!D:D," ")</f>
        <v>111-01-95217</v>
      </c>
      <c r="G3841" s="282" t="s">
        <v>5198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4482</v>
      </c>
      <c r="E3842" s="261" t="str">
        <f>_xlfn.XLOOKUP(D3842,거래처!B:B,거래처!D:D," ")</f>
        <v>511-04-99073</v>
      </c>
      <c r="G3842" s="282" t="s">
        <v>4482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5191</v>
      </c>
      <c r="E3843" s="261" t="str">
        <f>_xlfn.XLOOKUP(D3843,거래처!B:B,거래처!D:D," ")</f>
        <v>133-08-86060</v>
      </c>
      <c r="G3843" s="282" t="s">
        <v>5191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2867</v>
      </c>
      <c r="E3844" s="261" t="str">
        <f>_xlfn.XLOOKUP(D3844,거래처!B:B,거래처!D:D," ")</f>
        <v>502-31-45472</v>
      </c>
      <c r="G3844" s="282" t="s">
        <v>1224</v>
      </c>
      <c r="H3844" s="261" t="s">
        <v>1223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3164</v>
      </c>
      <c r="E3845" s="261" t="str">
        <f>_xlfn.XLOOKUP(D3845,거래처!B:B,거래처!D:D," ")</f>
        <v>148-16-01826</v>
      </c>
      <c r="F3845" s="284" t="s">
        <v>4599</v>
      </c>
      <c r="G3845" s="282" t="s">
        <v>1685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3164</v>
      </c>
      <c r="E3846" s="261" t="str">
        <f>_xlfn.XLOOKUP(D3846,거래처!B:B,거래처!D:D," ")</f>
        <v>148-16-01826</v>
      </c>
      <c r="G3846" s="282" t="s">
        <v>1477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1007</v>
      </c>
      <c r="E3847" s="261" t="str">
        <f>_xlfn.XLOOKUP(D3847,거래처!B:B,거래처!D:D," ")</f>
        <v>488-12-01084</v>
      </c>
      <c r="G3847" s="282" t="s">
        <v>2116</v>
      </c>
      <c r="H3847" s="261" t="s">
        <v>1175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1007</v>
      </c>
      <c r="E3848" s="261" t="str">
        <f>_xlfn.XLOOKUP(D3848,거래처!B:B,거래처!D:D," ")</f>
        <v>488-12-01084</v>
      </c>
      <c r="F3848" s="284" t="s">
        <v>1217</v>
      </c>
      <c r="G3848" s="282" t="s">
        <v>2117</v>
      </c>
      <c r="H3848" s="261" t="s">
        <v>1217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1007</v>
      </c>
      <c r="E3849" s="261" t="str">
        <f>_xlfn.XLOOKUP(D3849,거래처!B:B,거래처!D:D," ")</f>
        <v>488-12-01084</v>
      </c>
      <c r="G3849" s="282" t="s">
        <v>2119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1007</v>
      </c>
      <c r="E3850" s="261" t="str">
        <f>_xlfn.XLOOKUP(D3850,거래처!B:B,거래처!D:D," ")</f>
        <v>488-12-01084</v>
      </c>
      <c r="G3850" s="282" t="s">
        <v>2121</v>
      </c>
      <c r="H3850" s="261" t="s">
        <v>1762</v>
      </c>
      <c r="I3850" s="257">
        <v>20000</v>
      </c>
      <c r="J3850" s="261">
        <v>1</v>
      </c>
      <c r="M3850" s="257">
        <v>20000</v>
      </c>
      <c r="P3850" s="282" t="s">
        <v>4835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5223</v>
      </c>
      <c r="E3851" s="261" t="str">
        <f>_xlfn.XLOOKUP(D3851,거래처!B:B,거래처!D:D," ")</f>
        <v>610-18-97746</v>
      </c>
      <c r="F3851" s="284">
        <v>7205246673</v>
      </c>
      <c r="G3851" s="282" t="s">
        <v>1171</v>
      </c>
      <c r="H3851" s="261" t="s">
        <v>1694</v>
      </c>
      <c r="I3851" s="257">
        <v>1300000</v>
      </c>
      <c r="J3851" s="261">
        <v>1</v>
      </c>
      <c r="M3851" s="257">
        <v>1300000</v>
      </c>
      <c r="O3851" s="257" t="s">
        <v>5229</v>
      </c>
    </row>
    <row r="3852" spans="1:17">
      <c r="A3852" s="263">
        <v>3851</v>
      </c>
      <c r="C3852" s="256">
        <v>46151</v>
      </c>
      <c r="D3852" s="282" t="s">
        <v>5223</v>
      </c>
      <c r="E3852" s="261" t="str">
        <f>_xlfn.XLOOKUP(D3852,거래처!B:B,거래처!D:D," ")</f>
        <v>610-18-97746</v>
      </c>
      <c r="G3852" s="282" t="s">
        <v>5223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2867</v>
      </c>
      <c r="E3853" s="261" t="str">
        <f>_xlfn.XLOOKUP(D3853,거래처!B:B,거래처!D:D," ")</f>
        <v>502-31-45472</v>
      </c>
      <c r="G3853" s="282" t="s">
        <v>2867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1357</v>
      </c>
      <c r="E3854" s="261" t="str">
        <f>_xlfn.XLOOKUP(D3854,거래처!B:B,거래처!D:D," ")</f>
        <v>177-01-03420</v>
      </c>
      <c r="F3854" s="284" t="s">
        <v>4599</v>
      </c>
      <c r="G3854" s="282" t="s">
        <v>1685</v>
      </c>
      <c r="I3854" s="257">
        <v>650000</v>
      </c>
      <c r="J3854" s="261">
        <v>1</v>
      </c>
      <c r="M3854" s="257">
        <v>650000</v>
      </c>
      <c r="P3854" s="282" t="s">
        <v>3099</v>
      </c>
      <c r="Q3854" s="282" t="s">
        <v>5231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1357</v>
      </c>
      <c r="E3855" s="261" t="str">
        <f>_xlfn.XLOOKUP(D3855,거래처!B:B,거래처!D:D," ")</f>
        <v>177-01-03420</v>
      </c>
      <c r="F3855" s="284" t="s">
        <v>4599</v>
      </c>
      <c r="G3855" s="282" t="s">
        <v>1685</v>
      </c>
      <c r="I3855" s="257">
        <v>650000</v>
      </c>
      <c r="J3855" s="261">
        <v>1</v>
      </c>
      <c r="M3855" s="257">
        <v>650000</v>
      </c>
      <c r="P3855" s="282" t="s">
        <v>4977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2243</v>
      </c>
      <c r="E3856" s="261" t="str">
        <f>_xlfn.XLOOKUP(D3856,거래처!B:B,거래처!D:D," ")</f>
        <v>119-73-00045</v>
      </c>
      <c r="G3856" s="282" t="s">
        <v>4067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3300</v>
      </c>
      <c r="E3857" s="261" t="str">
        <f>_xlfn.XLOOKUP(D3857,거래처!B:B,거래처!D:D," ")</f>
        <v>419-37-00781</v>
      </c>
      <c r="G3857" s="282" t="s">
        <v>1967</v>
      </c>
      <c r="I3857" s="257">
        <v>1100000</v>
      </c>
      <c r="J3857" s="261">
        <v>1</v>
      </c>
      <c r="M3857" s="257">
        <v>1100000</v>
      </c>
      <c r="O3857" s="257" t="s">
        <v>5235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3300</v>
      </c>
      <c r="E3858" s="261" t="str">
        <f>_xlfn.XLOOKUP(D3858,거래처!B:B,거래처!D:D," ")</f>
        <v>419-37-00781</v>
      </c>
      <c r="F3858" s="284">
        <v>1087298441</v>
      </c>
      <c r="G3858" s="282" t="s">
        <v>2332</v>
      </c>
      <c r="H3858" s="261">
        <v>1087298441</v>
      </c>
      <c r="J3858" s="261">
        <v>1</v>
      </c>
      <c r="M3858" s="257">
        <v>0</v>
      </c>
      <c r="O3858" s="257" t="s">
        <v>5235</v>
      </c>
      <c r="P3858" s="257"/>
      <c r="Q3858" s="282" t="s">
        <v>1640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3300</v>
      </c>
      <c r="E3859" s="261" t="str">
        <f>_xlfn.XLOOKUP(D3859,거래처!B:B,거래처!D:D," ")</f>
        <v>419-37-00781</v>
      </c>
      <c r="G3859" s="282" t="s">
        <v>1224</v>
      </c>
      <c r="H3859" s="261" t="s">
        <v>1223</v>
      </c>
      <c r="I3859" s="257">
        <v>50000</v>
      </c>
      <c r="J3859" s="261">
        <v>1</v>
      </c>
      <c r="M3859" s="257">
        <v>50000</v>
      </c>
      <c r="O3859" s="257" t="s">
        <v>5235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1915</v>
      </c>
      <c r="E3860" s="261" t="str">
        <f>_xlfn.XLOOKUP(D3860,거래처!B:B,거래처!D:D," ")</f>
        <v>831-07-01474</v>
      </c>
      <c r="F3860" s="284" t="s">
        <v>5237</v>
      </c>
      <c r="G3860" s="282" t="s">
        <v>1518</v>
      </c>
      <c r="H3860" s="261" t="s">
        <v>1189</v>
      </c>
      <c r="I3860" s="257">
        <v>1600000</v>
      </c>
      <c r="J3860" s="261">
        <v>1</v>
      </c>
      <c r="M3860" s="257">
        <v>1600000</v>
      </c>
      <c r="O3860" s="257" t="s">
        <v>5238</v>
      </c>
      <c r="P3860" s="282" t="s">
        <v>5239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1915</v>
      </c>
      <c r="E3861" s="261" t="str">
        <f>_xlfn.XLOOKUP(D3861,거래처!B:B,거래처!D:D," ")</f>
        <v>831-07-01474</v>
      </c>
      <c r="F3861" s="284" t="s">
        <v>1217</v>
      </c>
      <c r="G3861" s="282" t="s">
        <v>2117</v>
      </c>
      <c r="H3861" s="261" t="s">
        <v>1217</v>
      </c>
      <c r="I3861" s="257">
        <v>140000</v>
      </c>
      <c r="J3861" s="261">
        <v>2</v>
      </c>
      <c r="M3861" s="257">
        <v>280000</v>
      </c>
      <c r="O3861" s="257" t="s">
        <v>5238</v>
      </c>
      <c r="P3861" s="257" t="s">
        <v>5239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1407</v>
      </c>
      <c r="E3862" s="261" t="str">
        <f>_xlfn.XLOOKUP(D3862,거래처!B:B,거래처!D:D," ")</f>
        <v>502-11-86077</v>
      </c>
      <c r="G3862" s="282" t="s">
        <v>1648</v>
      </c>
      <c r="H3862" s="261" t="s">
        <v>1647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5241</v>
      </c>
      <c r="P3862" s="282" t="s">
        <v>5242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1407</v>
      </c>
      <c r="E3863" s="261" t="str">
        <f>_xlfn.XLOOKUP(D3863,거래처!B:B,거래처!D:D," ")</f>
        <v>502-11-86077</v>
      </c>
      <c r="F3863" s="284">
        <v>7204812388</v>
      </c>
      <c r="G3863" s="282" t="s">
        <v>1171</v>
      </c>
      <c r="H3863" s="261" t="s">
        <v>1694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5241</v>
      </c>
      <c r="P3863" s="257" t="s">
        <v>5242</v>
      </c>
    </row>
    <row r="3864" spans="1:17">
      <c r="A3864" s="263">
        <v>3863</v>
      </c>
      <c r="C3864" s="256">
        <v>46153</v>
      </c>
      <c r="D3864" s="282" t="s">
        <v>1425</v>
      </c>
      <c r="E3864" s="261" t="str">
        <f>_xlfn.XLOOKUP(D3864,거래처!B:B,거래처!D:D," ")</f>
        <v>220-02-21340</v>
      </c>
      <c r="G3864" s="282" t="s">
        <v>1425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1750</v>
      </c>
      <c r="E3865" s="261" t="str">
        <f>_xlfn.XLOOKUP(D3865,거래처!B:B,거래처!D:D," ")</f>
        <v>655-12-01549</v>
      </c>
      <c r="G3865" s="282" t="s">
        <v>1750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3098</v>
      </c>
      <c r="E3866" s="261" t="str">
        <f>_xlfn.XLOOKUP(D3866,거래처!B:B,거래처!D:D," ")</f>
        <v>444-37-00623</v>
      </c>
      <c r="G3866" s="282" t="s">
        <v>3098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2525</v>
      </c>
      <c r="E3867" s="261" t="str">
        <f>_xlfn.XLOOKUP(D3867,거래처!B:B,거래처!D:D," ")</f>
        <v>296-44-00890</v>
      </c>
      <c r="G3867" s="282" t="s">
        <v>2525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3083</v>
      </c>
      <c r="E3868" s="261" t="str">
        <f>_xlfn.XLOOKUP(D3868,거래처!B:B,거래처!D:D," ")</f>
        <v>409-41-96365</v>
      </c>
      <c r="G3868" s="282" t="s">
        <v>3083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3059</v>
      </c>
      <c r="E3869" s="261" t="str">
        <f>_xlfn.XLOOKUP(D3869,거래처!B:B,거래처!D:D," ")</f>
        <v>606-34-50171</v>
      </c>
      <c r="G3869" s="282" t="s">
        <v>3059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1511</v>
      </c>
      <c r="E3870" s="261" t="str">
        <f>_xlfn.XLOOKUP(D3870,거래처!B:B,거래처!D:D," ")</f>
        <v>196-87-02353</v>
      </c>
      <c r="F3870" s="284">
        <v>7205502786</v>
      </c>
      <c r="G3870" s="282" t="s">
        <v>1171</v>
      </c>
      <c r="H3870" s="261" t="s">
        <v>1694</v>
      </c>
      <c r="I3870" s="257">
        <v>1200000</v>
      </c>
      <c r="J3870" s="261">
        <v>1</v>
      </c>
      <c r="M3870" s="257">
        <v>1200000</v>
      </c>
      <c r="O3870" s="257" t="s">
        <v>5244</v>
      </c>
      <c r="P3870" s="282" t="s">
        <v>5245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1511</v>
      </c>
      <c r="E3871" s="261" t="str">
        <f>_xlfn.XLOOKUP(D3871,거래처!B:B,거래처!D:D," ")</f>
        <v>196-87-02353</v>
      </c>
      <c r="G3871" s="282" t="s">
        <v>1454</v>
      </c>
      <c r="H3871" s="261" t="s">
        <v>2594</v>
      </c>
      <c r="I3871" s="257">
        <v>350000</v>
      </c>
      <c r="J3871" s="261">
        <v>1</v>
      </c>
      <c r="M3871" s="257">
        <v>350000</v>
      </c>
      <c r="O3871" s="257" t="s">
        <v>5244</v>
      </c>
      <c r="P3871" s="257" t="s">
        <v>5245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1866</v>
      </c>
      <c r="E3872" s="261" t="str">
        <f>_xlfn.XLOOKUP(D3872,거래처!B:B,거래처!D:D," ")</f>
        <v>513-16-70662</v>
      </c>
      <c r="F3872" s="284" t="s">
        <v>5247</v>
      </c>
      <c r="G3872" s="282" t="s">
        <v>2115</v>
      </c>
      <c r="H3872" s="261" t="s">
        <v>1168</v>
      </c>
      <c r="I3872" s="257">
        <v>1100000</v>
      </c>
      <c r="J3872" s="261">
        <v>1</v>
      </c>
      <c r="M3872" s="257">
        <v>1100000</v>
      </c>
      <c r="O3872" s="257" t="s">
        <v>5248</v>
      </c>
    </row>
    <row r="3873" spans="1:17">
      <c r="A3873" s="263">
        <v>3872</v>
      </c>
      <c r="C3873" s="256">
        <v>46153</v>
      </c>
      <c r="D3873" s="282" t="s">
        <v>1731</v>
      </c>
      <c r="E3873" s="261" t="str">
        <f>_xlfn.XLOOKUP(D3873,거래처!B:B,거래처!D:D," ")</f>
        <v>609-23-97505</v>
      </c>
      <c r="G3873" s="282" t="s">
        <v>4532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5191</v>
      </c>
      <c r="E3874" s="261" t="str">
        <f>_xlfn.XLOOKUP(D3874,거래처!B:B,거래처!D:D," ")</f>
        <v>133-08-86060</v>
      </c>
      <c r="G3874" s="282" t="s">
        <v>5191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2839</v>
      </c>
      <c r="E3875" s="261" t="str">
        <f>_xlfn.XLOOKUP(D3875,거래처!B:B,거래처!D:D," ")</f>
        <v>502-14-88867</v>
      </c>
      <c r="G3875" s="282" t="s">
        <v>4593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2839</v>
      </c>
      <c r="E3876" s="261" t="str">
        <f>_xlfn.XLOOKUP(D3876,거래처!B:B,거래처!D:D," ")</f>
        <v>502-14-88867</v>
      </c>
      <c r="G3876" s="282" t="s">
        <v>1119</v>
      </c>
      <c r="H3876" s="261" t="s">
        <v>5251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1122</v>
      </c>
      <c r="E3877" s="261">
        <f>_xlfn.XLOOKUP(D3877,거래처!B:B,거래처!D:D," ")</f>
        <v>0</v>
      </c>
      <c r="G3877" s="282" t="s">
        <v>4067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5191</v>
      </c>
      <c r="E3878" s="261" t="str">
        <f>_xlfn.XLOOKUP(D3878,거래처!B:B,거래처!D:D," ")</f>
        <v>133-08-86060</v>
      </c>
      <c r="F3878" s="284" t="s">
        <v>5254</v>
      </c>
      <c r="G3878" s="282" t="s">
        <v>2109</v>
      </c>
      <c r="H3878" s="261" t="s">
        <v>1169</v>
      </c>
      <c r="I3878" s="257">
        <v>1500000</v>
      </c>
      <c r="J3878" s="261">
        <v>1</v>
      </c>
      <c r="M3878" s="257">
        <v>1500000</v>
      </c>
      <c r="O3878" s="257" t="s">
        <v>5255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5191</v>
      </c>
      <c r="E3879" s="261" t="str">
        <f>_xlfn.XLOOKUP(D3879,거래처!B:B,거래처!D:D," ")</f>
        <v>133-08-86060</v>
      </c>
      <c r="F3879" s="284" t="s">
        <v>1744</v>
      </c>
      <c r="G3879" s="282" t="s">
        <v>2110</v>
      </c>
      <c r="H3879" s="261" t="s">
        <v>1744</v>
      </c>
      <c r="I3879" s="257">
        <v>100000</v>
      </c>
      <c r="J3879" s="261">
        <v>1</v>
      </c>
      <c r="M3879" s="257">
        <v>100000</v>
      </c>
      <c r="O3879" s="257" t="s">
        <v>5255</v>
      </c>
      <c r="P3879" s="257"/>
      <c r="Q3879" s="282" t="s">
        <v>4227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1833</v>
      </c>
      <c r="E3880" s="261" t="str">
        <f>_xlfn.XLOOKUP(D3880,거래처!B:B,거래처!D:D," ")</f>
        <v>894-39-00502</v>
      </c>
      <c r="F3880" s="284">
        <v>7205794936</v>
      </c>
      <c r="G3880" s="282" t="s">
        <v>1171</v>
      </c>
      <c r="H3880" s="261" t="s">
        <v>1319</v>
      </c>
      <c r="I3880" s="257">
        <v>1200000</v>
      </c>
      <c r="J3880" s="261">
        <v>1</v>
      </c>
      <c r="M3880" s="257">
        <v>1200000</v>
      </c>
      <c r="O3880" s="257" t="s">
        <v>5257</v>
      </c>
      <c r="Q3880" s="282" t="s">
        <v>4180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1357</v>
      </c>
      <c r="E3881" s="261" t="str">
        <f>_xlfn.XLOOKUP(D3881,거래처!B:B,거래처!D:D," ")</f>
        <v>177-01-03420</v>
      </c>
      <c r="G3881" s="282" t="s">
        <v>2116</v>
      </c>
      <c r="H3881" s="261" t="s">
        <v>1175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1357</v>
      </c>
      <c r="E3882" s="261" t="str">
        <f>_xlfn.XLOOKUP(D3882,거래처!B:B,거래처!D:D," ")</f>
        <v>177-01-03420</v>
      </c>
      <c r="G3882" s="282" t="s">
        <v>2121</v>
      </c>
      <c r="H3882" s="261" t="s">
        <v>1762</v>
      </c>
      <c r="I3882" s="257">
        <v>10000</v>
      </c>
      <c r="J3882" s="261">
        <v>3</v>
      </c>
      <c r="M3882" s="257">
        <v>30000</v>
      </c>
      <c r="P3882" s="282" t="s">
        <v>4835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2901</v>
      </c>
      <c r="E3883" s="261" t="str">
        <f>_xlfn.XLOOKUP(D3883,거래처!B:B,거래처!D:D," ")</f>
        <v>402-23-16615</v>
      </c>
      <c r="F3883" s="284" t="s">
        <v>4599</v>
      </c>
      <c r="G3883" s="282" t="s">
        <v>1685</v>
      </c>
      <c r="I3883" s="257">
        <v>650000</v>
      </c>
      <c r="J3883" s="261">
        <v>1</v>
      </c>
      <c r="M3883" s="257">
        <v>650000</v>
      </c>
      <c r="O3883" s="257" t="s">
        <v>5261</v>
      </c>
      <c r="P3883" s="282" t="s">
        <v>5262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1833</v>
      </c>
      <c r="E3884" s="261" t="str">
        <f>_xlfn.XLOOKUP(D3884,거래처!B:B,거래처!D:D," ")</f>
        <v>894-39-00502</v>
      </c>
      <c r="F3884" s="284">
        <v>7204812388</v>
      </c>
      <c r="G3884" s="282" t="s">
        <v>1171</v>
      </c>
      <c r="H3884" s="261" t="s">
        <v>1694</v>
      </c>
      <c r="I3884" s="257">
        <v>1200000</v>
      </c>
      <c r="J3884" s="261">
        <v>1</v>
      </c>
      <c r="M3884" s="257">
        <v>1200000</v>
      </c>
      <c r="P3884" s="282" t="s">
        <v>5262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1015</v>
      </c>
      <c r="E3885" s="261" t="str">
        <f>_xlfn.XLOOKUP(D3885,거래처!B:B,거래처!D:D," ")</f>
        <v>505-03-80437</v>
      </c>
      <c r="F3885" s="284" t="s">
        <v>5265</v>
      </c>
      <c r="G3885" s="282" t="s">
        <v>1537</v>
      </c>
      <c r="H3885" s="261" t="s">
        <v>1858</v>
      </c>
      <c r="I3885" s="257">
        <v>1000000</v>
      </c>
      <c r="J3885" s="261">
        <v>1</v>
      </c>
      <c r="M3885" s="257">
        <v>1000000</v>
      </c>
      <c r="O3885" s="257" t="s">
        <v>5266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3835</v>
      </c>
      <c r="E3886" s="261" t="str">
        <f>_xlfn.XLOOKUP(D3886,거래처!B:B,거래처!D:D," ")</f>
        <v>502-46-31614</v>
      </c>
      <c r="F3886" s="284">
        <v>7205502786</v>
      </c>
      <c r="G3886" s="282" t="s">
        <v>1171</v>
      </c>
      <c r="H3886" s="261" t="s">
        <v>1694</v>
      </c>
      <c r="I3886" s="257">
        <v>1300000</v>
      </c>
      <c r="J3886" s="261">
        <v>1</v>
      </c>
      <c r="M3886" s="257">
        <v>1300000</v>
      </c>
      <c r="O3886" s="257" t="s">
        <v>5268</v>
      </c>
    </row>
    <row r="3887" spans="1:17">
      <c r="A3887" s="263">
        <v>3886</v>
      </c>
      <c r="C3887" s="256">
        <v>46154</v>
      </c>
      <c r="D3887" s="282" t="s">
        <v>5191</v>
      </c>
      <c r="E3887" s="261" t="str">
        <f>_xlfn.XLOOKUP(D3887,거래처!B:B,거래처!D:D," ")</f>
        <v>133-08-86060</v>
      </c>
      <c r="G3887" s="282" t="s">
        <v>5191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2243</v>
      </c>
      <c r="E3888" s="261" t="str">
        <f>_xlfn.XLOOKUP(D3888,거래처!B:B,거래처!D:D," ")</f>
        <v>119-73-00045</v>
      </c>
      <c r="G3888" s="282" t="s">
        <v>2243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1407</v>
      </c>
      <c r="E3889" s="261" t="str">
        <f>_xlfn.XLOOKUP(D3889,거래처!B:B,거래처!D:D," ")</f>
        <v>502-11-86077</v>
      </c>
      <c r="G3889" s="282" t="s">
        <v>1407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2650</v>
      </c>
      <c r="E3890" s="261" t="str">
        <f>_xlfn.XLOOKUP(D3890,거래처!B:B,거래처!D:D," ")</f>
        <v>414-08-92495</v>
      </c>
      <c r="G3890" s="282" t="s">
        <v>2650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2839</v>
      </c>
      <c r="E3891" s="261" t="str">
        <f>_xlfn.XLOOKUP(D3891,거래처!B:B,거래처!D:D," ")</f>
        <v>502-14-88867</v>
      </c>
      <c r="G3891" s="282" t="s">
        <v>5270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1357</v>
      </c>
      <c r="E3892" s="261" t="str">
        <f>_xlfn.XLOOKUP(D3892,거래처!B:B,거래처!D:D," ")</f>
        <v>177-01-03420</v>
      </c>
      <c r="F3892" s="284">
        <v>20260130</v>
      </c>
      <c r="G3892" s="282" t="s">
        <v>3861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1425</v>
      </c>
      <c r="E3893" s="261" t="str">
        <f>_xlfn.XLOOKUP(D3893,거래처!B:B,거래처!D:D," ")</f>
        <v>220-02-21340</v>
      </c>
      <c r="G3893" s="282" t="s">
        <v>1454</v>
      </c>
      <c r="H3893" s="261" t="s">
        <v>2594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2636</v>
      </c>
      <c r="E3894" s="261" t="str">
        <f>_xlfn.XLOOKUP(D3894,거래처!B:B,거래처!D:D," ")</f>
        <v>503-81-99146</v>
      </c>
      <c r="F3894" s="284">
        <v>7204812388</v>
      </c>
      <c r="G3894" s="282" t="s">
        <v>1171</v>
      </c>
      <c r="H3894" s="261" t="s">
        <v>1694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5274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2636</v>
      </c>
      <c r="E3895" s="261" t="str">
        <f>_xlfn.XLOOKUP(D3895,거래처!B:B,거래처!D:D," ")</f>
        <v>503-81-99146</v>
      </c>
      <c r="G3895" s="282" t="s">
        <v>1454</v>
      </c>
      <c r="H3895" s="261" t="s">
        <v>2594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5274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1431</v>
      </c>
      <c r="E3896" s="261" t="str">
        <f>_xlfn.XLOOKUP(D3896,거래처!B:B,거래처!D:D," ")</f>
        <v>487-18-00463</v>
      </c>
      <c r="F3896" s="284" t="s">
        <v>5276</v>
      </c>
      <c r="G3896" s="282" t="s">
        <v>1116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1198</v>
      </c>
      <c r="E3897" s="261" t="str">
        <f>_xlfn.XLOOKUP(D3897,거래처!B:B,거래처!D:D," ")</f>
        <v>502-23-76820</v>
      </c>
      <c r="F3897" s="284">
        <v>7205502786</v>
      </c>
      <c r="G3897" s="282" t="s">
        <v>1171</v>
      </c>
      <c r="H3897" s="261" t="s">
        <v>1694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5278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1731</v>
      </c>
      <c r="E3898" s="261" t="str">
        <f>_xlfn.XLOOKUP(D3898,거래처!B:B,거래처!D:D," ")</f>
        <v>609-23-97505</v>
      </c>
      <c r="G3898" s="282" t="s">
        <v>3870</v>
      </c>
      <c r="H3898" s="261" t="s">
        <v>1175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1402</v>
      </c>
      <c r="E3899" s="261" t="str">
        <f>_xlfn.XLOOKUP(D3899,거래처!B:B,거래처!D:D," ")</f>
        <v>504-20-50427</v>
      </c>
      <c r="G3899" s="282" t="s">
        <v>5281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3164</v>
      </c>
      <c r="E3900" s="261" t="str">
        <f>_xlfn.XLOOKUP(D3900,거래처!B:B,거래처!D:D," ")</f>
        <v>148-16-01826</v>
      </c>
      <c r="G3900" s="282" t="s">
        <v>3164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1431</v>
      </c>
      <c r="E3901" s="261" t="str">
        <f>_xlfn.XLOOKUP(D3901,거래처!B:B,거래처!D:D," ")</f>
        <v>487-18-00463</v>
      </c>
      <c r="G3901" s="282" t="s">
        <v>1741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1237</v>
      </c>
      <c r="E3902" s="261" t="str">
        <f>_xlfn.XLOOKUP(D3902,거래처!B:B,거래처!D:D," ")</f>
        <v>609-23-97505</v>
      </c>
      <c r="G3902" s="282" t="s">
        <v>3324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1065</v>
      </c>
      <c r="E3903" s="261" t="str">
        <f>_xlfn.XLOOKUP(D3903,거래처!B:B,거래처!D:D," ")</f>
        <v>615-16-13685</v>
      </c>
      <c r="F3903" s="284">
        <v>468</v>
      </c>
      <c r="G3903" s="282" t="s">
        <v>2683</v>
      </c>
      <c r="H3903" s="261" t="s">
        <v>1179</v>
      </c>
      <c r="I3903" s="257">
        <v>1600000</v>
      </c>
      <c r="J3903" s="261">
        <v>1</v>
      </c>
      <c r="M3903" s="257">
        <v>1600000</v>
      </c>
      <c r="O3903" s="257" t="s">
        <v>5282</v>
      </c>
      <c r="P3903" s="282" t="s">
        <v>5283</v>
      </c>
    </row>
    <row r="3904" spans="1:16">
      <c r="A3904" s="263">
        <v>3903</v>
      </c>
      <c r="C3904" s="256">
        <v>46155</v>
      </c>
      <c r="D3904" s="282" t="s">
        <v>3835</v>
      </c>
      <c r="E3904" s="261" t="str">
        <f>_xlfn.XLOOKUP(D3904,거래처!B:B,거래처!D:D," ")</f>
        <v>502-46-31614</v>
      </c>
      <c r="G3904" s="282" t="s">
        <v>3835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3098</v>
      </c>
      <c r="E3905" s="261" t="str">
        <f>_xlfn.XLOOKUP(D3905,거래처!B:B,거래처!D:D," ")</f>
        <v>444-37-00623</v>
      </c>
      <c r="F3905" s="284">
        <v>7205246673</v>
      </c>
      <c r="G3905" s="282" t="s">
        <v>1171</v>
      </c>
      <c r="H3905" s="261" t="s">
        <v>1694</v>
      </c>
      <c r="I3905" s="257">
        <v>1200000</v>
      </c>
      <c r="J3905" s="261">
        <v>1</v>
      </c>
      <c r="M3905" s="257">
        <v>1200000</v>
      </c>
      <c r="O3905" s="257" t="s">
        <v>5285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1122</v>
      </c>
      <c r="E3906" s="261">
        <f>_xlfn.XLOOKUP(D3906,거래처!B:B,거래처!D:D," ")</f>
        <v>0</v>
      </c>
      <c r="F3906" s="284" t="s">
        <v>4599</v>
      </c>
      <c r="G3906" s="282" t="s">
        <v>1685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5286</v>
      </c>
      <c r="P3906" s="282" t="s">
        <v>5287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5211</v>
      </c>
      <c r="E3907" s="261" t="str">
        <f>_xlfn.XLOOKUP(D3907,거래처!B:B,거래처!D:D," ")</f>
        <v xml:space="preserve"> </v>
      </c>
      <c r="F3907" s="284">
        <v>7205794960</v>
      </c>
      <c r="G3907" s="282" t="s">
        <v>1171</v>
      </c>
      <c r="H3907" s="261" t="s">
        <v>1319</v>
      </c>
      <c r="I3907" s="257">
        <v>1200000</v>
      </c>
      <c r="J3907" s="261">
        <v>1</v>
      </c>
      <c r="M3907" s="257">
        <v>1200000</v>
      </c>
      <c r="O3907" s="257" t="s">
        <v>5290</v>
      </c>
      <c r="Q3907" s="282" t="s">
        <v>4180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5211</v>
      </c>
      <c r="E3908" s="261" t="str">
        <f>_xlfn.XLOOKUP(D3908,거래처!B:B,거래처!D:D," ")</f>
        <v xml:space="preserve"> </v>
      </c>
      <c r="G3908" s="282" t="s">
        <v>1454</v>
      </c>
      <c r="H3908" s="261" t="s">
        <v>2594</v>
      </c>
      <c r="I3908" s="257">
        <v>350000</v>
      </c>
      <c r="J3908" s="261">
        <v>1</v>
      </c>
      <c r="M3908" s="257">
        <v>350000</v>
      </c>
      <c r="O3908" s="257" t="s">
        <v>5290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3845</v>
      </c>
      <c r="E3909" s="261" t="str">
        <f>_xlfn.XLOOKUP(D3909,거래처!B:B,거래처!D:D," ")</f>
        <v>205-01-87593</v>
      </c>
      <c r="F3909" s="284" t="s">
        <v>1520</v>
      </c>
      <c r="G3909" s="282" t="s">
        <v>1173</v>
      </c>
      <c r="H3909" s="261" t="s">
        <v>1520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5292</v>
      </c>
      <c r="Q3909" s="282" t="s">
        <v>5293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1431</v>
      </c>
      <c r="E3910" s="261" t="str">
        <f>_xlfn.XLOOKUP(D3910,거래처!B:B,거래처!D:D," ")</f>
        <v>487-18-00463</v>
      </c>
      <c r="G3910" s="282" t="s">
        <v>2743</v>
      </c>
      <c r="I3910" s="257">
        <v>100000</v>
      </c>
      <c r="J3910" s="261">
        <v>1</v>
      </c>
      <c r="M3910" s="257">
        <v>100000</v>
      </c>
      <c r="O3910" s="257" t="s">
        <v>5295</v>
      </c>
      <c r="Q3910" s="282" t="s">
        <v>5296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2079</v>
      </c>
      <c r="E3911" s="261" t="str">
        <f>_xlfn.XLOOKUP(D3911,거래처!B:B,거래처!D:D," ")</f>
        <v>455-19-00065</v>
      </c>
      <c r="G3911" s="282" t="s">
        <v>1659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1786</v>
      </c>
      <c r="E3912" s="261" t="str">
        <f>_xlfn.XLOOKUP(D3912,거래처!B:B,거래처!D:D," ")</f>
        <v>514-13-78458</v>
      </c>
      <c r="G3912" s="282" t="s">
        <v>2215</v>
      </c>
      <c r="H3912" s="261" t="s">
        <v>5299</v>
      </c>
      <c r="I3912" s="257">
        <v>1600000</v>
      </c>
      <c r="J3912" s="261">
        <v>1</v>
      </c>
      <c r="M3912" s="257">
        <v>1600000</v>
      </c>
      <c r="O3912" s="257" t="s">
        <v>5300</v>
      </c>
      <c r="P3912" s="282" t="s">
        <v>5301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2901</v>
      </c>
      <c r="E3913" s="261" t="str">
        <f>_xlfn.XLOOKUP(D3913,거래처!B:B,거래처!D:D," ")</f>
        <v>402-23-16615</v>
      </c>
      <c r="F3913" s="284">
        <v>7204804336</v>
      </c>
      <c r="G3913" s="282" t="s">
        <v>1171</v>
      </c>
      <c r="H3913" s="261" t="s">
        <v>1694</v>
      </c>
      <c r="I3913" s="257">
        <v>1200000</v>
      </c>
      <c r="J3913" s="261">
        <v>1</v>
      </c>
      <c r="M3913" s="257">
        <v>1200000</v>
      </c>
      <c r="O3913" s="257" t="s">
        <v>5303</v>
      </c>
      <c r="P3913" s="282" t="s">
        <v>5304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2901</v>
      </c>
      <c r="E3914" s="261" t="str">
        <f>_xlfn.XLOOKUP(D3914,거래처!B:B,거래처!D:D," ")</f>
        <v>402-23-16615</v>
      </c>
      <c r="F3914" s="284" t="s">
        <v>4599</v>
      </c>
      <c r="G3914" s="282" t="s">
        <v>1685</v>
      </c>
      <c r="I3914" s="257">
        <v>650000</v>
      </c>
      <c r="J3914" s="261">
        <v>1</v>
      </c>
      <c r="M3914" s="257">
        <v>650000</v>
      </c>
      <c r="O3914" s="257" t="s">
        <v>5303</v>
      </c>
      <c r="P3914" s="257" t="s">
        <v>5304</v>
      </c>
      <c r="Q3914" s="282" t="s">
        <v>5305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3098</v>
      </c>
      <c r="E3915" s="261" t="str">
        <f>_xlfn.XLOOKUP(D3915,거래처!B:B,거래처!D:D," ")</f>
        <v>444-37-00623</v>
      </c>
      <c r="F3915" s="284" t="s">
        <v>4599</v>
      </c>
      <c r="G3915" s="282" t="s">
        <v>1685</v>
      </c>
      <c r="I3915" s="257">
        <v>600000</v>
      </c>
      <c r="J3915" s="261">
        <v>1</v>
      </c>
      <c r="M3915" s="257">
        <v>600000</v>
      </c>
      <c r="O3915" s="257" t="s">
        <v>5307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1431</v>
      </c>
      <c r="E3916" s="261" t="str">
        <f>_xlfn.XLOOKUP(D3916,거래처!B:B,거래처!D:D," ")</f>
        <v>487-18-00463</v>
      </c>
      <c r="G3916" s="282" t="s">
        <v>2116</v>
      </c>
      <c r="H3916" s="261" t="s">
        <v>1175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1431</v>
      </c>
      <c r="E3917" s="261" t="str">
        <f>_xlfn.XLOOKUP(D3917,거래처!B:B,거래처!D:D," ")</f>
        <v>487-18-00463</v>
      </c>
      <c r="F3917" s="284" t="s">
        <v>1217</v>
      </c>
      <c r="G3917" s="282" t="s">
        <v>2117</v>
      </c>
      <c r="H3917" s="261" t="s">
        <v>1217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1431</v>
      </c>
      <c r="E3918" s="261" t="str">
        <f>_xlfn.XLOOKUP(D3918,거래처!B:B,거래처!D:D," ")</f>
        <v>487-18-00463</v>
      </c>
      <c r="G3918" s="282" t="s">
        <v>2120</v>
      </c>
      <c r="H3918" s="261" t="s">
        <v>1736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1431</v>
      </c>
      <c r="E3919" s="261" t="str">
        <f>_xlfn.XLOOKUP(D3919,거래처!B:B,거래처!D:D," ")</f>
        <v>487-18-00463</v>
      </c>
      <c r="G3919" s="282" t="s">
        <v>2121</v>
      </c>
      <c r="H3919" s="261" t="s">
        <v>1762</v>
      </c>
      <c r="I3919" s="257">
        <v>20000</v>
      </c>
      <c r="J3919" s="261">
        <v>2</v>
      </c>
      <c r="M3919" s="257">
        <v>40000</v>
      </c>
      <c r="P3919" s="282" t="s">
        <v>4835</v>
      </c>
    </row>
    <row r="3920" spans="1:18">
      <c r="A3920" s="263">
        <v>3919</v>
      </c>
      <c r="C3920" s="256">
        <v>46156</v>
      </c>
      <c r="D3920" s="282" t="s">
        <v>3845</v>
      </c>
      <c r="E3920" s="261" t="str">
        <f>_xlfn.XLOOKUP(D3920,거래처!B:B,거래처!D:D," ")</f>
        <v>205-01-87593</v>
      </c>
      <c r="G3920" s="282" t="s">
        <v>3845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5211</v>
      </c>
      <c r="E3921" s="261" t="str">
        <f>_xlfn.XLOOKUP(D3921,거래처!B:B,거래처!D:D," ")</f>
        <v xml:space="preserve"> </v>
      </c>
      <c r="G3921" s="282" t="s">
        <v>5211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2079</v>
      </c>
      <c r="E3922" s="261" t="str">
        <f>_xlfn.XLOOKUP(D3922,거래처!B:B,거래처!D:D," ")</f>
        <v>455-19-00065</v>
      </c>
      <c r="G3922" s="282" t="s">
        <v>2079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1689</v>
      </c>
      <c r="E3923" s="261" t="str">
        <f>_xlfn.XLOOKUP(D3923,거래처!B:B,거래처!D:D," ")</f>
        <v>410-27-15314</v>
      </c>
      <c r="G3923" s="282" t="s">
        <v>2223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1689</v>
      </c>
      <c r="E3924" s="261" t="str">
        <f>_xlfn.XLOOKUP(D3924,거래처!B:B,거래처!D:D," ")</f>
        <v>410-27-15314</v>
      </c>
      <c r="G3924" s="282" t="s">
        <v>1477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1007</v>
      </c>
      <c r="E3925" s="261" t="str">
        <f>_xlfn.XLOOKUP(D3925,거래처!B:B,거래처!D:D," ")</f>
        <v>488-12-01084</v>
      </c>
      <c r="F3925" s="284" t="s">
        <v>4599</v>
      </c>
      <c r="G3925" s="282" t="s">
        <v>1685</v>
      </c>
      <c r="I3925" s="257">
        <v>1100000</v>
      </c>
      <c r="J3925" s="261">
        <v>1</v>
      </c>
      <c r="M3925" s="257">
        <v>1100000</v>
      </c>
      <c r="O3925" s="257" t="s">
        <v>5311</v>
      </c>
      <c r="P3925" s="282" t="s">
        <v>5287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1357</v>
      </c>
      <c r="E3926" s="261" t="str">
        <f>_xlfn.XLOOKUP(D3926,거래처!B:B,거래처!D:D," ")</f>
        <v>177-01-03420</v>
      </c>
      <c r="G3926" s="282" t="s">
        <v>5313</v>
      </c>
      <c r="H3926" s="261" t="s">
        <v>5314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1357</v>
      </c>
      <c r="E3927" s="261" t="str">
        <f>_xlfn.XLOOKUP(D3927,거래처!B:B,거래처!D:D," ")</f>
        <v>177-01-03420</v>
      </c>
      <c r="F3927" s="284" t="s">
        <v>2660</v>
      </c>
      <c r="G3927" s="282" t="s">
        <v>2747</v>
      </c>
      <c r="H3927" s="261" t="s">
        <v>2660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1536</v>
      </c>
      <c r="E3928" s="261" t="str">
        <f>_xlfn.XLOOKUP(D3928,거래처!B:B,거래처!D:D," ")</f>
        <v>503-07-45581</v>
      </c>
      <c r="G3928" s="282" t="s">
        <v>1648</v>
      </c>
      <c r="H3928" s="261" t="s">
        <v>1647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1536</v>
      </c>
      <c r="E3929" s="261" t="str">
        <f>_xlfn.XLOOKUP(D3929,거래처!B:B,거래처!D:D," ")</f>
        <v>503-07-45581</v>
      </c>
      <c r="G3929" s="282" t="s">
        <v>1224</v>
      </c>
      <c r="H3929" s="261" t="s">
        <v>1223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3047</v>
      </c>
      <c r="E3930" s="261" t="str">
        <f>_xlfn.XLOOKUP(D3930,거래처!B:B,거래처!D:D," ")</f>
        <v>402-16-96829</v>
      </c>
      <c r="G3930" s="282" t="s">
        <v>1789</v>
      </c>
      <c r="H3930" s="261" t="s">
        <v>1788</v>
      </c>
      <c r="I3930" s="257">
        <v>220000</v>
      </c>
      <c r="J3930" s="261">
        <v>2</v>
      </c>
      <c r="M3930" s="257">
        <v>440000</v>
      </c>
      <c r="Q3930" s="282" t="s">
        <v>5318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1536</v>
      </c>
      <c r="E3931" s="261" t="str">
        <f>_xlfn.XLOOKUP(D3931,거래처!B:B,거래처!D:D," ")</f>
        <v>503-07-45581</v>
      </c>
      <c r="F3931" s="284">
        <v>20260130</v>
      </c>
      <c r="G3931" s="282" t="s">
        <v>3861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1536</v>
      </c>
      <c r="E3932" s="261" t="str">
        <f>_xlfn.XLOOKUP(D3932,거래처!B:B,거래처!D:D," ")</f>
        <v>503-07-45581</v>
      </c>
      <c r="G3932" s="282" t="s">
        <v>2116</v>
      </c>
      <c r="H3932" s="261" t="s">
        <v>1175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1536</v>
      </c>
      <c r="E3933" s="261" t="str">
        <f>_xlfn.XLOOKUP(D3933,거래처!B:B,거래처!D:D," ")</f>
        <v>503-07-45581</v>
      </c>
      <c r="G3933" s="282" t="s">
        <v>2119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1402</v>
      </c>
      <c r="E3934" s="261" t="str">
        <f>_xlfn.XLOOKUP(D3934,거래처!B:B,거래처!D:D," ")</f>
        <v>504-20-50427</v>
      </c>
      <c r="G3934" s="282" t="s">
        <v>5321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1123</v>
      </c>
      <c r="E3935" s="261">
        <f>_xlfn.XLOOKUP(D3935,거래처!B:B,거래처!D:D," ")</f>
        <v>0</v>
      </c>
      <c r="G3935" s="282" t="s">
        <v>5323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1357</v>
      </c>
      <c r="E3936" s="261" t="str">
        <f>_xlfn.XLOOKUP(D3936,거래처!B:B,거래처!D:D," ")</f>
        <v>177-01-03420</v>
      </c>
      <c r="G3936" s="282" t="s">
        <v>4045</v>
      </c>
      <c r="H3936" s="261" t="s">
        <v>4046</v>
      </c>
      <c r="I3936" s="257">
        <v>1600000</v>
      </c>
      <c r="J3936" s="261">
        <v>1</v>
      </c>
      <c r="M3936" s="257">
        <v>1600000</v>
      </c>
      <c r="O3936" s="257" t="s">
        <v>5324</v>
      </c>
    </row>
    <row r="3937" spans="1:16">
      <c r="A3937" s="263">
        <v>3936</v>
      </c>
      <c r="C3937" s="256">
        <v>46157</v>
      </c>
      <c r="D3937" s="282" t="s">
        <v>1786</v>
      </c>
      <c r="E3937" s="261" t="str">
        <f>_xlfn.XLOOKUP(D3937,거래처!B:B,거래처!D:D," ")</f>
        <v>514-13-78458</v>
      </c>
      <c r="G3937" s="282" t="s">
        <v>1786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1357</v>
      </c>
      <c r="E3938" s="261" t="str">
        <f>_xlfn.XLOOKUP(D3938,거래처!B:B,거래처!D:D," ")</f>
        <v>177-01-03420</v>
      </c>
      <c r="F3938" s="284" t="s">
        <v>4795</v>
      </c>
      <c r="G3938" s="282" t="s">
        <v>2109</v>
      </c>
      <c r="H3938" s="261" t="s">
        <v>1169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1357</v>
      </c>
      <c r="E3939" s="261" t="str">
        <f>_xlfn.XLOOKUP(D3939,거래처!B:B,거래처!D:D," ")</f>
        <v>177-01-03420</v>
      </c>
      <c r="F3939" s="284" t="s">
        <v>1744</v>
      </c>
      <c r="G3939" s="282" t="s">
        <v>2110</v>
      </c>
      <c r="H3939" s="261" t="s">
        <v>1744</v>
      </c>
      <c r="I3939" s="257">
        <v>100000</v>
      </c>
      <c r="J3939" s="261">
        <v>1</v>
      </c>
      <c r="M3939" s="257">
        <v>100000</v>
      </c>
      <c r="P3939" s="282" t="s">
        <v>4227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1357</v>
      </c>
      <c r="E3940" s="261" t="str">
        <f>_xlfn.XLOOKUP(D3940,거래처!B:B,거래처!D:D," ")</f>
        <v>177-01-03420</v>
      </c>
      <c r="F3940" s="284" t="s">
        <v>5327</v>
      </c>
      <c r="G3940" s="282" t="s">
        <v>2337</v>
      </c>
      <c r="H3940" s="261" t="s">
        <v>2658</v>
      </c>
      <c r="I3940" s="257">
        <v>1100000</v>
      </c>
      <c r="J3940" s="261">
        <v>1</v>
      </c>
      <c r="M3940" s="257">
        <v>1100000</v>
      </c>
      <c r="O3940" s="257" t="s">
        <v>5328</v>
      </c>
      <c r="P3940" s="282" t="s">
        <v>5329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1007</v>
      </c>
      <c r="E3941" s="261" t="str">
        <f>_xlfn.XLOOKUP(D3941,거래처!B:B,거래처!D:D," ")</f>
        <v>488-12-01084</v>
      </c>
      <c r="G3941" s="282" t="s">
        <v>2116</v>
      </c>
      <c r="H3941" s="261" t="s">
        <v>1175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1007</v>
      </c>
      <c r="E3942" s="261" t="str">
        <f>_xlfn.XLOOKUP(D3942,거래처!B:B,거래처!D:D," ")</f>
        <v>488-12-01084</v>
      </c>
      <c r="F3942" s="284" t="s">
        <v>1217</v>
      </c>
      <c r="G3942" s="282" t="s">
        <v>2117</v>
      </c>
      <c r="H3942" s="261" t="s">
        <v>1217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1007</v>
      </c>
      <c r="E3943" s="261" t="str">
        <f>_xlfn.XLOOKUP(D3943,거래처!B:B,거래처!D:D," ")</f>
        <v>488-12-01084</v>
      </c>
      <c r="G3943" s="282" t="s">
        <v>2119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1007</v>
      </c>
      <c r="E3944" s="261" t="str">
        <f>_xlfn.XLOOKUP(D3944,거래처!B:B,거래처!D:D," ")</f>
        <v>488-12-01084</v>
      </c>
      <c r="G3944" s="282" t="s">
        <v>2121</v>
      </c>
      <c r="H3944" s="261" t="s">
        <v>1762</v>
      </c>
      <c r="I3944" s="257">
        <v>20000</v>
      </c>
      <c r="J3944" s="261">
        <v>1</v>
      </c>
      <c r="M3944" s="257">
        <v>20000</v>
      </c>
      <c r="P3944" s="282" t="s">
        <v>4835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1007</v>
      </c>
      <c r="E3945" s="261" t="str">
        <f>_xlfn.XLOOKUP(D3945,거래처!B:B,거래처!D:D," ")</f>
        <v>488-12-01084</v>
      </c>
      <c r="F3945" s="284" t="s">
        <v>1744</v>
      </c>
      <c r="G3945" s="282" t="s">
        <v>2110</v>
      </c>
      <c r="H3945" s="261" t="s">
        <v>1744</v>
      </c>
      <c r="I3945" s="257">
        <v>40000</v>
      </c>
      <c r="J3945" s="261">
        <v>1</v>
      </c>
      <c r="M3945" s="257">
        <v>40000</v>
      </c>
      <c r="P3945" s="282" t="s">
        <v>4227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3300</v>
      </c>
      <c r="E3946" s="261" t="str">
        <f>_xlfn.XLOOKUP(D3946,거래처!B:B,거래처!D:D," ")</f>
        <v>419-37-00781</v>
      </c>
      <c r="G3946" s="282" t="s">
        <v>1224</v>
      </c>
      <c r="H3946" s="261" t="s">
        <v>1223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1866</v>
      </c>
      <c r="E3947" s="261" t="str">
        <f>_xlfn.XLOOKUP(D3947,거래처!B:B,거래처!D:D," ")</f>
        <v>513-16-70662</v>
      </c>
      <c r="G3947" s="282" t="s">
        <v>3863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1536</v>
      </c>
      <c r="E3948" s="261" t="str">
        <f>_xlfn.XLOOKUP(D3948,거래처!B:B,거래처!D:D," ")</f>
        <v>503-07-45581</v>
      </c>
      <c r="G3948" s="282" t="s">
        <v>4532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1915</v>
      </c>
      <c r="E3949" s="261" t="str">
        <f>_xlfn.XLOOKUP(D3949,거래처!B:B,거래처!D:D," ")</f>
        <v>831-07-01474</v>
      </c>
      <c r="G3949" s="282" t="s">
        <v>5339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1416</v>
      </c>
      <c r="E3950" s="261" t="str">
        <f>_xlfn.XLOOKUP(D3950,거래처!B:B,거래처!D:D," ")</f>
        <v>503-21-16291</v>
      </c>
      <c r="G3950" s="282" t="s">
        <v>1416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1015</v>
      </c>
      <c r="E3951" s="261" t="str">
        <f>_xlfn.XLOOKUP(D3951,거래처!B:B,거래처!D:D," ")</f>
        <v>505-03-80437</v>
      </c>
      <c r="G3951" s="282" t="s">
        <v>1015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1664</v>
      </c>
      <c r="E3952" s="261" t="str">
        <f>_xlfn.XLOOKUP(D3952,거래처!B:B,거래처!D:D," ")</f>
        <v>848-34-00917</v>
      </c>
      <c r="G3952" s="282" t="s">
        <v>2089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5340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1664</v>
      </c>
      <c r="E3953" s="261" t="str">
        <f>_xlfn.XLOOKUP(D3953,거래처!B:B,거래처!D:D," ")</f>
        <v>848-34-00917</v>
      </c>
      <c r="G3953" s="282" t="s">
        <v>1464</v>
      </c>
      <c r="I3953" s="257">
        <v>220000</v>
      </c>
      <c r="J3953" s="261">
        <v>1</v>
      </c>
      <c r="M3953" s="257">
        <v>220000</v>
      </c>
      <c r="O3953" s="257" t="s">
        <v>5340</v>
      </c>
      <c r="P3953" s="257"/>
    </row>
    <row r="3954" spans="1:17">
      <c r="A3954" s="263">
        <v>3953</v>
      </c>
      <c r="C3954" s="256">
        <v>46160</v>
      </c>
      <c r="D3954" s="282" t="s">
        <v>1402</v>
      </c>
      <c r="E3954" s="261" t="str">
        <f>_xlfn.XLOOKUP(D3954,거래처!B:B,거래처!D:D," ")</f>
        <v>504-20-50427</v>
      </c>
      <c r="G3954" s="282" t="s">
        <v>3439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1809</v>
      </c>
      <c r="E3955" s="261" t="str">
        <f>_xlfn.XLOOKUP(D3955,거래처!B:B,거래처!D:D," ")</f>
        <v>585-08-00244</v>
      </c>
      <c r="F3955" s="284" t="s">
        <v>1217</v>
      </c>
      <c r="G3955" s="282" t="s">
        <v>2117</v>
      </c>
      <c r="H3955" s="261" t="s">
        <v>1217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1809</v>
      </c>
      <c r="E3956" s="261" t="str">
        <f>_xlfn.XLOOKUP(D3956,거래처!B:B,거래처!D:D," ")</f>
        <v>585-08-00244</v>
      </c>
      <c r="G3956" s="282" t="s">
        <v>2121</v>
      </c>
      <c r="H3956" s="261" t="s">
        <v>1762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4835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1542</v>
      </c>
      <c r="E3957" s="261" t="str">
        <f>_xlfn.XLOOKUP(D3957,거래처!B:B,거래처!D:D," ")</f>
        <v>122-01-63748</v>
      </c>
      <c r="G3957" s="282" t="s">
        <v>2823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4560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1542</v>
      </c>
      <c r="E3958" s="261" t="str">
        <f>_xlfn.XLOOKUP(D3958,거래처!B:B,거래처!D:D," ")</f>
        <v>122-01-63748</v>
      </c>
      <c r="G3958" s="282" t="s">
        <v>2119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1542</v>
      </c>
      <c r="E3959" s="261" t="str">
        <f>_xlfn.XLOOKUP(D3959,거래처!B:B,거래처!D:D," ")</f>
        <v>122-01-63748</v>
      </c>
      <c r="G3959" s="282" t="s">
        <v>2120</v>
      </c>
      <c r="H3959" s="261" t="s">
        <v>1736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1542</v>
      </c>
      <c r="E3960" s="261" t="str">
        <f>_xlfn.XLOOKUP(D3960,거래처!B:B,거래처!D:D," ")</f>
        <v>122-01-63748</v>
      </c>
      <c r="G3960" s="282" t="s">
        <v>2116</v>
      </c>
      <c r="H3960" s="261" t="s">
        <v>1175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3098</v>
      </c>
      <c r="E3961" s="261" t="str">
        <f>_xlfn.XLOOKUP(D3961,거래처!B:B,거래처!D:D," ")</f>
        <v>444-37-00623</v>
      </c>
      <c r="G3961" s="282" t="s">
        <v>3925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5346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1123</v>
      </c>
      <c r="E3962" s="261">
        <f>_xlfn.XLOOKUP(D3962,거래처!B:B,거래처!D:D," ")</f>
        <v>0</v>
      </c>
      <c r="G3962" s="282" t="s">
        <v>1666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1731</v>
      </c>
      <c r="E3963" s="261" t="str">
        <f>_xlfn.XLOOKUP(D3963,거래처!B:B,거래처!D:D," ")</f>
        <v>609-23-97505</v>
      </c>
      <c r="F3963" s="284" t="s">
        <v>5350</v>
      </c>
      <c r="G3963" s="282" t="s">
        <v>2115</v>
      </c>
      <c r="H3963" s="261" t="s">
        <v>1168</v>
      </c>
      <c r="I3963" s="257">
        <v>1000000</v>
      </c>
      <c r="J3963" s="261">
        <v>1</v>
      </c>
      <c r="M3963" s="257">
        <v>1000000</v>
      </c>
      <c r="Q3963" s="282" t="s">
        <v>5351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1731</v>
      </c>
      <c r="E3964" s="261" t="str">
        <f>_xlfn.XLOOKUP(D3964,거래처!B:B,거래처!D:D," ")</f>
        <v>609-23-97505</v>
      </c>
      <c r="G3964" s="282" t="s">
        <v>1477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3836</v>
      </c>
      <c r="E3965" s="261" t="str">
        <f>_xlfn.XLOOKUP(D3965,거래처!B:B,거래처!D:D," ")</f>
        <v>733-13-01545</v>
      </c>
      <c r="F3965" s="284">
        <v>7204812388</v>
      </c>
      <c r="G3965" s="282" t="s">
        <v>1171</v>
      </c>
      <c r="H3965" s="261" t="s">
        <v>1694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2820</v>
      </c>
      <c r="E3966" s="261" t="str">
        <f>_xlfn.XLOOKUP(D3966,거래처!B:B,거래처!D:D," ")</f>
        <v>229-03-74690</v>
      </c>
      <c r="G3966" s="282" t="s">
        <v>3987</v>
      </c>
      <c r="H3966" s="261" t="s">
        <v>5354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1664</v>
      </c>
      <c r="E3967" s="261" t="str">
        <f>_xlfn.XLOOKUP(D3967,거래처!B:B,거래처!D:D," ")</f>
        <v>848-34-00917</v>
      </c>
      <c r="G3967" s="282" t="s">
        <v>3925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1664</v>
      </c>
      <c r="E3968" s="261" t="str">
        <f>_xlfn.XLOOKUP(D3968,거래처!B:B,거래처!D:D," ")</f>
        <v>848-34-00917</v>
      </c>
      <c r="G3968" s="282" t="s">
        <v>2823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1357</v>
      </c>
      <c r="E3969" s="261" t="str">
        <f>_xlfn.XLOOKUP(D3969,거래처!B:B,거래처!D:D," ")</f>
        <v>177-01-03420</v>
      </c>
      <c r="G3969" s="282" t="s">
        <v>2126</v>
      </c>
      <c r="H3969" s="261" t="s">
        <v>1166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61" t="str">
        <f>_xlfn.XLOOKUP(D3970,거래처!B:B,거래처!D:D," ")</f>
        <v>138-01-48780</v>
      </c>
      <c r="G3970" s="282" t="s">
        <v>1977</v>
      </c>
      <c r="H3970" s="261" t="s">
        <v>3480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5358</v>
      </c>
      <c r="P3970" s="282" t="s">
        <v>5359</v>
      </c>
    </row>
    <row r="3971" spans="1:16">
      <c r="A3971" s="263">
        <v>3970</v>
      </c>
      <c r="C3971" s="256">
        <v>46161</v>
      </c>
      <c r="D3971" s="282" t="s">
        <v>981</v>
      </c>
      <c r="E3971" s="261" t="str">
        <f>_xlfn.XLOOKUP(D3971,거래처!B:B,거래처!D:D," ")</f>
        <v>138-01-48780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1809</v>
      </c>
      <c r="E3972" s="261" t="str">
        <f>_xlfn.XLOOKUP(D3972,거래처!B:B,거래처!D:D," ")</f>
        <v>585-08-00244</v>
      </c>
      <c r="G3972" s="282" t="s">
        <v>1809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2901</v>
      </c>
      <c r="E3973" s="261" t="str">
        <f>_xlfn.XLOOKUP(D3973,거래처!B:B,거래처!D:D," ")</f>
        <v>402-23-16615</v>
      </c>
      <c r="G3973" s="282" t="s">
        <v>2901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3047</v>
      </c>
      <c r="E3974" s="261" t="str">
        <f>_xlfn.XLOOKUP(D3974,거래처!B:B,거래처!D:D," ")</f>
        <v>402-16-96829</v>
      </c>
      <c r="G3974" s="282" t="s">
        <v>3047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3836</v>
      </c>
      <c r="E3975" s="261" t="str">
        <f>_xlfn.XLOOKUP(D3975,거래처!B:B,거래처!D:D," ")</f>
        <v>733-13-01545</v>
      </c>
      <c r="G3975" s="282" t="s">
        <v>3836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1007</v>
      </c>
      <c r="E3976" s="261" t="str">
        <f>_xlfn.XLOOKUP(D3976,거래처!B:B,거래처!D:D," ")</f>
        <v>488-12-01084</v>
      </c>
      <c r="G3976" s="282" t="s">
        <v>3751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1198</v>
      </c>
      <c r="E3977" s="261" t="str">
        <f>_xlfn.XLOOKUP(D3977,거래처!B:B,거래처!D:D," ")</f>
        <v>502-23-76820</v>
      </c>
      <c r="G3977" s="282" t="s">
        <v>1198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1004</v>
      </c>
      <c r="E3978" s="261" t="str">
        <f>_xlfn.XLOOKUP(D3978,거래처!B:B,거래처!D:D," ")</f>
        <v>302-01-83388</v>
      </c>
      <c r="G3978" s="282" t="s">
        <v>1004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3300</v>
      </c>
      <c r="E3979" s="261" t="str">
        <f>_xlfn.XLOOKUP(D3979,거래처!B:B,거래처!D:D," ")</f>
        <v>419-37-00781</v>
      </c>
      <c r="G3979" s="282" t="s">
        <v>3956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1144</v>
      </c>
      <c r="E3980" s="261" t="str">
        <f>_xlfn.XLOOKUP(D3980,거래처!B:B,거래처!D:D," ")</f>
        <v>324-37-00464</v>
      </c>
      <c r="F3980" s="284">
        <v>54463710</v>
      </c>
      <c r="G3980" s="282" t="s">
        <v>4045</v>
      </c>
      <c r="H3980" s="261" t="s">
        <v>4046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5386</v>
      </c>
      <c r="P3980" s="282" t="s">
        <v>5387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996</v>
      </c>
      <c r="E3981" s="261" t="str">
        <f>_xlfn.XLOOKUP(D3981,거래처!B:B,거래처!D:D," ")</f>
        <v>504-13-11275</v>
      </c>
      <c r="F3981" s="284">
        <v>7205502786</v>
      </c>
      <c r="G3981" s="282" t="s">
        <v>1171</v>
      </c>
      <c r="H3981" s="261" t="s">
        <v>1694</v>
      </c>
      <c r="I3981" s="257">
        <v>1200000</v>
      </c>
      <c r="J3981" s="261">
        <v>1</v>
      </c>
      <c r="M3981" s="257">
        <v>1200000</v>
      </c>
      <c r="O3981" s="257" t="s">
        <v>5390</v>
      </c>
      <c r="P3981" s="282" t="s">
        <v>5391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996</v>
      </c>
      <c r="E3982" s="261" t="str">
        <f>_xlfn.XLOOKUP(D3982,거래처!B:B,거래처!D:D," ")</f>
        <v>504-13-11275</v>
      </c>
      <c r="F3982" s="284" t="s">
        <v>2660</v>
      </c>
      <c r="G3982" s="282" t="s">
        <v>2747</v>
      </c>
      <c r="H3982" s="261" t="s">
        <v>2660</v>
      </c>
      <c r="I3982" s="257">
        <v>140000</v>
      </c>
      <c r="J3982" s="261">
        <v>1</v>
      </c>
      <c r="M3982" s="257">
        <v>140000</v>
      </c>
      <c r="O3982" s="257" t="s">
        <v>5390</v>
      </c>
      <c r="P3982" s="257" t="s">
        <v>5391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2144</v>
      </c>
      <c r="E3983" s="261" t="str">
        <f>_xlfn.XLOOKUP(D3983,거래처!B:B,거래처!D:D," ")</f>
        <v>302-01-83388</v>
      </c>
      <c r="F3983" s="284" t="s">
        <v>5429</v>
      </c>
      <c r="G3983" s="282" t="s">
        <v>1905</v>
      </c>
      <c r="H3983" s="261" t="s">
        <v>1594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2144</v>
      </c>
      <c r="E3984" s="261" t="str">
        <f>_xlfn.XLOOKUP(D3984,거래처!B:B,거래처!D:D," ")</f>
        <v>302-01-83388</v>
      </c>
      <c r="F3984" s="284" t="s">
        <v>1697</v>
      </c>
      <c r="G3984" s="282" t="s">
        <v>2527</v>
      </c>
      <c r="H3984" s="261" t="s">
        <v>1697</v>
      </c>
      <c r="I3984" s="257">
        <v>100000</v>
      </c>
      <c r="J3984" s="261">
        <v>1</v>
      </c>
      <c r="M3984" s="257">
        <v>100000</v>
      </c>
      <c r="P3984" s="282" t="s">
        <v>1698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2901</v>
      </c>
      <c r="E3985" s="261" t="str">
        <f>_xlfn.XLOOKUP(D3985,거래처!B:B,거래처!D:D," ")</f>
        <v>402-23-16615</v>
      </c>
      <c r="F3985" s="284">
        <v>7204812388</v>
      </c>
      <c r="G3985" s="282" t="s">
        <v>1171</v>
      </c>
      <c r="H3985" s="261" t="s">
        <v>1694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1452</v>
      </c>
      <c r="E3986" s="261" t="str">
        <f>_xlfn.XLOOKUP(D3986,거래처!B:B,거래처!D:D," ")</f>
        <v>502-24-19452</v>
      </c>
      <c r="G3986" s="282" t="s">
        <v>1454</v>
      </c>
      <c r="H3986" s="261" t="s">
        <v>2594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2652</v>
      </c>
      <c r="E3987" s="261" t="str">
        <f>_xlfn.XLOOKUP(D3987,거래처!B:B,거래처!D:D," ")</f>
        <v>204-09-46300</v>
      </c>
      <c r="F3987" s="284">
        <v>7205206012</v>
      </c>
      <c r="G3987" s="282" t="s">
        <v>1171</v>
      </c>
      <c r="H3987" s="261" t="s">
        <v>1694</v>
      </c>
      <c r="I3987" s="257">
        <v>1200000</v>
      </c>
      <c r="J3987" s="261">
        <v>1</v>
      </c>
      <c r="M3987" s="257">
        <v>1200000</v>
      </c>
      <c r="O3987" s="257" t="s">
        <v>5397</v>
      </c>
      <c r="P3987" s="282" t="s">
        <v>5398</v>
      </c>
    </row>
    <row r="3988" spans="1:17">
      <c r="A3988" s="263">
        <v>3987</v>
      </c>
      <c r="C3988" s="256">
        <v>46162</v>
      </c>
      <c r="D3988" s="282" t="s">
        <v>1452</v>
      </c>
      <c r="E3988" s="261" t="str">
        <f>_xlfn.XLOOKUP(D3988,거래처!B:B,거래처!D:D," ")</f>
        <v>502-24-19452</v>
      </c>
      <c r="G3988" s="282" t="s">
        <v>1452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2652</v>
      </c>
      <c r="E3989" s="261" t="str">
        <f>_xlfn.XLOOKUP(D3989,거래처!B:B,거래처!D:D," ")</f>
        <v>204-09-46300</v>
      </c>
      <c r="F3989" s="284" t="s">
        <v>5400</v>
      </c>
      <c r="G3989" s="282" t="s">
        <v>1518</v>
      </c>
      <c r="H3989" s="261" t="s">
        <v>1710</v>
      </c>
      <c r="I3989" s="257">
        <v>1000000</v>
      </c>
      <c r="J3989" s="261">
        <v>1</v>
      </c>
      <c r="M3989" s="257">
        <v>1000000</v>
      </c>
      <c r="O3989" s="257" t="s">
        <v>5401</v>
      </c>
      <c r="P3989" s="282" t="s">
        <v>5402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2652</v>
      </c>
      <c r="E3990" s="261" t="str">
        <f>_xlfn.XLOOKUP(D3990,거래처!B:B,거래처!D:D," ")</f>
        <v>204-09-46300</v>
      </c>
      <c r="G3990" s="282" t="s">
        <v>5403</v>
      </c>
      <c r="I3990" s="257">
        <v>150000</v>
      </c>
      <c r="J3990" s="261">
        <v>1</v>
      </c>
      <c r="M3990" s="257">
        <v>150000</v>
      </c>
      <c r="O3990" s="257" t="s">
        <v>5401</v>
      </c>
      <c r="P3990" s="257" t="s">
        <v>5402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1443</v>
      </c>
      <c r="E3991" s="261" t="str">
        <f>_xlfn.XLOOKUP(D3991,거래처!B:B,거래처!D:D," ")</f>
        <v>363-59-00215</v>
      </c>
      <c r="G3991" s="282" t="s">
        <v>1492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1536</v>
      </c>
      <c r="E3992" s="261" t="str">
        <f>_xlfn.XLOOKUP(D3992,거래처!B:B,거래처!D:D," ")</f>
        <v>503-07-45581</v>
      </c>
      <c r="F3992" s="284">
        <v>7205502786</v>
      </c>
      <c r="G3992" s="282" t="s">
        <v>1171</v>
      </c>
      <c r="H3992" s="261" t="s">
        <v>1694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5406</v>
      </c>
      <c r="P3992" s="282" t="s">
        <v>5407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1536</v>
      </c>
      <c r="E3993" s="261" t="str">
        <f>_xlfn.XLOOKUP(D3993,거래처!B:B,거래처!D:D," ")</f>
        <v>503-07-45581</v>
      </c>
      <c r="G3993" s="282" t="s">
        <v>1454</v>
      </c>
      <c r="H3993" s="261" t="s">
        <v>2594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5406</v>
      </c>
      <c r="P3993" s="257" t="s">
        <v>5407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1536</v>
      </c>
      <c r="E3994" s="261" t="str">
        <f>_xlfn.XLOOKUP(D3994,거래처!B:B,거래처!D:D," ")</f>
        <v>503-07-45581</v>
      </c>
      <c r="G3994" s="282" t="s">
        <v>1648</v>
      </c>
      <c r="H3994" s="261" t="s">
        <v>1647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5406</v>
      </c>
      <c r="P3994" s="257" t="s">
        <v>5407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1536</v>
      </c>
      <c r="E3995" s="261" t="str">
        <f>_xlfn.XLOOKUP(D3995,거래처!B:B,거래처!D:D," ")</f>
        <v>503-07-45581</v>
      </c>
      <c r="G3995" s="282" t="s">
        <v>1224</v>
      </c>
      <c r="H3995" s="261" t="s">
        <v>1223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5406</v>
      </c>
      <c r="P3995" s="257" t="s">
        <v>5407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1498</v>
      </c>
      <c r="E3996" s="261">
        <f>_xlfn.XLOOKUP(D3996,거래처!B:B,거래처!D:D," ")</f>
        <v>0</v>
      </c>
      <c r="G3996" s="282" t="s">
        <v>1958</v>
      </c>
      <c r="H3996" s="261" t="s">
        <v>1957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1498</v>
      </c>
      <c r="E3997" s="261">
        <f>_xlfn.XLOOKUP(D3997,거래처!B:B,거래처!D:D," ")</f>
        <v>0</v>
      </c>
      <c r="G3997" s="282" t="s">
        <v>5409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1007</v>
      </c>
      <c r="E3998" s="261" t="str">
        <f>_xlfn.XLOOKUP(D3998,거래처!B:B,거래처!D:D," ")</f>
        <v>488-12-01084</v>
      </c>
      <c r="G3998" s="282" t="s">
        <v>2069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5411</v>
      </c>
      <c r="P3998" s="282" t="s">
        <v>5412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3845</v>
      </c>
      <c r="E3999" s="261" t="str">
        <f>_xlfn.XLOOKUP(D3999,거래처!B:B,거래처!D:D," ")</f>
        <v>205-01-87593</v>
      </c>
      <c r="G3999" s="282" t="s">
        <v>1173</v>
      </c>
      <c r="H3999" s="261" t="s">
        <v>1174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5414</v>
      </c>
      <c r="Q3999" s="282" t="s">
        <v>5415</v>
      </c>
    </row>
    <row r="4000" spans="1:17">
      <c r="A4000" s="263">
        <v>3999</v>
      </c>
      <c r="C4000" s="256">
        <v>46163</v>
      </c>
      <c r="D4000" s="282" t="s">
        <v>1536</v>
      </c>
      <c r="E4000" s="261" t="str">
        <f>_xlfn.XLOOKUP(D4000,거래처!B:B,거래처!D:D," ")</f>
        <v>503-07-45581</v>
      </c>
      <c r="G4000" s="282" t="s">
        <v>4532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2820</v>
      </c>
      <c r="E4001" s="261" t="str">
        <f>_xlfn.XLOOKUP(D4001,거래처!B:B,거래처!D:D," ")</f>
        <v>229-03-74690</v>
      </c>
      <c r="G4001" s="282" t="s">
        <v>2820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1915</v>
      </c>
      <c r="E4002" s="261" t="str">
        <f>_xlfn.XLOOKUP(D4002,거래처!B:B,거래처!D:D," ")</f>
        <v>831-07-01474</v>
      </c>
      <c r="G4002" s="282" t="s">
        <v>1915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1554</v>
      </c>
      <c r="E4003" s="261" t="str">
        <f>_xlfn.XLOOKUP(D4003,거래처!B:B,거래처!D:D," ")</f>
        <v>312-13-58007</v>
      </c>
      <c r="G4003" s="282" t="s">
        <v>4130</v>
      </c>
      <c r="H4003" s="261" t="s">
        <v>1987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1554</v>
      </c>
      <c r="E4004" s="261" t="str">
        <f>_xlfn.XLOOKUP(D4004,거래처!B:B,거래처!D:D," ")</f>
        <v>312-13-58007</v>
      </c>
      <c r="G4004" s="282" t="s">
        <v>1477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1004</v>
      </c>
      <c r="E4005" s="261" t="str">
        <f>_xlfn.XLOOKUP(D4005,거래처!B:B,거래처!D:D," ")</f>
        <v>302-01-83388</v>
      </c>
      <c r="F4005" s="284" t="s">
        <v>5421</v>
      </c>
      <c r="G4005" s="282" t="s">
        <v>2131</v>
      </c>
      <c r="H4005" s="261" t="s">
        <v>1891</v>
      </c>
      <c r="I4005" s="257">
        <v>2000000</v>
      </c>
      <c r="J4005" s="261">
        <v>1</v>
      </c>
      <c r="M4005" s="257">
        <v>2000000</v>
      </c>
      <c r="O4005" s="257" t="s">
        <v>5422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1004</v>
      </c>
      <c r="E4006" s="261" t="str">
        <f>_xlfn.XLOOKUP(D4006,거래처!B:B,거래처!D:D," ")</f>
        <v>302-01-83388</v>
      </c>
      <c r="F4006" s="284" t="s">
        <v>1744</v>
      </c>
      <c r="G4006" s="282" t="s">
        <v>2110</v>
      </c>
      <c r="H4006" s="261" t="s">
        <v>1744</v>
      </c>
      <c r="I4006" s="257">
        <v>100000</v>
      </c>
      <c r="J4006" s="261">
        <v>1</v>
      </c>
      <c r="M4006" s="257">
        <v>100000</v>
      </c>
      <c r="O4006" s="257" t="s">
        <v>5422</v>
      </c>
      <c r="P4006" s="282" t="s">
        <v>4227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1407</v>
      </c>
      <c r="E4007" s="261" t="str">
        <f>_xlfn.XLOOKUP(D4007,거래처!B:B,거래처!D:D," ")</f>
        <v>502-11-86077</v>
      </c>
      <c r="G4007" s="282" t="s">
        <v>1801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1407</v>
      </c>
      <c r="E4008" s="261" t="str">
        <f>_xlfn.XLOOKUP(D4008,거래처!B:B,거래처!D:D," ")</f>
        <v>502-11-86077</v>
      </c>
      <c r="G4008" s="282" t="s">
        <v>1706</v>
      </c>
      <c r="H4008" s="261" t="s">
        <v>1705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1707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1407</v>
      </c>
      <c r="E4009" s="261" t="str">
        <f>_xlfn.XLOOKUP(D4009,거래처!B:B,거래처!D:D," ")</f>
        <v>502-11-86077</v>
      </c>
      <c r="G4009" s="282" t="s">
        <v>5417</v>
      </c>
      <c r="H4009" s="261" t="s">
        <v>5418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1407</v>
      </c>
      <c r="E4010" s="261" t="str">
        <f>_xlfn.XLOOKUP(D4010,거래처!B:B,거래처!D:D," ")</f>
        <v>502-11-86077</v>
      </c>
      <c r="G4010" s="282" t="s">
        <v>4615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1425</v>
      </c>
      <c r="E4011" s="261" t="str">
        <f>_xlfn.XLOOKUP(D4011,거래처!B:B,거래처!D:D," ")</f>
        <v>220-02-21340</v>
      </c>
      <c r="G4011" s="282" t="s">
        <v>2116</v>
      </c>
      <c r="H4011" s="261" t="s">
        <v>1175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2630</v>
      </c>
      <c r="E4012" s="261" t="str">
        <f>_xlfn.XLOOKUP(D4012,거래처!B:B,거래처!D:D," ")</f>
        <v>214-30-06027</v>
      </c>
      <c r="F4012" s="284" t="s">
        <v>5468</v>
      </c>
      <c r="G4012" s="282" t="s">
        <v>2181</v>
      </c>
      <c r="H4012" s="261" t="s">
        <v>2180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2630</v>
      </c>
      <c r="E4013" s="261" t="str">
        <f>_xlfn.XLOOKUP(D4013,거래처!B:B,거래처!D:D," ")</f>
        <v>214-30-06027</v>
      </c>
      <c r="F4013" s="284" t="s">
        <v>1697</v>
      </c>
      <c r="G4013" s="282" t="s">
        <v>2527</v>
      </c>
      <c r="H4013" s="261" t="s">
        <v>1697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1698</v>
      </c>
    </row>
    <row r="4014" spans="1:16">
      <c r="A4014" s="263">
        <v>4013</v>
      </c>
      <c r="C4014" s="256">
        <v>46164</v>
      </c>
      <c r="D4014" s="282" t="s">
        <v>1554</v>
      </c>
      <c r="E4014" s="261" t="str">
        <f>_xlfn.XLOOKUP(D4014,거래처!B:B,거래처!D:D," ")</f>
        <v>312-13-58007</v>
      </c>
      <c r="G4014" s="282" t="s">
        <v>1554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1542</v>
      </c>
      <c r="E4015" s="261" t="str">
        <f>_xlfn.XLOOKUP(D4015,거래처!B:B,거래처!D:D," ")</f>
        <v>122-01-63748</v>
      </c>
      <c r="G4015" s="282" t="s">
        <v>1542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1407</v>
      </c>
      <c r="E4016" s="261" t="str">
        <f>_xlfn.XLOOKUP(D4016,거래처!B:B,거래처!D:D," ")</f>
        <v>502-11-86077</v>
      </c>
      <c r="G4016" s="282" t="s">
        <v>1407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1915</v>
      </c>
      <c r="E4017" s="261" t="str">
        <f>_xlfn.XLOOKUP(D4017,거래처!B:B,거래처!D:D," ")</f>
        <v>831-07-01474</v>
      </c>
      <c r="F4017" s="284">
        <v>7205246673</v>
      </c>
      <c r="G4017" s="282" t="s">
        <v>1171</v>
      </c>
      <c r="H4017" s="261" t="s">
        <v>1694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1915</v>
      </c>
      <c r="E4018" s="261" t="str">
        <f>_xlfn.XLOOKUP(D4018,거래처!B:B,거래처!D:D," ")</f>
        <v>831-07-01474</v>
      </c>
      <c r="G4018" s="282" t="s">
        <v>1477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3098</v>
      </c>
      <c r="E4019" s="261" t="str">
        <f>_xlfn.XLOOKUP(D4019,거래처!B:B,거래처!D:D," ")</f>
        <v>444-37-00623</v>
      </c>
      <c r="G4019" s="282" t="s">
        <v>3098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1833</v>
      </c>
      <c r="E4020" s="261" t="str">
        <f>_xlfn.XLOOKUP(D4020,거래처!B:B,거래처!D:D," ")</f>
        <v>894-39-00502</v>
      </c>
      <c r="G4020" s="282" t="s">
        <v>1833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1065</v>
      </c>
      <c r="E4021" s="261" t="str">
        <f>_xlfn.XLOOKUP(D4021,거래처!B:B,거래처!D:D," ")</f>
        <v>615-16-13685</v>
      </c>
      <c r="G4021" s="282" t="s">
        <v>5432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996</v>
      </c>
      <c r="E4022" s="261" t="str">
        <f>_xlfn.XLOOKUP(D4022,거래처!B:B,거래처!D:D," ")</f>
        <v>504-13-11275</v>
      </c>
      <c r="G4022" s="282" t="s">
        <v>996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2525</v>
      </c>
      <c r="E4023" s="261" t="str">
        <f>_xlfn.XLOOKUP(D4023,거래처!B:B,거래처!D:D," ")</f>
        <v>296-44-00890</v>
      </c>
      <c r="F4023" s="284">
        <v>7205246673</v>
      </c>
      <c r="G4023" s="282" t="s">
        <v>1171</v>
      </c>
      <c r="H4023" s="261" t="s">
        <v>1694</v>
      </c>
      <c r="I4023" s="257">
        <v>1300000</v>
      </c>
      <c r="J4023" s="261">
        <v>1</v>
      </c>
      <c r="M4023" s="257">
        <v>1300000</v>
      </c>
      <c r="O4023" s="257" t="s">
        <v>5434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2525</v>
      </c>
      <c r="E4024" s="261" t="str">
        <f>_xlfn.XLOOKUP(D4024,거래처!B:B,거래처!D:D," ")</f>
        <v>296-44-00890</v>
      </c>
      <c r="G4024" s="282" t="s">
        <v>1454</v>
      </c>
      <c r="H4024" s="261" t="s">
        <v>2594</v>
      </c>
      <c r="I4024" s="257">
        <v>400000</v>
      </c>
      <c r="J4024" s="261">
        <v>1</v>
      </c>
      <c r="M4024" s="257">
        <v>400000</v>
      </c>
      <c r="N4024" s="257" t="s">
        <v>5434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2525</v>
      </c>
      <c r="E4025" s="261" t="str">
        <f>_xlfn.XLOOKUP(D4025,거래처!B:B,거래처!D:D," ")</f>
        <v>296-44-00890</v>
      </c>
      <c r="G4025" s="282" t="s">
        <v>5189</v>
      </c>
      <c r="I4025" s="257">
        <v>150000</v>
      </c>
      <c r="J4025" s="261">
        <v>1</v>
      </c>
      <c r="M4025" s="257">
        <v>150000</v>
      </c>
      <c r="N4025" s="257" t="s">
        <v>5434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1542</v>
      </c>
      <c r="E4026" s="261" t="str">
        <f>_xlfn.XLOOKUP(D4026,거래처!B:B,거래처!D:D," ")</f>
        <v>122-01-63748</v>
      </c>
      <c r="F4026" s="284" t="s">
        <v>1520</v>
      </c>
      <c r="G4026" s="282" t="s">
        <v>1173</v>
      </c>
      <c r="H4026" s="261" t="s">
        <v>1520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5436</v>
      </c>
      <c r="Q4026" s="282" t="s">
        <v>5437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1427</v>
      </c>
      <c r="E4027" s="261" t="str">
        <f>_xlfn.XLOOKUP(D4027,거래처!B:B,거래처!D:D," ")</f>
        <v>877-63-00588</v>
      </c>
      <c r="F4027" s="284" t="s">
        <v>5442</v>
      </c>
      <c r="G4027" s="282" t="s">
        <v>5439</v>
      </c>
      <c r="H4027" s="261">
        <v>6058008179</v>
      </c>
      <c r="J4027" s="261">
        <v>1</v>
      </c>
      <c r="O4027" s="257" t="s">
        <v>5443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1331</v>
      </c>
      <c r="E4028" s="261" t="str">
        <f>_xlfn.XLOOKUP(D4028,거래처!B:B,거래처!D:D," ")</f>
        <v>510-03-85884</v>
      </c>
      <c r="F4028" s="284" t="s">
        <v>4467</v>
      </c>
      <c r="G4028" s="282" t="s">
        <v>1798</v>
      </c>
      <c r="H4028" s="261" t="s">
        <v>4026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3845</v>
      </c>
      <c r="E4029" s="261" t="str">
        <f>_xlfn.XLOOKUP(D4029,거래처!B:B,거래처!D:D," ")</f>
        <v>205-01-87593</v>
      </c>
      <c r="G4029" s="282" t="s">
        <v>2304</v>
      </c>
      <c r="H4029" s="261" t="s">
        <v>2336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2670</v>
      </c>
      <c r="E4030" s="261" t="str">
        <f>_xlfn.XLOOKUP(D4030,거래처!B:B,거래처!D:D," ")</f>
        <v>371-07-00390</v>
      </c>
      <c r="F4030" s="284">
        <v>24347544930</v>
      </c>
      <c r="G4030" s="282" t="s">
        <v>2949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1336</v>
      </c>
      <c r="E4031" s="261" t="str">
        <f>_xlfn.XLOOKUP(D4031,거래처!B:B,거래처!D:D," ")</f>
        <v>642-15-02067</v>
      </c>
      <c r="G4031" s="282" t="s">
        <v>1801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1336</v>
      </c>
      <c r="E4032" s="261" t="str">
        <f>_xlfn.XLOOKUP(D4032,거래처!B:B,거래처!D:D," ")</f>
        <v>642-15-02067</v>
      </c>
      <c r="G4032" s="282" t="s">
        <v>1706</v>
      </c>
      <c r="H4032" s="261" t="s">
        <v>1705</v>
      </c>
      <c r="I4032" s="257">
        <v>100000</v>
      </c>
      <c r="J4032" s="261">
        <v>1</v>
      </c>
      <c r="M4032" s="257">
        <v>100000</v>
      </c>
      <c r="P4032" s="282" t="s">
        <v>1707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1336</v>
      </c>
      <c r="E4033" s="261" t="str">
        <f>_xlfn.XLOOKUP(D4033,거래처!B:B,거래처!D:D," ")</f>
        <v>642-15-02067</v>
      </c>
      <c r="G4033" s="282" t="s">
        <v>5417</v>
      </c>
      <c r="H4033" s="261" t="s">
        <v>5418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1357</v>
      </c>
      <c r="E4034" s="261" t="str">
        <f>_xlfn.XLOOKUP(D4034,거래처!B:B,거래처!D:D," ")</f>
        <v>177-01-03420</v>
      </c>
      <c r="F4034" s="284" t="s">
        <v>2660</v>
      </c>
      <c r="G4034" s="282" t="s">
        <v>2747</v>
      </c>
      <c r="H4034" s="261" t="s">
        <v>2660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1004</v>
      </c>
      <c r="E4035" s="261" t="str">
        <f>_xlfn.XLOOKUP(D4035,거래처!B:B,거래처!D:D," ")</f>
        <v>302-01-83388</v>
      </c>
      <c r="F4035" s="284" t="s">
        <v>4599</v>
      </c>
      <c r="G4035" s="282" t="s">
        <v>1685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1004</v>
      </c>
      <c r="E4036" s="261" t="str">
        <f>_xlfn.XLOOKUP(D4036,거래처!B:B,거래처!D:D," ")</f>
        <v>302-01-83388</v>
      </c>
      <c r="G4036" s="282" t="s">
        <v>1477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2076</v>
      </c>
      <c r="E4037" s="261" t="str">
        <f>_xlfn.XLOOKUP(D4037,거래처!B:B,거래처!D:D," ")</f>
        <v>562-03-01527</v>
      </c>
      <c r="F4037" s="284" t="s">
        <v>5451</v>
      </c>
      <c r="G4037" s="282" t="s">
        <v>2109</v>
      </c>
      <c r="H4037" s="261" t="s">
        <v>1169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2076</v>
      </c>
      <c r="E4038" s="261" t="str">
        <f>_xlfn.XLOOKUP(D4038,거래처!B:B,거래처!D:D," ")</f>
        <v>562-03-01527</v>
      </c>
      <c r="F4038" s="284" t="s">
        <v>1744</v>
      </c>
      <c r="G4038" s="282" t="s">
        <v>2110</v>
      </c>
      <c r="H4038" s="261" t="s">
        <v>1744</v>
      </c>
      <c r="I4038" s="257">
        <v>100000</v>
      </c>
      <c r="J4038" s="261">
        <v>1</v>
      </c>
      <c r="M4038" s="257">
        <v>100000</v>
      </c>
      <c r="P4038" s="282" t="s">
        <v>4227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2076</v>
      </c>
      <c r="E4039" s="261" t="str">
        <f>_xlfn.XLOOKUP(D4039,거래처!B:B,거래처!D:D," ")</f>
        <v>562-03-01527</v>
      </c>
      <c r="G4039" s="282" t="s">
        <v>2904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1689</v>
      </c>
      <c r="E4040" s="261" t="str">
        <f>_xlfn.XLOOKUP(D4040,거래처!B:B,거래처!D:D," ")</f>
        <v>410-27-15314</v>
      </c>
      <c r="F4040" s="284">
        <v>7205246673</v>
      </c>
      <c r="G4040" s="282" t="s">
        <v>1171</v>
      </c>
      <c r="H4040" s="261" t="s">
        <v>1694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1689</v>
      </c>
      <c r="E4041" s="261" t="str">
        <f>_xlfn.XLOOKUP(D4041,거래처!B:B,거래처!D:D," ")</f>
        <v>410-27-15314</v>
      </c>
      <c r="G4041" s="282" t="s">
        <v>5189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1689</v>
      </c>
      <c r="E4042" s="261" t="str">
        <f>_xlfn.XLOOKUP(D4042,거래처!B:B,거래처!D:D," ")</f>
        <v>410-27-15314</v>
      </c>
      <c r="G4042" s="282" t="s">
        <v>1477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1034</v>
      </c>
      <c r="E4043" s="261" t="str">
        <f>_xlfn.XLOOKUP(D4043,거래처!B:B,거래처!D:D," ")</f>
        <v>418-04-41461</v>
      </c>
      <c r="G4043" s="282" t="s">
        <v>1173</v>
      </c>
      <c r="H4043" s="261" t="s">
        <v>1174</v>
      </c>
      <c r="I4043" s="257">
        <v>1300000</v>
      </c>
      <c r="J4043" s="261">
        <v>1</v>
      </c>
      <c r="M4043" s="257">
        <v>1300000</v>
      </c>
      <c r="O4043" s="257" t="s">
        <v>5454</v>
      </c>
      <c r="Q4043" s="282" t="s">
        <v>5455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1264</v>
      </c>
      <c r="E4044" s="261" t="str">
        <f>_xlfn.XLOOKUP(D4044,거래처!B:B,거래처!D:D," ")</f>
        <v>881-07-00034</v>
      </c>
      <c r="F4044" s="284" t="s">
        <v>4599</v>
      </c>
      <c r="G4044" s="282" t="s">
        <v>1685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5457</v>
      </c>
    </row>
    <row r="4045" spans="1:17">
      <c r="A4045" s="263">
        <v>4044</v>
      </c>
      <c r="B4045" s="58">
        <v>90</v>
      </c>
      <c r="C4045" s="256">
        <v>46169</v>
      </c>
      <c r="D4045" s="282" t="s">
        <v>1123</v>
      </c>
      <c r="E4045" s="261">
        <f>_xlfn.XLOOKUP(D4045,거래처!B:B,거래처!D:D," ")</f>
        <v>0</v>
      </c>
      <c r="G4045" s="282" t="s">
        <v>1665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1536</v>
      </c>
      <c r="E4046" s="261" t="str">
        <f>_xlfn.XLOOKUP(D4046,거래처!B:B,거래처!D:D," ")</f>
        <v>503-07-45581</v>
      </c>
      <c r="F4046" s="284" t="s">
        <v>5460</v>
      </c>
      <c r="G4046" s="282" t="s">
        <v>2109</v>
      </c>
      <c r="H4046" s="261" t="s">
        <v>1169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5461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1536</v>
      </c>
      <c r="E4047" s="261" t="str">
        <f>_xlfn.XLOOKUP(D4047,거래처!B:B,거래처!D:D," ")</f>
        <v>503-07-45581</v>
      </c>
      <c r="F4047" s="284" t="s">
        <v>1744</v>
      </c>
      <c r="G4047" s="282" t="s">
        <v>2110</v>
      </c>
      <c r="H4047" s="261" t="s">
        <v>1744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5461</v>
      </c>
      <c r="P4047" s="282" t="s">
        <v>4227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1664</v>
      </c>
      <c r="E4048" s="261" t="str">
        <f>_xlfn.XLOOKUP(D4048,거래처!B:B,거래처!D:D," ")</f>
        <v>848-34-00917</v>
      </c>
      <c r="G4048" s="282" t="s">
        <v>5028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1336</v>
      </c>
      <c r="E4049" s="261" t="str">
        <f>_xlfn.XLOOKUP(D4049,거래처!B:B,거래처!D:D," ")</f>
        <v>642-15-02067</v>
      </c>
      <c r="G4049" s="282" t="s">
        <v>1706</v>
      </c>
      <c r="H4049" s="261" t="s">
        <v>1708</v>
      </c>
      <c r="I4049" s="257">
        <v>100000</v>
      </c>
      <c r="J4049" s="261">
        <v>1</v>
      </c>
      <c r="M4049" s="257">
        <v>100000</v>
      </c>
      <c r="Q4049" s="282" t="s">
        <v>1709</v>
      </c>
    </row>
    <row r="4050" spans="1:17">
      <c r="A4050" s="263">
        <v>4049</v>
      </c>
      <c r="C4050" s="256">
        <v>46169</v>
      </c>
      <c r="D4050" s="282" t="s">
        <v>1617</v>
      </c>
      <c r="E4050" s="261" t="str">
        <f>_xlfn.XLOOKUP(D4050,거래처!B:B,거래처!D:D," ")</f>
        <v>104-86-61638</v>
      </c>
      <c r="G4050" s="282" t="s">
        <v>1617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2525</v>
      </c>
      <c r="E4051" s="261" t="str">
        <f>_xlfn.XLOOKUP(D4051,거래처!B:B,거래처!D:D," ")</f>
        <v>296-44-00890</v>
      </c>
      <c r="G4051" s="282" t="s">
        <v>2525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1336</v>
      </c>
      <c r="E4052" s="261" t="str">
        <f>_xlfn.XLOOKUP(D4052,거래처!B:B,거래처!D:D," ")</f>
        <v>642-15-02067</v>
      </c>
      <c r="G4052" s="282" t="s">
        <v>4532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2652</v>
      </c>
      <c r="E4053" s="261" t="str">
        <f>_xlfn.XLOOKUP(D4053,거래처!B:B,거래처!D:D," ")</f>
        <v>204-09-46300</v>
      </c>
      <c r="G4053" s="282" t="s">
        <v>3593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1431</v>
      </c>
      <c r="E4054" s="261" t="str">
        <f>_xlfn.XLOOKUP(D4054,거래처!B:B,거래처!D:D," ")</f>
        <v>487-18-00463</v>
      </c>
      <c r="G4054" s="282" t="s">
        <v>4970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1431</v>
      </c>
      <c r="E4055" s="261" t="str">
        <f>_xlfn.XLOOKUP(D4055,거래처!B:B,거래처!D:D," ")</f>
        <v>487-18-00463</v>
      </c>
      <c r="G4055" s="282" t="s">
        <v>1964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1915</v>
      </c>
      <c r="E4056" s="261" t="str">
        <f>_xlfn.XLOOKUP(D4056,거래처!B:B,거래처!D:D," ")</f>
        <v>831-07-01474</v>
      </c>
      <c r="G4056" s="282" t="s">
        <v>1915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2474</v>
      </c>
      <c r="E4057" s="261" t="str">
        <f>_xlfn.XLOOKUP(D4057,거래처!B:B,거래처!D:D," ")</f>
        <v>416-04-31443</v>
      </c>
      <c r="F4057" s="284">
        <v>7205246673</v>
      </c>
      <c r="G4057" s="282" t="s">
        <v>1171</v>
      </c>
      <c r="H4057" s="261" t="s">
        <v>1694</v>
      </c>
      <c r="I4057" s="257">
        <v>1200000</v>
      </c>
      <c r="J4057" s="261">
        <v>1</v>
      </c>
      <c r="M4057" s="257">
        <v>1200000</v>
      </c>
      <c r="O4057" s="257" t="s">
        <v>5469</v>
      </c>
      <c r="P4057" s="282" t="s">
        <v>5391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1915</v>
      </c>
      <c r="E4058" s="261" t="str">
        <f>_xlfn.XLOOKUP(D4058,거래처!B:B,거래처!D:D," ")</f>
        <v>831-07-01474</v>
      </c>
      <c r="F4058" s="284" t="s">
        <v>5471</v>
      </c>
      <c r="G4058" s="282" t="s">
        <v>2109</v>
      </c>
      <c r="H4058" s="261" t="s">
        <v>1169</v>
      </c>
      <c r="I4058" s="257">
        <v>1500000</v>
      </c>
      <c r="J4058" s="261">
        <v>1</v>
      </c>
      <c r="M4058" s="257">
        <v>1500000</v>
      </c>
      <c r="O4058" s="257" t="s">
        <v>5472</v>
      </c>
      <c r="P4058" s="282" t="s">
        <v>5283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1915</v>
      </c>
      <c r="E4059" s="261" t="str">
        <f>_xlfn.XLOOKUP(D4059,거래처!B:B,거래처!D:D," ")</f>
        <v>831-07-01474</v>
      </c>
      <c r="F4059" s="284" t="s">
        <v>1744</v>
      </c>
      <c r="G4059" s="282" t="s">
        <v>2110</v>
      </c>
      <c r="H4059" s="261" t="s">
        <v>1744</v>
      </c>
      <c r="I4059" s="257">
        <v>100000</v>
      </c>
      <c r="J4059" s="261">
        <v>1</v>
      </c>
      <c r="M4059" s="257">
        <v>100000</v>
      </c>
      <c r="O4059" s="257" t="s">
        <v>5472</v>
      </c>
      <c r="P4059" s="257" t="s">
        <v>5283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2652</v>
      </c>
      <c r="E4060" s="261" t="str">
        <f>_xlfn.XLOOKUP(D4060,거래처!B:B,거래처!D:D," ")</f>
        <v>204-09-46300</v>
      </c>
      <c r="F4060" s="284" t="s">
        <v>5474</v>
      </c>
      <c r="G4060" s="282" t="s">
        <v>3118</v>
      </c>
      <c r="H4060" s="261" t="s">
        <v>3405</v>
      </c>
      <c r="I4060" s="257">
        <v>1000000</v>
      </c>
      <c r="J4060" s="261">
        <v>1</v>
      </c>
      <c r="M4060" s="257">
        <v>1000000</v>
      </c>
      <c r="O4060" s="257" t="s">
        <v>5475</v>
      </c>
    </row>
    <row r="4061" spans="1:17">
      <c r="A4061" s="263">
        <v>4060</v>
      </c>
      <c r="B4061" s="58">
        <v>12</v>
      </c>
      <c r="C4061" s="256">
        <v>46170</v>
      </c>
      <c r="D4061" s="282" t="s">
        <v>1317</v>
      </c>
      <c r="E4061" s="261" t="str">
        <f>_xlfn.XLOOKUP(D4061,거래처!B:B,거래처!D:D," ")</f>
        <v>324-46-00336</v>
      </c>
      <c r="F4061" s="284" t="s">
        <v>5496</v>
      </c>
      <c r="G4061" s="282" t="s">
        <v>1185</v>
      </c>
      <c r="H4061" s="261" t="s">
        <v>2091</v>
      </c>
      <c r="I4061" s="257">
        <v>1300000</v>
      </c>
      <c r="J4061" s="261">
        <v>1</v>
      </c>
      <c r="M4061" s="257">
        <v>1300000</v>
      </c>
      <c r="O4061" s="257" t="s">
        <v>5497</v>
      </c>
      <c r="P4061" s="282" t="s">
        <v>5498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61" t="str">
        <f>_xlfn.XLOOKUP(D4062,거래처!B:B,거래처!D:D," ")</f>
        <v>138-01-48780</v>
      </c>
      <c r="G4062" s="282" t="s">
        <v>2036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5358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61" t="str">
        <f>_xlfn.XLOOKUP(D4063,거래처!B:B,거래처!D:D," ")</f>
        <v>863-26-00658</v>
      </c>
      <c r="G4063" s="282" t="s">
        <v>2116</v>
      </c>
      <c r="H4063" s="261" t="s">
        <v>1175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61" t="str">
        <f>_xlfn.XLOOKUP(D4064,거래처!B:B,거래처!D:D," ")</f>
        <v>863-26-00658</v>
      </c>
      <c r="G4064" s="282" t="s">
        <v>2119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61" t="str">
        <f>_xlfn.XLOOKUP(D4065,거래처!B:B,거래처!D:D," ")</f>
        <v>863-26-00658</v>
      </c>
      <c r="G4065" s="282" t="s">
        <v>2121</v>
      </c>
      <c r="H4065" s="261" t="s">
        <v>1762</v>
      </c>
      <c r="I4065" s="257">
        <v>20000</v>
      </c>
      <c r="J4065" s="261">
        <v>1</v>
      </c>
      <c r="M4065" s="257">
        <v>20000</v>
      </c>
      <c r="P4065" s="282" t="s">
        <v>4835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61" t="str">
        <f>_xlfn.XLOOKUP(D4066,거래처!B:B,거래처!D:D," ")</f>
        <v>863-26-00658</v>
      </c>
      <c r="F4066" s="284">
        <v>20260130</v>
      </c>
      <c r="G4066" s="282" t="s">
        <v>3861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1536</v>
      </c>
      <c r="E4067" s="261" t="str">
        <f>_xlfn.XLOOKUP(D4067,거래처!B:B,거래처!D:D," ")</f>
        <v>503-07-45581</v>
      </c>
      <c r="F4067" s="284">
        <v>1087298441</v>
      </c>
      <c r="G4067" s="282" t="s">
        <v>2332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1640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1536</v>
      </c>
      <c r="E4068" s="261" t="str">
        <f>_xlfn.XLOOKUP(D4068,거래처!B:B,거래처!D:D," ")</f>
        <v>503-07-45581</v>
      </c>
      <c r="G4068" s="282" t="s">
        <v>1224</v>
      </c>
      <c r="H4068" s="261" t="s">
        <v>1223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1746</v>
      </c>
      <c r="E4069" s="261" t="str">
        <f>_xlfn.XLOOKUP(D4069,거래처!B:B,거래처!D:D," ")</f>
        <v>410-17-34118</v>
      </c>
      <c r="F4069" s="284" t="s">
        <v>4599</v>
      </c>
      <c r="G4069" s="282" t="s">
        <v>1685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1402</v>
      </c>
      <c r="E4070" s="261" t="str">
        <f>_xlfn.XLOOKUP(D4070,거래처!B:B,거래처!D:D," ")</f>
        <v>504-20-50427</v>
      </c>
      <c r="F4070" s="284" t="s">
        <v>5486</v>
      </c>
      <c r="G4070" s="282" t="s">
        <v>2131</v>
      </c>
      <c r="H4070" s="261" t="s">
        <v>1891</v>
      </c>
      <c r="I4070" s="257">
        <v>2000000</v>
      </c>
      <c r="J4070" s="261">
        <v>1</v>
      </c>
      <c r="M4070" s="257">
        <v>2000000</v>
      </c>
      <c r="O4070" s="257" t="s">
        <v>5494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1402</v>
      </c>
      <c r="E4071" s="261" t="str">
        <f>_xlfn.XLOOKUP(D4071,거래처!B:B,거래처!D:D," ")</f>
        <v>504-20-50427</v>
      </c>
      <c r="G4071" s="282" t="s">
        <v>3525</v>
      </c>
      <c r="I4071" s="257">
        <v>300000</v>
      </c>
      <c r="J4071" s="261">
        <v>1</v>
      </c>
      <c r="M4071" s="257">
        <v>300000</v>
      </c>
      <c r="O4071" s="257" t="s">
        <v>5494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1402</v>
      </c>
      <c r="E4072" s="261" t="str">
        <f>_xlfn.XLOOKUP(D4072,거래처!B:B,거래처!D:D," ")</f>
        <v>504-20-50427</v>
      </c>
      <c r="F4072" s="284" t="s">
        <v>1744</v>
      </c>
      <c r="G4072" s="282" t="s">
        <v>2110</v>
      </c>
      <c r="H4072" s="261" t="s">
        <v>1744</v>
      </c>
      <c r="I4072" s="257">
        <v>100000</v>
      </c>
      <c r="J4072" s="261">
        <v>1</v>
      </c>
      <c r="M4072" s="257">
        <v>100000</v>
      </c>
      <c r="O4072" s="257" t="s">
        <v>5494</v>
      </c>
      <c r="P4072" s="282" t="s">
        <v>4227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2243</v>
      </c>
      <c r="E4073" s="261" t="str">
        <f>_xlfn.XLOOKUP(D4073,거래처!B:B,거래처!D:D," ")</f>
        <v>119-73-00045</v>
      </c>
      <c r="G4073" s="282" t="s">
        <v>1454</v>
      </c>
      <c r="H4073" s="261" t="s">
        <v>2594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2533</v>
      </c>
      <c r="E4074" s="261" t="str">
        <f>_xlfn.XLOOKUP(D4074,거래처!B:B,거래처!D:D," ")</f>
        <v>550-51-00676</v>
      </c>
      <c r="F4074" s="284" t="s">
        <v>5491</v>
      </c>
      <c r="G4074" s="282" t="s">
        <v>2109</v>
      </c>
      <c r="H4074" s="261" t="s">
        <v>1169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5493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2533</v>
      </c>
      <c r="E4075" s="261" t="str">
        <f>_xlfn.XLOOKUP(D4075,거래처!B:B,거래처!D:D," ")</f>
        <v>550-51-00676</v>
      </c>
      <c r="F4075" s="284" t="s">
        <v>1744</v>
      </c>
      <c r="G4075" s="282" t="s">
        <v>2110</v>
      </c>
      <c r="H4075" s="261" t="s">
        <v>1744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5493</v>
      </c>
      <c r="P4075" s="282" t="s">
        <v>4227</v>
      </c>
    </row>
    <row r="4076" spans="1:17">
      <c r="A4076" s="263">
        <v>4075</v>
      </c>
      <c r="C4076" s="256">
        <v>46171</v>
      </c>
      <c r="D4076" s="282" t="s">
        <v>2533</v>
      </c>
      <c r="E4076" s="261" t="str">
        <f>_xlfn.XLOOKUP(D4076,거래처!B:B,거래처!D:D," ")</f>
        <v>550-51-00676</v>
      </c>
      <c r="G4076" s="282" t="s">
        <v>2533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3845</v>
      </c>
      <c r="E4077" s="261" t="str">
        <f>_xlfn.XLOOKUP(D4077,거래처!B:B,거래처!D:D," ")</f>
        <v>205-01-87593</v>
      </c>
      <c r="G4077" s="282" t="s">
        <v>3845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E4078" s="261" t="str">
        <f>_xlfn.XLOOKUP(D4078,거래처!B:B,거래처!D:D," ")</f>
        <v>138-01-48780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1264</v>
      </c>
      <c r="E4079" s="261" t="str">
        <f>_xlfn.XLOOKUP(D4079,거래처!B:B,거래처!D:D," ")</f>
        <v>881-07-00034</v>
      </c>
      <c r="G4079" s="282" t="s">
        <v>1264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2618</v>
      </c>
      <c r="E4080" s="261" t="str">
        <f>_xlfn.XLOOKUP(D4080,거래처!B:B,거래처!D:D," ")</f>
        <v>214-30-06027</v>
      </c>
      <c r="G4080" s="282" t="s">
        <v>2618</v>
      </c>
      <c r="N4080" s="257">
        <v>-1760000</v>
      </c>
    </row>
    <row r="4081" spans="1:17">
      <c r="A4081" s="263">
        <v>4080</v>
      </c>
      <c r="C4081" s="256">
        <v>46171</v>
      </c>
      <c r="D4081" s="282" t="s">
        <v>972</v>
      </c>
      <c r="E4081" s="261" t="str">
        <f>_xlfn.XLOOKUP(D4081,거래처!B:B,거래처!D:D," ")</f>
        <v>863-26-00658</v>
      </c>
      <c r="G4081" s="282" t="s">
        <v>972</v>
      </c>
      <c r="N4081" s="257">
        <v>-1450000</v>
      </c>
    </row>
    <row r="4082" spans="1:17">
      <c r="A4082" s="263">
        <v>4081</v>
      </c>
      <c r="B4082" s="58">
        <v>165</v>
      </c>
      <c r="C4082" s="256">
        <v>46171</v>
      </c>
      <c r="D4082" s="282" t="s">
        <v>1034</v>
      </c>
      <c r="E4082" s="261" t="str">
        <f>_xlfn.XLOOKUP(D4082,거래처!B:B,거래처!D:D," ")</f>
        <v>418-04-41461</v>
      </c>
      <c r="F4082" s="284" t="s">
        <v>5499</v>
      </c>
      <c r="G4082" s="282" t="s">
        <v>2109</v>
      </c>
      <c r="H4082" s="261" t="s">
        <v>1169</v>
      </c>
      <c r="I4082" s="257">
        <v>1600000</v>
      </c>
      <c r="J4082" s="261">
        <v>1</v>
      </c>
      <c r="M4082" s="257">
        <v>1600000</v>
      </c>
      <c r="Q4082" s="282" t="s">
        <v>5500</v>
      </c>
    </row>
    <row r="4083" spans="1:17">
      <c r="A4083" s="263">
        <v>4082</v>
      </c>
      <c r="B4083" s="58">
        <v>12</v>
      </c>
      <c r="C4083" s="256">
        <v>46172</v>
      </c>
      <c r="D4083" s="282" t="s">
        <v>3047</v>
      </c>
      <c r="E4083" s="261" t="str">
        <f>_xlfn.XLOOKUP(D4083,거래처!B:B,거래처!D:D," ")</f>
        <v>402-16-96829</v>
      </c>
      <c r="F4083" s="284">
        <v>7205246673</v>
      </c>
      <c r="G4083" s="282" t="s">
        <v>1171</v>
      </c>
      <c r="H4083" s="261" t="s">
        <v>1694</v>
      </c>
      <c r="I4083" s="257">
        <v>1200000</v>
      </c>
      <c r="J4083" s="261">
        <v>1</v>
      </c>
      <c r="M4083" s="257">
        <v>1200000</v>
      </c>
      <c r="O4083" s="257" t="s">
        <v>5502</v>
      </c>
    </row>
    <row r="4084" spans="1:17">
      <c r="A4084" s="263">
        <v>4083</v>
      </c>
      <c r="B4084" s="58">
        <v>104</v>
      </c>
      <c r="C4084" s="256">
        <v>46172</v>
      </c>
      <c r="D4084" s="282" t="s">
        <v>3047</v>
      </c>
      <c r="E4084" s="261" t="str">
        <f>_xlfn.XLOOKUP(D4084,거래처!B:B,거래처!D:D," ")</f>
        <v>402-16-96829</v>
      </c>
      <c r="G4084" s="282" t="s">
        <v>1454</v>
      </c>
      <c r="H4084" s="261" t="s">
        <v>2594</v>
      </c>
      <c r="I4084" s="257">
        <v>350000</v>
      </c>
      <c r="J4084" s="261">
        <v>1</v>
      </c>
      <c r="M4084" s="257">
        <v>350000</v>
      </c>
      <c r="O4084" s="257" t="s">
        <v>5502</v>
      </c>
    </row>
    <row r="4085" spans="1:17">
      <c r="A4085" s="263">
        <v>4084</v>
      </c>
      <c r="B4085" s="58">
        <v>93</v>
      </c>
      <c r="C4085" s="256">
        <v>46172</v>
      </c>
      <c r="D4085" s="282" t="s">
        <v>3047</v>
      </c>
      <c r="E4085" s="261" t="str">
        <f>_xlfn.XLOOKUP(D4085,거래처!B:B,거래처!D:D," ")</f>
        <v>402-16-96829</v>
      </c>
      <c r="G4085" s="282" t="s">
        <v>1477</v>
      </c>
      <c r="I4085" s="257">
        <v>20000</v>
      </c>
      <c r="J4085" s="261">
        <v>1</v>
      </c>
      <c r="M4085" s="257">
        <v>20000</v>
      </c>
      <c r="O4085" s="257" t="s">
        <v>5502</v>
      </c>
    </row>
    <row r="4086" spans="1:17">
      <c r="A4086" s="263">
        <v>4085</v>
      </c>
      <c r="B4086" s="58">
        <v>79</v>
      </c>
      <c r="C4086" s="256">
        <v>46172</v>
      </c>
      <c r="D4086" s="282" t="s">
        <v>1425</v>
      </c>
      <c r="E4086" s="261" t="str">
        <f>_xlfn.XLOOKUP(D4086,거래처!B:B,거래처!D:D," ")</f>
        <v>220-02-21340</v>
      </c>
      <c r="G4086" s="282" t="s">
        <v>2126</v>
      </c>
      <c r="H4086" s="261" t="s">
        <v>1166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7">
      <c r="A4087" s="263">
        <v>4086</v>
      </c>
      <c r="B4087" s="58">
        <v>248</v>
      </c>
      <c r="C4087" s="256">
        <v>46172</v>
      </c>
      <c r="D4087" s="282" t="s">
        <v>1664</v>
      </c>
      <c r="E4087" s="261" t="str">
        <f>_xlfn.XLOOKUP(D4087,거래처!B:B,거래처!D:D," ")</f>
        <v>848-34-00917</v>
      </c>
      <c r="G4087" s="282" t="s">
        <v>1612</v>
      </c>
      <c r="H4087" s="261" t="s">
        <v>5505</v>
      </c>
      <c r="I4087" s="257">
        <v>600000</v>
      </c>
      <c r="J4087" s="261">
        <v>1</v>
      </c>
      <c r="L4087" s="257"/>
      <c r="M4087" s="257">
        <v>600000</v>
      </c>
    </row>
    <row r="4088" spans="1:17">
      <c r="A4088" s="263">
        <v>4087</v>
      </c>
      <c r="C4088" s="256">
        <v>46172</v>
      </c>
      <c r="D4088" s="282" t="s">
        <v>1542</v>
      </c>
      <c r="E4088" s="261" t="str">
        <f>_xlfn.XLOOKUP(D4088,거래처!B:B,거래처!D:D," ")</f>
        <v>122-01-63748</v>
      </c>
      <c r="G4088" s="282" t="s">
        <v>1542</v>
      </c>
      <c r="N4088" s="257">
        <v>-1430000</v>
      </c>
    </row>
    <row r="4089" spans="1:17">
      <c r="A4089" s="263">
        <v>4088</v>
      </c>
      <c r="C4089" s="256">
        <v>46172</v>
      </c>
      <c r="D4089" s="282" t="s">
        <v>2901</v>
      </c>
      <c r="E4089" s="261" t="str">
        <f>_xlfn.XLOOKUP(D4089,거래처!B:B,거래처!D:D," ")</f>
        <v>402-23-16615</v>
      </c>
      <c r="G4089" s="282" t="s">
        <v>2901</v>
      </c>
      <c r="N4089" s="257">
        <v>-1200000</v>
      </c>
    </row>
    <row r="4090" spans="1:17">
      <c r="A4090" s="263">
        <v>4089</v>
      </c>
      <c r="B4090" s="58">
        <v>249</v>
      </c>
      <c r="C4090" s="256">
        <v>46172</v>
      </c>
      <c r="D4090" s="282" t="s">
        <v>1357</v>
      </c>
      <c r="E4090" s="261" t="str">
        <f>_xlfn.XLOOKUP(D4090,거래처!B:B,거래처!D:D," ")</f>
        <v>177-01-03420</v>
      </c>
      <c r="F4090" s="284" t="s">
        <v>5507</v>
      </c>
      <c r="G4090" s="282" t="s">
        <v>2337</v>
      </c>
      <c r="H4090" s="261" t="s">
        <v>2658</v>
      </c>
      <c r="I4090" s="257">
        <v>1100000</v>
      </c>
      <c r="J4090" s="261">
        <v>1</v>
      </c>
      <c r="M4090" s="257">
        <v>1100000</v>
      </c>
      <c r="O4090" s="257" t="s">
        <v>5508</v>
      </c>
    </row>
    <row r="4091" spans="1:17">
      <c r="A4091" s="263">
        <v>4090</v>
      </c>
      <c r="B4091" s="58">
        <v>12</v>
      </c>
      <c r="C4091" s="256">
        <v>46172</v>
      </c>
      <c r="D4091" s="282" t="s">
        <v>1498</v>
      </c>
      <c r="E4091" s="261">
        <f>_xlfn.XLOOKUP(D4091,거래처!B:B,거래처!D:D," ")</f>
        <v>0</v>
      </c>
      <c r="F4091" s="284">
        <v>7205246673</v>
      </c>
      <c r="G4091" s="282" t="s">
        <v>1171</v>
      </c>
      <c r="H4091" s="261" t="s">
        <v>1694</v>
      </c>
      <c r="I4091" s="257">
        <v>1200000</v>
      </c>
      <c r="J4091" s="261">
        <v>1</v>
      </c>
      <c r="M4091" s="257">
        <v>1200000</v>
      </c>
      <c r="O4091" s="257" t="s">
        <v>5510</v>
      </c>
      <c r="P4091" s="282" t="s">
        <v>5304</v>
      </c>
    </row>
    <row r="4092" spans="1:17">
      <c r="A4092" s="263">
        <v>4091</v>
      </c>
      <c r="C4092" s="256">
        <v>46174</v>
      </c>
      <c r="D4092" s="282" t="s">
        <v>1498</v>
      </c>
      <c r="E4092" s="261">
        <f>_xlfn.XLOOKUP(D4092,거래처!B:B,거래처!D:D," ")</f>
        <v>0</v>
      </c>
      <c r="G4092" s="282" t="s">
        <v>1498</v>
      </c>
      <c r="N4092" s="257">
        <v>-3466000</v>
      </c>
    </row>
    <row r="4093" spans="1:17">
      <c r="A4093" s="263">
        <v>4092</v>
      </c>
      <c r="C4093" s="256">
        <v>46174</v>
      </c>
      <c r="D4093" s="282" t="s">
        <v>1664</v>
      </c>
      <c r="E4093" s="261" t="str">
        <f>_xlfn.XLOOKUP(D4093,거래처!B:B,거래처!D:D," ")</f>
        <v>848-34-00917</v>
      </c>
      <c r="G4093" s="282" t="s">
        <v>5512</v>
      </c>
      <c r="N4093" s="257">
        <v>-600000</v>
      </c>
    </row>
    <row r="4094" spans="1:17">
      <c r="A4094" s="263">
        <v>4093</v>
      </c>
      <c r="B4094" s="58">
        <v>13</v>
      </c>
      <c r="C4094" s="256">
        <v>46174</v>
      </c>
      <c r="D4094" s="282" t="s">
        <v>981</v>
      </c>
      <c r="E4094" s="261" t="str">
        <f>_xlfn.XLOOKUP(D4094,거래처!B:B,거래처!D:D," ")</f>
        <v>138-01-48780</v>
      </c>
      <c r="F4094" s="284">
        <v>7205502786</v>
      </c>
      <c r="G4094" s="282" t="s">
        <v>1171</v>
      </c>
      <c r="H4094" s="261" t="s">
        <v>1694</v>
      </c>
      <c r="I4094" s="257">
        <v>1100000</v>
      </c>
      <c r="J4094" s="261">
        <v>1</v>
      </c>
      <c r="L4094" s="258">
        <v>110000</v>
      </c>
      <c r="M4094" s="257">
        <v>1210000</v>
      </c>
    </row>
    <row r="4095" spans="1:17">
      <c r="A4095" s="263">
        <v>4094</v>
      </c>
      <c r="B4095" s="58">
        <v>162</v>
      </c>
      <c r="C4095" s="256">
        <v>46174</v>
      </c>
      <c r="D4095" s="282" t="s">
        <v>2329</v>
      </c>
      <c r="E4095" s="261" t="str">
        <f>_xlfn.XLOOKUP(D4095,거래처!B:B,거래처!D:D," ")</f>
        <v>552-86-02615</v>
      </c>
      <c r="F4095" s="284">
        <v>7011303150216</v>
      </c>
      <c r="G4095" s="282" t="s">
        <v>1962</v>
      </c>
      <c r="H4095" s="261" t="s">
        <v>1182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5520</v>
      </c>
    </row>
    <row r="4096" spans="1:17">
      <c r="A4096" s="263">
        <v>4095</v>
      </c>
      <c r="B4096" s="58">
        <v>235</v>
      </c>
      <c r="C4096" s="256">
        <v>46174</v>
      </c>
      <c r="D4096" s="282" t="s">
        <v>1336</v>
      </c>
      <c r="E4096" s="261" t="str">
        <f>_xlfn.XLOOKUP(D4096,거래처!B:B,거래처!D:D," ")</f>
        <v>642-15-02067</v>
      </c>
      <c r="G4096" s="282" t="s">
        <v>5417</v>
      </c>
      <c r="H4096" s="261" t="s">
        <v>5418</v>
      </c>
      <c r="I4096" s="257">
        <v>100000</v>
      </c>
      <c r="J4096" s="261">
        <v>1</v>
      </c>
      <c r="M4096" s="257">
        <v>100000</v>
      </c>
      <c r="O4096" s="257" t="s">
        <v>5520</v>
      </c>
    </row>
    <row r="4097" spans="1:17">
      <c r="A4097" s="263">
        <v>4096</v>
      </c>
      <c r="B4097" s="58">
        <v>12</v>
      </c>
      <c r="C4097" s="256">
        <v>46174</v>
      </c>
      <c r="D4097" s="282" t="s">
        <v>1833</v>
      </c>
      <c r="E4097" s="261" t="str">
        <f>_xlfn.XLOOKUP(D4097,거래처!B:B,거래처!D:D," ")</f>
        <v>894-39-00502</v>
      </c>
      <c r="F4097" s="284">
        <v>7205246673</v>
      </c>
      <c r="G4097" s="282" t="s">
        <v>1171</v>
      </c>
      <c r="H4097" s="261" t="s">
        <v>1694</v>
      </c>
      <c r="I4097" s="257">
        <v>1200000</v>
      </c>
      <c r="J4097" s="261">
        <v>1</v>
      </c>
      <c r="M4097" s="257">
        <v>1200000</v>
      </c>
    </row>
    <row r="4098" spans="1:17">
      <c r="A4098" s="263">
        <v>4097</v>
      </c>
      <c r="B4098" s="58">
        <v>104</v>
      </c>
      <c r="C4098" s="256">
        <v>46174</v>
      </c>
      <c r="D4098" s="282" t="s">
        <v>1833</v>
      </c>
      <c r="E4098" s="261" t="str">
        <f>_xlfn.XLOOKUP(D4098,거래처!B:B,거래처!D:D," ")</f>
        <v>894-39-00502</v>
      </c>
      <c r="G4098" s="282" t="s">
        <v>1454</v>
      </c>
      <c r="H4098" s="261" t="s">
        <v>2594</v>
      </c>
      <c r="I4098" s="257">
        <v>350000</v>
      </c>
      <c r="J4098" s="261">
        <v>1</v>
      </c>
      <c r="M4098" s="257">
        <v>350000</v>
      </c>
    </row>
    <row r="4099" spans="1:17">
      <c r="A4099" s="263">
        <v>4098</v>
      </c>
      <c r="B4099" s="58">
        <v>30</v>
      </c>
      <c r="C4099" s="256">
        <v>46174</v>
      </c>
      <c r="D4099" s="282" t="s">
        <v>1554</v>
      </c>
      <c r="E4099" s="261" t="str">
        <f>_xlfn.XLOOKUP(D4099,거래처!B:B,거래처!D:D," ")</f>
        <v>312-13-58007</v>
      </c>
      <c r="F4099" s="284">
        <v>7205794960</v>
      </c>
      <c r="G4099" s="282" t="s">
        <v>1171</v>
      </c>
      <c r="H4099" s="261" t="s">
        <v>1319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4180</v>
      </c>
    </row>
    <row r="4100" spans="1:17">
      <c r="A4100" s="263">
        <v>4099</v>
      </c>
      <c r="B4100" s="58">
        <v>104</v>
      </c>
      <c r="C4100" s="256">
        <v>46174</v>
      </c>
      <c r="D4100" s="282" t="s">
        <v>1554</v>
      </c>
      <c r="E4100" s="261" t="str">
        <f>_xlfn.XLOOKUP(D4100,거래처!B:B,거래처!D:D," ")</f>
        <v>312-13-58007</v>
      </c>
      <c r="G4100" s="282" t="s">
        <v>1454</v>
      </c>
      <c r="H4100" s="261" t="s">
        <v>2594</v>
      </c>
      <c r="I4100" s="257">
        <v>350000</v>
      </c>
      <c r="J4100" s="261">
        <v>1</v>
      </c>
      <c r="L4100" s="258">
        <v>35000</v>
      </c>
      <c r="M4100" s="257">
        <v>385000</v>
      </c>
    </row>
    <row r="4101" spans="1:17">
      <c r="A4101" s="263">
        <v>4100</v>
      </c>
      <c r="B4101" s="58">
        <v>90</v>
      </c>
      <c r="C4101" s="256">
        <v>46174</v>
      </c>
      <c r="D4101" s="282" t="s">
        <v>1122</v>
      </c>
      <c r="E4101" s="261">
        <f>_xlfn.XLOOKUP(D4101,거래처!B:B,거래처!D:D," ")</f>
        <v>0</v>
      </c>
      <c r="G4101" s="282" t="s">
        <v>1659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7">
      <c r="A4102" s="263">
        <v>4101</v>
      </c>
      <c r="B4102" s="58">
        <v>77</v>
      </c>
      <c r="C4102" s="256">
        <v>46174</v>
      </c>
      <c r="D4102" s="282" t="s">
        <v>1357</v>
      </c>
      <c r="E4102" s="261" t="str">
        <f>_xlfn.XLOOKUP(D4102,거래처!B:B,거래처!D:D," ")</f>
        <v>177-01-03420</v>
      </c>
      <c r="F4102" s="284" t="s">
        <v>4599</v>
      </c>
      <c r="G4102" s="282" t="s">
        <v>1685</v>
      </c>
      <c r="I4102" s="257">
        <v>1100000</v>
      </c>
      <c r="J4102" s="261">
        <v>1</v>
      </c>
      <c r="M4102" s="257">
        <v>1100000</v>
      </c>
    </row>
    <row r="4103" spans="1:17">
      <c r="A4103" s="263">
        <v>4102</v>
      </c>
      <c r="C4103" s="256">
        <v>46174</v>
      </c>
      <c r="D4103" s="282" t="s">
        <v>2636</v>
      </c>
      <c r="E4103" s="261" t="str">
        <f>_xlfn.XLOOKUP(D4103,거래처!B:B,거래처!D:D," ")</f>
        <v>503-81-99146</v>
      </c>
      <c r="G4103" s="282" t="s">
        <v>2636</v>
      </c>
      <c r="N4103" s="257">
        <v>-1815000</v>
      </c>
    </row>
    <row r="4104" spans="1:17">
      <c r="A4104" s="263">
        <v>4103</v>
      </c>
      <c r="C4104" s="256">
        <v>46174</v>
      </c>
      <c r="D4104" s="282" t="s">
        <v>2474</v>
      </c>
      <c r="E4104" s="261" t="str">
        <f>_xlfn.XLOOKUP(D4104,거래처!B:B,거래처!D:D," ")</f>
        <v>416-04-31443</v>
      </c>
      <c r="G4104" s="282" t="s">
        <v>2474</v>
      </c>
      <c r="N4104" s="257">
        <v>-1200000</v>
      </c>
    </row>
    <row r="4105" spans="1:17">
      <c r="A4105" s="263">
        <v>4104</v>
      </c>
      <c r="C4105" s="256">
        <v>46174</v>
      </c>
      <c r="D4105" s="282" t="s">
        <v>3047</v>
      </c>
      <c r="E4105" s="261" t="str">
        <f>_xlfn.XLOOKUP(D4105,거래처!B:B,거래처!D:D," ")</f>
        <v>402-16-96829</v>
      </c>
      <c r="G4105" s="282" t="s">
        <v>3047</v>
      </c>
      <c r="N4105" s="257">
        <v>-1570000</v>
      </c>
    </row>
    <row r="4106" spans="1:17">
      <c r="A4106" s="263">
        <v>4105</v>
      </c>
      <c r="C4106" s="256">
        <v>46174</v>
      </c>
      <c r="D4106" s="282" t="s">
        <v>1357</v>
      </c>
      <c r="E4106" s="261" t="str">
        <f>_xlfn.XLOOKUP(D4106,거래처!B:B,거래처!D:D," ")</f>
        <v>177-01-03420</v>
      </c>
      <c r="G4106" s="282" t="s">
        <v>5528</v>
      </c>
      <c r="N4106" s="257">
        <v>-700000</v>
      </c>
    </row>
    <row r="4107" spans="1:17">
      <c r="A4107" s="263">
        <v>4106</v>
      </c>
      <c r="C4107" s="256">
        <v>46174</v>
      </c>
      <c r="D4107" s="282" t="s">
        <v>1357</v>
      </c>
      <c r="E4107" s="261" t="str">
        <f>_xlfn.XLOOKUP(D4107,거래처!B:B,거래처!D:D," ")</f>
        <v>177-01-03420</v>
      </c>
      <c r="G4107" s="282" t="s">
        <v>1357</v>
      </c>
      <c r="N4107" s="257">
        <v>-11130000</v>
      </c>
    </row>
    <row r="4108" spans="1:17">
      <c r="A4108" s="263">
        <v>4107</v>
      </c>
      <c r="C4108" s="256">
        <v>46174</v>
      </c>
      <c r="D4108" s="282" t="s">
        <v>1511</v>
      </c>
      <c r="E4108" s="261" t="str">
        <f>_xlfn.XLOOKUP(D4108,거래처!B:B,거래처!D:D," ")</f>
        <v>196-87-02353</v>
      </c>
      <c r="G4108" s="282" t="s">
        <v>1511</v>
      </c>
      <c r="N4108" s="257">
        <v>-1760000</v>
      </c>
    </row>
    <row r="4109" spans="1:17">
      <c r="A4109" s="263">
        <v>4108</v>
      </c>
      <c r="C4109" s="256">
        <v>46174</v>
      </c>
      <c r="D4109" s="282" t="s">
        <v>981</v>
      </c>
      <c r="E4109" s="261" t="str">
        <f>_xlfn.XLOOKUP(D4109,거래처!B:B,거래처!D:D," ")</f>
        <v>138-01-48780</v>
      </c>
      <c r="G4109" s="282" t="s">
        <v>981</v>
      </c>
      <c r="N4109" s="257">
        <v>-1210000</v>
      </c>
    </row>
    <row r="4110" spans="1:17">
      <c r="A4110" s="263">
        <v>4109</v>
      </c>
      <c r="C4110" s="256">
        <v>46174</v>
      </c>
      <c r="D4110" s="282" t="s">
        <v>1412</v>
      </c>
      <c r="E4110" s="261" t="str">
        <f>_xlfn.XLOOKUP(D4110,거래처!B:B,거래처!D:D," ")</f>
        <v>324-46-00336</v>
      </c>
      <c r="G4110" s="282" t="s">
        <v>1412</v>
      </c>
      <c r="N4110" s="257">
        <v>-1300000</v>
      </c>
    </row>
    <row r="4111" spans="1:17">
      <c r="A4111" s="263">
        <v>4110</v>
      </c>
      <c r="C4111" s="256">
        <v>46174</v>
      </c>
      <c r="D4111" s="282" t="s">
        <v>1554</v>
      </c>
      <c r="E4111" s="261" t="str">
        <f>_xlfn.XLOOKUP(D4111,거래처!B:B,거래처!D:D," ")</f>
        <v>312-13-58007</v>
      </c>
      <c r="G4111" s="282" t="s">
        <v>1554</v>
      </c>
      <c r="N4111" s="257">
        <v>-1595000</v>
      </c>
    </row>
    <row r="4112" spans="1:17">
      <c r="A4112" s="263">
        <v>4111</v>
      </c>
      <c r="B4112" s="58">
        <v>11</v>
      </c>
      <c r="C4112" s="256">
        <v>46175</v>
      </c>
      <c r="D4112" s="282" t="s">
        <v>3047</v>
      </c>
      <c r="E4112" s="261" t="str">
        <f>_xlfn.XLOOKUP(D4112,거래처!B:B,거래처!D:D," ")</f>
        <v>402-16-96829</v>
      </c>
      <c r="F4112" s="284">
        <v>7204812388</v>
      </c>
      <c r="G4112" s="282" t="s">
        <v>1171</v>
      </c>
      <c r="H4112" s="261" t="s">
        <v>1694</v>
      </c>
      <c r="I4112" s="257">
        <v>1200000</v>
      </c>
      <c r="J4112" s="261">
        <v>1</v>
      </c>
      <c r="M4112" s="257">
        <v>1200000</v>
      </c>
      <c r="O4112" s="257" t="s">
        <v>5530</v>
      </c>
    </row>
    <row r="4113" spans="1:17">
      <c r="A4113" s="263">
        <v>4112</v>
      </c>
      <c r="B4113" s="58">
        <v>104</v>
      </c>
      <c r="C4113" s="256">
        <v>46175</v>
      </c>
      <c r="D4113" s="282" t="s">
        <v>3047</v>
      </c>
      <c r="E4113" s="261" t="str">
        <f>_xlfn.XLOOKUP(D4113,거래처!B:B,거래처!D:D," ")</f>
        <v>402-16-96829</v>
      </c>
      <c r="G4113" s="282" t="s">
        <v>1454</v>
      </c>
      <c r="H4113" s="261" t="s">
        <v>2594</v>
      </c>
      <c r="I4113" s="257">
        <v>350000</v>
      </c>
      <c r="J4113" s="261">
        <v>1</v>
      </c>
      <c r="M4113" s="257">
        <v>350000</v>
      </c>
      <c r="O4113" s="257" t="s">
        <v>5530</v>
      </c>
    </row>
    <row r="4114" spans="1:17">
      <c r="A4114" s="263">
        <v>4113</v>
      </c>
      <c r="B4114" s="58">
        <v>79</v>
      </c>
      <c r="C4114" s="256">
        <v>46175</v>
      </c>
      <c r="D4114" s="282" t="s">
        <v>2217</v>
      </c>
      <c r="E4114" s="261" t="str">
        <f>_xlfn.XLOOKUP(D4114,거래처!B:B,거래처!D:D," ")</f>
        <v>215-03-36659</v>
      </c>
      <c r="G4114" s="282" t="s">
        <v>2126</v>
      </c>
      <c r="H4114" s="261" t="s">
        <v>1166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5532</v>
      </c>
      <c r="Q4114" s="282" t="s">
        <v>5533</v>
      </c>
    </row>
    <row r="4115" spans="1:17">
      <c r="A4115" s="263">
        <v>4114</v>
      </c>
      <c r="B4115" s="58">
        <v>82</v>
      </c>
      <c r="C4115" s="256">
        <v>46175</v>
      </c>
      <c r="D4115" s="282" t="s">
        <v>2217</v>
      </c>
      <c r="E4115" s="261" t="str">
        <f>_xlfn.XLOOKUP(D4115,거래처!B:B,거래처!D:D," ")</f>
        <v>215-03-36659</v>
      </c>
      <c r="G4115" s="282" t="s">
        <v>4041</v>
      </c>
      <c r="H4115" s="261" t="s">
        <v>1174</v>
      </c>
      <c r="I4115" s="257">
        <v>100000</v>
      </c>
      <c r="J4115" s="261">
        <v>1</v>
      </c>
      <c r="M4115" s="257">
        <v>100000</v>
      </c>
      <c r="O4115" s="257" t="s">
        <v>5535</v>
      </c>
      <c r="Q4115" s="282" t="s">
        <v>5536</v>
      </c>
    </row>
    <row r="4116" spans="1:17">
      <c r="A4116" s="263">
        <v>4115</v>
      </c>
      <c r="B4116" s="58">
        <v>152</v>
      </c>
      <c r="C4116" s="256">
        <v>46175</v>
      </c>
      <c r="D4116" s="282" t="s">
        <v>981</v>
      </c>
      <c r="E4116" s="261" t="str">
        <f>_xlfn.XLOOKUP(D4116,거래처!B:B,거래처!D:D," ")</f>
        <v>138-01-48780</v>
      </c>
      <c r="G4116" s="282" t="s">
        <v>4724</v>
      </c>
      <c r="H4116" s="261" t="s">
        <v>3279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5538</v>
      </c>
    </row>
    <row r="4117" spans="1:17">
      <c r="A4117" s="263">
        <v>4116</v>
      </c>
      <c r="B4117" s="58">
        <v>212</v>
      </c>
      <c r="C4117" s="256">
        <v>46175</v>
      </c>
      <c r="D4117" s="282" t="s">
        <v>1431</v>
      </c>
      <c r="E4117" s="261" t="str">
        <f>_xlfn.XLOOKUP(D4117,거래처!B:B,거래처!D:D," ")</f>
        <v>487-18-00463</v>
      </c>
      <c r="G4117" s="282" t="s">
        <v>5189</v>
      </c>
      <c r="I4117" s="257">
        <v>150000</v>
      </c>
      <c r="J4117" s="261">
        <v>1</v>
      </c>
      <c r="M4117" s="257">
        <v>150000</v>
      </c>
    </row>
    <row r="4118" spans="1:17">
      <c r="A4118" s="263">
        <v>4117</v>
      </c>
      <c r="B4118" s="58">
        <v>140</v>
      </c>
      <c r="C4118" s="256">
        <v>46175</v>
      </c>
      <c r="D4118" s="282" t="s">
        <v>1437</v>
      </c>
      <c r="E4118" s="261" t="str">
        <f>_xlfn.XLOOKUP(D4118,거래처!B:B,거래처!D:D," ")</f>
        <v>408-33-91630</v>
      </c>
      <c r="G4118" s="282" t="s">
        <v>4067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5541</v>
      </c>
    </row>
    <row r="4119" spans="1:17">
      <c r="A4119" s="263">
        <v>4118</v>
      </c>
      <c r="B4119" s="58">
        <v>77</v>
      </c>
      <c r="C4119" s="256">
        <v>46175</v>
      </c>
      <c r="D4119" s="282" t="s">
        <v>1357</v>
      </c>
      <c r="E4119" s="261" t="str">
        <f>_xlfn.XLOOKUP(D4119,거래처!B:B,거래처!D:D," ")</f>
        <v>177-01-03420</v>
      </c>
      <c r="F4119" s="284" t="s">
        <v>4599</v>
      </c>
      <c r="G4119" s="282" t="s">
        <v>1685</v>
      </c>
      <c r="I4119" s="257">
        <v>1100000</v>
      </c>
      <c r="J4119" s="261">
        <v>1</v>
      </c>
      <c r="M4119" s="257">
        <v>1100000</v>
      </c>
      <c r="Q4119" s="282" t="s">
        <v>5262</v>
      </c>
    </row>
    <row r="4120" spans="1:17">
      <c r="A4120" s="263">
        <v>4119</v>
      </c>
      <c r="B4120" s="58">
        <v>94</v>
      </c>
      <c r="C4120" s="256">
        <v>46175</v>
      </c>
      <c r="D4120" s="282" t="s">
        <v>1731</v>
      </c>
      <c r="E4120" s="261" t="str">
        <f>_xlfn.XLOOKUP(D4120,거래처!B:B,거래처!D:D," ")</f>
        <v>609-23-97505</v>
      </c>
      <c r="G4120" s="282" t="s">
        <v>2116</v>
      </c>
      <c r="H4120" s="261" t="s">
        <v>1175</v>
      </c>
      <c r="I4120" s="257">
        <v>630000</v>
      </c>
      <c r="J4120" s="261">
        <v>1</v>
      </c>
      <c r="M4120" s="257">
        <v>630000</v>
      </c>
    </row>
    <row r="4121" spans="1:17">
      <c r="A4121" s="263">
        <v>4120</v>
      </c>
      <c r="B4121" s="58">
        <v>49</v>
      </c>
      <c r="C4121" s="256">
        <v>46175</v>
      </c>
      <c r="D4121" s="282" t="s">
        <v>1731</v>
      </c>
      <c r="E4121" s="261" t="str">
        <f>_xlfn.XLOOKUP(D4121,거래처!B:B,거래처!D:D," ")</f>
        <v>609-23-97505</v>
      </c>
      <c r="F4121" s="284" t="s">
        <v>1217</v>
      </c>
      <c r="G4121" s="282" t="s">
        <v>2117</v>
      </c>
      <c r="H4121" s="261" t="s">
        <v>1217</v>
      </c>
      <c r="I4121" s="257">
        <v>140000</v>
      </c>
      <c r="J4121" s="261">
        <v>1</v>
      </c>
      <c r="M4121" s="257">
        <v>140000</v>
      </c>
    </row>
    <row r="4122" spans="1:17">
      <c r="A4122" s="263">
        <v>4121</v>
      </c>
      <c r="C4122" s="256">
        <v>46175</v>
      </c>
      <c r="D4122" s="282" t="s">
        <v>2217</v>
      </c>
      <c r="E4122" s="261" t="str">
        <f>_xlfn.XLOOKUP(D4122,거래처!B:B,거래처!D:D," ")</f>
        <v>215-03-36659</v>
      </c>
      <c r="G4122" s="282" t="s">
        <v>2217</v>
      </c>
      <c r="N4122" s="257">
        <v>-1200000</v>
      </c>
    </row>
    <row r="4123" spans="1:17">
      <c r="A4123" s="263">
        <v>4122</v>
      </c>
      <c r="C4123" s="256">
        <v>46175</v>
      </c>
      <c r="D4123" s="282" t="s">
        <v>2329</v>
      </c>
      <c r="E4123" s="261" t="str">
        <f>_xlfn.XLOOKUP(D4123,거래처!B:B,거래처!D:D," ")</f>
        <v>552-86-02615</v>
      </c>
      <c r="G4123" s="282" t="s">
        <v>2329</v>
      </c>
      <c r="N4123" s="257">
        <v>-1650000</v>
      </c>
    </row>
    <row r="4124" spans="1:17">
      <c r="A4124" s="263">
        <v>4123</v>
      </c>
      <c r="C4124" s="256">
        <v>46175</v>
      </c>
      <c r="D4124" s="282" t="s">
        <v>1746</v>
      </c>
      <c r="E4124" s="261" t="str">
        <f>_xlfn.XLOOKUP(D4124,거래처!B:B,거래처!D:D," ")</f>
        <v>410-17-34118</v>
      </c>
      <c r="G4124" s="282" t="s">
        <v>1746</v>
      </c>
      <c r="N4124" s="257">
        <v>-1210000</v>
      </c>
    </row>
    <row r="4125" spans="1:17">
      <c r="A4125" s="263">
        <v>4124</v>
      </c>
      <c r="C4125" s="256">
        <v>46175</v>
      </c>
      <c r="D4125" s="282" t="s">
        <v>2652</v>
      </c>
      <c r="E4125" s="261" t="str">
        <f>_xlfn.XLOOKUP(D4125,거래처!B:B,거래처!D:D," ")</f>
        <v>204-09-46300</v>
      </c>
      <c r="G4125" s="282" t="s">
        <v>2652</v>
      </c>
      <c r="N4125" s="257">
        <v>-1000000</v>
      </c>
    </row>
    <row r="4126" spans="1:17">
      <c r="A4126" s="263">
        <v>4125</v>
      </c>
      <c r="B4126" s="58">
        <v>188</v>
      </c>
      <c r="C4126" s="256">
        <v>46176</v>
      </c>
      <c r="D4126" s="282" t="s">
        <v>2243</v>
      </c>
      <c r="E4126" s="261" t="str">
        <f>_xlfn.XLOOKUP(D4126,거래처!B:B,거래처!D:D," ")</f>
        <v>119-73-00045</v>
      </c>
      <c r="G4126" s="282" t="s">
        <v>2743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5545</v>
      </c>
      <c r="Q4126" s="282" t="s">
        <v>5546</v>
      </c>
    </row>
    <row r="4127" spans="1:17">
      <c r="A4127" s="263">
        <v>4126</v>
      </c>
      <c r="B4127" s="58">
        <v>77</v>
      </c>
      <c r="C4127" s="256">
        <v>46176</v>
      </c>
      <c r="D4127" s="282" t="s">
        <v>2474</v>
      </c>
      <c r="E4127" s="261" t="str">
        <f>_xlfn.XLOOKUP(D4127,거래처!B:B,거래처!D:D," ")</f>
        <v>416-04-31443</v>
      </c>
      <c r="F4127" s="284" t="s">
        <v>4599</v>
      </c>
      <c r="G4127" s="282" t="s">
        <v>1685</v>
      </c>
      <c r="I4127" s="257">
        <v>1100000</v>
      </c>
      <c r="J4127" s="261">
        <v>1</v>
      </c>
      <c r="M4127" s="257">
        <v>1100000</v>
      </c>
      <c r="O4127" s="257" t="s">
        <v>5548</v>
      </c>
    </row>
    <row r="4128" spans="1:17">
      <c r="A4128" s="263">
        <v>4127</v>
      </c>
      <c r="C4128" s="256">
        <v>46176</v>
      </c>
      <c r="D4128" s="282" t="s">
        <v>1731</v>
      </c>
      <c r="E4128" s="261" t="str">
        <f>_xlfn.XLOOKUP(D4128,거래처!B:B,거래처!D:D," ")</f>
        <v>609-23-97505</v>
      </c>
      <c r="G4128" s="282" t="s">
        <v>5550</v>
      </c>
      <c r="N4128" s="257">
        <v>-1470000</v>
      </c>
    </row>
    <row r="4129" spans="1:17">
      <c r="A4129" s="263">
        <v>4128</v>
      </c>
      <c r="C4129" s="256">
        <v>46176</v>
      </c>
      <c r="D4129" s="282" t="s">
        <v>2243</v>
      </c>
      <c r="E4129" s="261" t="str">
        <f>_xlfn.XLOOKUP(D4129,거래처!B:B,거래처!D:D," ")</f>
        <v>119-73-00045</v>
      </c>
      <c r="G4129" s="282" t="s">
        <v>5551</v>
      </c>
      <c r="N4129" s="257">
        <v>-1150000</v>
      </c>
    </row>
    <row r="4130" spans="1:17">
      <c r="A4130" s="263">
        <v>4129</v>
      </c>
      <c r="C4130" s="256">
        <v>46176</v>
      </c>
      <c r="D4130" s="282" t="s">
        <v>981</v>
      </c>
      <c r="E4130" s="261" t="str">
        <f>_xlfn.XLOOKUP(D4130,거래처!B:B,거래처!D:D," ")</f>
        <v>138-01-48780</v>
      </c>
      <c r="G4130" s="282" t="s">
        <v>981</v>
      </c>
      <c r="N4130" s="257">
        <v>-2310000</v>
      </c>
    </row>
    <row r="4131" spans="1:17">
      <c r="A4131" s="263">
        <v>4130</v>
      </c>
      <c r="C4131" s="256">
        <v>46174</v>
      </c>
      <c r="D4131" s="282" t="s">
        <v>2329</v>
      </c>
      <c r="E4131" s="261" t="str">
        <f>_xlfn.XLOOKUP(D4131,거래처!B:B,거래처!D:D," ")</f>
        <v>552-86-02615</v>
      </c>
      <c r="F4131" s="284" t="s">
        <v>5552</v>
      </c>
      <c r="G4131" s="282" t="s">
        <v>1962</v>
      </c>
      <c r="H4131" s="261" t="s">
        <v>1182</v>
      </c>
      <c r="J4131" s="261">
        <v>1</v>
      </c>
      <c r="O4131" s="257" t="s">
        <v>5520</v>
      </c>
    </row>
    <row r="4132" spans="1:17">
      <c r="A4132" s="263">
        <v>4131</v>
      </c>
      <c r="C4132" s="256">
        <v>46177</v>
      </c>
      <c r="D4132" s="282" t="s">
        <v>1437</v>
      </c>
      <c r="E4132" s="261" t="str">
        <f>_xlfn.XLOOKUP(D4132,거래처!B:B,거래처!D:D," ")</f>
        <v>408-33-91630</v>
      </c>
      <c r="G4132" s="282" t="s">
        <v>1437</v>
      </c>
      <c r="N4132" s="257">
        <v>-1300000</v>
      </c>
    </row>
    <row r="4133" spans="1:17">
      <c r="A4133" s="263">
        <v>4132</v>
      </c>
      <c r="C4133" s="256">
        <v>46177</v>
      </c>
      <c r="D4133" s="282" t="s">
        <v>3047</v>
      </c>
      <c r="E4133" s="261" t="str">
        <f>_xlfn.XLOOKUP(D4133,거래처!B:B,거래처!D:D," ")</f>
        <v>402-16-96829</v>
      </c>
      <c r="G4133" s="282" t="s">
        <v>3047</v>
      </c>
      <c r="N4133" s="257">
        <v>-1550000</v>
      </c>
    </row>
    <row r="4134" spans="1:17">
      <c r="A4134" s="263">
        <v>4133</v>
      </c>
      <c r="B4134" s="58">
        <v>122</v>
      </c>
      <c r="C4134" s="256">
        <v>46177</v>
      </c>
      <c r="D4134" s="282" t="s">
        <v>1407</v>
      </c>
      <c r="E4134" s="261" t="str">
        <f>_xlfn.XLOOKUP(D4134,거래처!B:B,거래처!D:D," ")</f>
        <v>502-11-86077</v>
      </c>
      <c r="G4134" s="282" t="s">
        <v>2023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4613</v>
      </c>
    </row>
    <row r="4135" spans="1:17">
      <c r="A4135" s="263">
        <v>4134</v>
      </c>
      <c r="B4135" s="58">
        <v>250</v>
      </c>
      <c r="C4135" s="256">
        <v>46177</v>
      </c>
      <c r="D4135" s="282" t="s">
        <v>1407</v>
      </c>
      <c r="E4135" s="261" t="str">
        <f>_xlfn.XLOOKUP(D4135,거래처!B:B,거래처!D:D," ")</f>
        <v>502-11-86077</v>
      </c>
      <c r="G4135" s="282" t="s">
        <v>3857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</row>
    <row r="4136" spans="1:17">
      <c r="A4136" s="263">
        <v>4135</v>
      </c>
      <c r="B4136" s="58">
        <v>191</v>
      </c>
      <c r="C4136" s="256">
        <v>46177</v>
      </c>
      <c r="D4136" s="282" t="s">
        <v>1407</v>
      </c>
      <c r="E4136" s="261" t="str">
        <f>_xlfn.XLOOKUP(D4136,거래처!B:B,거래처!D:D," ")</f>
        <v>502-11-86077</v>
      </c>
      <c r="G4136" s="282" t="s">
        <v>1506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1758</v>
      </c>
    </row>
    <row r="4137" spans="1:17">
      <c r="A4137" s="263">
        <v>4136</v>
      </c>
      <c r="B4137" s="58">
        <v>251</v>
      </c>
      <c r="C4137" s="256">
        <v>46177</v>
      </c>
      <c r="D4137" s="282" t="s">
        <v>1664</v>
      </c>
      <c r="E4137" s="261" t="str">
        <f>_xlfn.XLOOKUP(D4137,거래처!B:B,거래처!D:D," ")</f>
        <v>848-34-00917</v>
      </c>
      <c r="G4137" s="282" t="s">
        <v>1173</v>
      </c>
      <c r="H4137" s="261" t="s">
        <v>1927</v>
      </c>
      <c r="I4137" s="257">
        <v>2100000</v>
      </c>
      <c r="J4137" s="261">
        <v>1</v>
      </c>
      <c r="M4137" s="257">
        <v>2100000</v>
      </c>
      <c r="O4137" s="257" t="s">
        <v>5555</v>
      </c>
    </row>
    <row r="4138" spans="1:17">
      <c r="A4138" s="263">
        <v>4137</v>
      </c>
      <c r="B4138" s="58">
        <v>174</v>
      </c>
      <c r="C4138" s="256">
        <v>46177</v>
      </c>
      <c r="D4138" s="282" t="s">
        <v>1689</v>
      </c>
      <c r="E4138" s="261" t="str">
        <f>_xlfn.XLOOKUP(D4138,거래처!B:B,거래처!D:D," ")</f>
        <v>410-27-15314</v>
      </c>
      <c r="G4138" s="282" t="s">
        <v>2120</v>
      </c>
      <c r="H4138" s="261" t="s">
        <v>1736</v>
      </c>
      <c r="I4138" s="257">
        <v>40000</v>
      </c>
      <c r="J4138" s="261">
        <v>3</v>
      </c>
      <c r="L4138" s="258">
        <v>12000</v>
      </c>
      <c r="M4138" s="257">
        <v>132000</v>
      </c>
    </row>
    <row r="4139" spans="1:17">
      <c r="A4139" s="263">
        <v>4138</v>
      </c>
      <c r="B4139" s="58">
        <v>94</v>
      </c>
      <c r="C4139" s="256">
        <v>46177</v>
      </c>
      <c r="D4139" s="282" t="s">
        <v>1552</v>
      </c>
      <c r="E4139" s="261" t="str">
        <f>_xlfn.XLOOKUP(D4139,거래처!B:B,거래처!D:D," ")</f>
        <v>410-26-92600</v>
      </c>
      <c r="G4139" s="282" t="s">
        <v>2116</v>
      </c>
      <c r="H4139" s="261" t="s">
        <v>1175</v>
      </c>
      <c r="I4139" s="257">
        <v>650000</v>
      </c>
      <c r="J4139" s="261">
        <v>1</v>
      </c>
      <c r="M4139" s="257">
        <v>650000</v>
      </c>
    </row>
    <row r="4140" spans="1:17">
      <c r="A4140" s="263">
        <v>4139</v>
      </c>
      <c r="B4140" s="58">
        <v>174</v>
      </c>
      <c r="C4140" s="256">
        <v>46177</v>
      </c>
      <c r="D4140" s="282" t="s">
        <v>1552</v>
      </c>
      <c r="E4140" s="261" t="str">
        <f>_xlfn.XLOOKUP(D4140,거래처!B:B,거래처!D:D," ")</f>
        <v>410-26-92600</v>
      </c>
      <c r="G4140" s="282" t="s">
        <v>2120</v>
      </c>
      <c r="H4140" s="261" t="s">
        <v>1736</v>
      </c>
      <c r="I4140" s="257">
        <v>40000</v>
      </c>
      <c r="J4140" s="261">
        <v>1</v>
      </c>
      <c r="M4140" s="257">
        <v>40000</v>
      </c>
    </row>
    <row r="4141" spans="1:17">
      <c r="A4141" s="263">
        <v>4140</v>
      </c>
      <c r="B4141" s="58">
        <v>64</v>
      </c>
      <c r="C4141" s="256">
        <v>46177</v>
      </c>
      <c r="D4141" s="282" t="s">
        <v>2538</v>
      </c>
      <c r="E4141" s="261" t="str">
        <f>_xlfn.XLOOKUP(D4141,거래처!B:B,거래처!D:D," ")</f>
        <v>128-38-89285</v>
      </c>
      <c r="F4141" s="284">
        <v>20260130</v>
      </c>
      <c r="G4141" s="282" t="s">
        <v>3861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</row>
    <row r="4142" spans="1:17">
      <c r="A4142" s="263">
        <v>4141</v>
      </c>
      <c r="B4142" s="58">
        <v>175</v>
      </c>
      <c r="C4142" s="256">
        <v>46177</v>
      </c>
      <c r="D4142" s="282" t="s">
        <v>2538</v>
      </c>
      <c r="E4142" s="261" t="str">
        <f>_xlfn.XLOOKUP(D4142,거래처!B:B,거래처!D:D," ")</f>
        <v>128-38-89285</v>
      </c>
      <c r="G4142" s="282" t="s">
        <v>2121</v>
      </c>
      <c r="H4142" s="261" t="s">
        <v>1762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4835</v>
      </c>
    </row>
    <row r="4143" spans="1:17">
      <c r="A4143" s="263">
        <v>4142</v>
      </c>
      <c r="B4143" s="58">
        <v>94</v>
      </c>
      <c r="C4143" s="256">
        <v>46177</v>
      </c>
      <c r="D4143" s="282" t="s">
        <v>2538</v>
      </c>
      <c r="E4143" s="261" t="str">
        <f>_xlfn.XLOOKUP(D4143,거래처!B:B,거래처!D:D," ")</f>
        <v>128-38-89285</v>
      </c>
      <c r="G4143" s="282" t="s">
        <v>2116</v>
      </c>
      <c r="H4143" s="261" t="s">
        <v>1175</v>
      </c>
      <c r="I4143" s="257">
        <v>650000</v>
      </c>
      <c r="J4143" s="261">
        <v>1</v>
      </c>
      <c r="L4143" s="258">
        <v>65000</v>
      </c>
      <c r="M4143" s="257">
        <v>715000</v>
      </c>
    </row>
    <row r="4144" spans="1:17">
      <c r="A4144" s="263">
        <v>4143</v>
      </c>
      <c r="B4144" s="58">
        <v>96</v>
      </c>
      <c r="C4144" s="256">
        <v>46177</v>
      </c>
      <c r="D4144" s="282" t="s">
        <v>2538</v>
      </c>
      <c r="E4144" s="261" t="str">
        <f>_xlfn.XLOOKUP(D4144,거래처!B:B,거래처!D:D," ")</f>
        <v>128-38-89285</v>
      </c>
      <c r="G4144" s="282" t="s">
        <v>2119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</row>
    <row r="4145" spans="1:17">
      <c r="A4145" s="263">
        <v>4144</v>
      </c>
      <c r="B4145" s="58">
        <v>252</v>
      </c>
      <c r="C4145" s="256">
        <v>46177</v>
      </c>
      <c r="D4145" s="282" t="s">
        <v>1407</v>
      </c>
      <c r="E4145" s="261" t="str">
        <f>_xlfn.XLOOKUP(D4145,거래처!B:B,거래처!D:D," ")</f>
        <v>502-11-86077</v>
      </c>
      <c r="G4145" s="282" t="s">
        <v>1993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</row>
    <row r="4146" spans="1:17">
      <c r="A4146" s="263">
        <v>4145</v>
      </c>
      <c r="C4146" s="256">
        <v>46177</v>
      </c>
      <c r="D4146" s="282" t="s">
        <v>1664</v>
      </c>
      <c r="E4146" s="261" t="str">
        <f>_xlfn.XLOOKUP(D4146,거래처!B:B,거래처!D:D," ")</f>
        <v>848-34-00917</v>
      </c>
      <c r="G4146" s="282" t="s">
        <v>4532</v>
      </c>
      <c r="N4146" s="257">
        <v>-5460000</v>
      </c>
    </row>
    <row r="4147" spans="1:17">
      <c r="A4147" s="263">
        <v>4146</v>
      </c>
      <c r="C4147" s="256">
        <v>46177</v>
      </c>
      <c r="D4147" s="282" t="s">
        <v>1833</v>
      </c>
      <c r="E4147" s="261" t="str">
        <f>_xlfn.XLOOKUP(D4147,거래처!B:B,거래처!D:D," ")</f>
        <v>894-39-00502</v>
      </c>
      <c r="G4147" s="282" t="s">
        <v>1833</v>
      </c>
      <c r="N4147" s="257">
        <v>-1550000</v>
      </c>
    </row>
    <row r="4148" spans="1:17">
      <c r="A4148" s="263">
        <v>4147</v>
      </c>
      <c r="B4148" s="58">
        <v>11</v>
      </c>
      <c r="C4148" s="256">
        <v>46178</v>
      </c>
      <c r="D4148" s="282" t="s">
        <v>1407</v>
      </c>
      <c r="E4148" s="261" t="str">
        <f>_xlfn.XLOOKUP(D4148,거래처!B:B,거래처!D:D," ")</f>
        <v>502-11-86077</v>
      </c>
      <c r="F4148" s="284">
        <v>7204812388</v>
      </c>
      <c r="G4148" s="282" t="s">
        <v>1171</v>
      </c>
      <c r="H4148" s="261" t="s">
        <v>1694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5563</v>
      </c>
    </row>
    <row r="4149" spans="1:17">
      <c r="A4149" s="263">
        <v>4148</v>
      </c>
      <c r="B4149" s="58">
        <v>102</v>
      </c>
      <c r="C4149" s="256">
        <v>46178</v>
      </c>
      <c r="D4149" s="282" t="s">
        <v>1407</v>
      </c>
      <c r="E4149" s="261" t="str">
        <f>_xlfn.XLOOKUP(D4149,거래처!B:B,거래처!D:D," ")</f>
        <v>502-11-86077</v>
      </c>
      <c r="G4149" s="282" t="s">
        <v>1648</v>
      </c>
      <c r="H4149" s="261" t="s">
        <v>1647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5563</v>
      </c>
    </row>
    <row r="4150" spans="1:17">
      <c r="A4150" s="263">
        <v>4149</v>
      </c>
      <c r="B4150" s="58">
        <v>94</v>
      </c>
      <c r="C4150" s="256">
        <v>46178</v>
      </c>
      <c r="D4150" s="282" t="s">
        <v>1357</v>
      </c>
      <c r="E4150" s="261" t="str">
        <f>_xlfn.XLOOKUP(D4150,거래처!B:B,거래처!D:D," ")</f>
        <v>177-01-03420</v>
      </c>
      <c r="G4150" s="282" t="s">
        <v>2116</v>
      </c>
      <c r="H4150" s="261" t="s">
        <v>1175</v>
      </c>
      <c r="I4150" s="257">
        <v>630000</v>
      </c>
      <c r="J4150" s="261">
        <v>1</v>
      </c>
      <c r="M4150" s="257">
        <v>630000</v>
      </c>
    </row>
    <row r="4151" spans="1:17">
      <c r="A4151" s="263">
        <v>4150</v>
      </c>
      <c r="B4151" s="58">
        <v>253</v>
      </c>
      <c r="C4151" s="256">
        <v>46178</v>
      </c>
      <c r="D4151" s="282" t="s">
        <v>1915</v>
      </c>
      <c r="E4151" s="261" t="str">
        <f>_xlfn.XLOOKUP(D4151,거래처!B:B,거래처!D:D," ")</f>
        <v>831-07-01474</v>
      </c>
      <c r="G4151" s="282" t="s">
        <v>4706</v>
      </c>
      <c r="H4151" s="261">
        <v>7259064700</v>
      </c>
      <c r="I4151" s="257">
        <v>400000</v>
      </c>
      <c r="J4151" s="261">
        <v>1</v>
      </c>
      <c r="M4151" s="257">
        <v>400000</v>
      </c>
    </row>
    <row r="4152" spans="1:17">
      <c r="A4152" s="263">
        <v>4151</v>
      </c>
      <c r="B4152" s="58">
        <v>188</v>
      </c>
      <c r="C4152" s="256">
        <v>46178</v>
      </c>
      <c r="D4152" s="282" t="s">
        <v>2630</v>
      </c>
      <c r="E4152" s="261" t="str">
        <f>_xlfn.XLOOKUP(D4152,거래처!B:B,거래처!D:D," ")</f>
        <v>214-30-06027</v>
      </c>
      <c r="G4152" s="282" t="s">
        <v>3982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5593</v>
      </c>
      <c r="Q4152" s="282" t="s">
        <v>5594</v>
      </c>
    </row>
    <row r="4153" spans="1:17">
      <c r="A4153" s="263">
        <v>4152</v>
      </c>
      <c r="B4153" s="58">
        <v>221</v>
      </c>
      <c r="C4153" s="256">
        <v>46178</v>
      </c>
      <c r="D4153" s="282" t="s">
        <v>2839</v>
      </c>
      <c r="E4153" s="261" t="str">
        <f>_xlfn.XLOOKUP(D4153,거래처!B:B,거래처!D:D," ")</f>
        <v>502-14-88867</v>
      </c>
      <c r="G4153" s="282" t="s">
        <v>5568</v>
      </c>
      <c r="I4153" s="257">
        <v>4000000</v>
      </c>
      <c r="J4153" s="261">
        <v>1</v>
      </c>
      <c r="M4153" s="257">
        <v>4000000</v>
      </c>
      <c r="Q4153" s="282" t="s">
        <v>5569</v>
      </c>
    </row>
    <row r="4154" spans="1:17">
      <c r="A4154" s="263">
        <v>4153</v>
      </c>
      <c r="B4154" s="58">
        <v>105</v>
      </c>
      <c r="C4154" s="256">
        <v>46178</v>
      </c>
      <c r="D4154" s="282" t="s">
        <v>1786</v>
      </c>
      <c r="E4154" s="261" t="str">
        <f>_xlfn.XLOOKUP(D4154,거래처!B:B,거래처!D:D," ")</f>
        <v>514-13-78458</v>
      </c>
      <c r="G4154" s="282" t="s">
        <v>2215</v>
      </c>
      <c r="I4154" s="257">
        <v>1600000</v>
      </c>
      <c r="J4154" s="261">
        <v>1</v>
      </c>
      <c r="M4154" s="257">
        <v>1600000</v>
      </c>
      <c r="O4154" s="257" t="s">
        <v>5571</v>
      </c>
      <c r="P4154" s="282" t="s">
        <v>5572</v>
      </c>
    </row>
    <row r="4155" spans="1:17">
      <c r="A4155" s="263">
        <v>4154</v>
      </c>
      <c r="B4155" s="58">
        <v>59</v>
      </c>
      <c r="C4155" s="256">
        <v>46178</v>
      </c>
      <c r="D4155" s="282" t="s">
        <v>1357</v>
      </c>
      <c r="E4155" s="261" t="str">
        <f>_xlfn.XLOOKUP(D4155,거래처!B:B,거래처!D:D," ")</f>
        <v>177-01-03420</v>
      </c>
      <c r="F4155" s="284">
        <v>1087298441</v>
      </c>
      <c r="G4155" s="282" t="s">
        <v>2332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1640</v>
      </c>
    </row>
    <row r="4156" spans="1:17">
      <c r="A4156" s="263">
        <v>4155</v>
      </c>
      <c r="B4156" s="58">
        <v>212</v>
      </c>
      <c r="C4156" s="256">
        <v>46178</v>
      </c>
      <c r="D4156" s="282" t="s">
        <v>5561</v>
      </c>
      <c r="E4156" s="261" t="str">
        <f>_xlfn.XLOOKUP(D4156,거래처!B:B,거래처!D:D," ")</f>
        <v>224-16-65556</v>
      </c>
      <c r="G4156" s="282" t="s">
        <v>5189</v>
      </c>
      <c r="I4156" s="257">
        <v>150000</v>
      </c>
      <c r="J4156" s="261">
        <v>1</v>
      </c>
      <c r="M4156" s="257">
        <v>150000</v>
      </c>
    </row>
    <row r="4157" spans="1:17">
      <c r="A4157" s="263">
        <v>4156</v>
      </c>
      <c r="B4157" s="58">
        <v>104</v>
      </c>
      <c r="C4157" s="256">
        <v>46178</v>
      </c>
      <c r="D4157" s="282" t="s">
        <v>5561</v>
      </c>
      <c r="E4157" s="261" t="str">
        <f>_xlfn.XLOOKUP(D4157,거래처!B:B,거래처!D:D," ")</f>
        <v>224-16-65556</v>
      </c>
      <c r="G4157" s="282" t="s">
        <v>1454</v>
      </c>
      <c r="H4157" s="261" t="s">
        <v>2594</v>
      </c>
      <c r="I4157" s="257">
        <v>350000</v>
      </c>
      <c r="J4157" s="261">
        <v>1</v>
      </c>
      <c r="M4157" s="257">
        <v>350000</v>
      </c>
    </row>
    <row r="4158" spans="1:17">
      <c r="A4158" s="263">
        <v>4157</v>
      </c>
      <c r="B4158" s="58">
        <v>77</v>
      </c>
      <c r="C4158" s="256">
        <v>46178</v>
      </c>
      <c r="D4158" s="282" t="s">
        <v>1731</v>
      </c>
      <c r="E4158" s="261" t="str">
        <f>_xlfn.XLOOKUP(D4158,거래처!B:B,거래처!D:D," ")</f>
        <v>609-23-97505</v>
      </c>
      <c r="F4158" s="284" t="s">
        <v>4599</v>
      </c>
      <c r="G4158" s="282" t="s">
        <v>1685</v>
      </c>
      <c r="I4158" s="257">
        <v>650000</v>
      </c>
      <c r="J4158" s="261">
        <v>1</v>
      </c>
      <c r="M4158" s="257">
        <v>650000</v>
      </c>
    </row>
    <row r="4159" spans="1:17">
      <c r="A4159" s="263">
        <v>4158</v>
      </c>
      <c r="B4159" s="58">
        <v>93</v>
      </c>
      <c r="C4159" s="256">
        <v>46178</v>
      </c>
      <c r="D4159" s="282" t="s">
        <v>1731</v>
      </c>
      <c r="E4159" s="261" t="str">
        <f>_xlfn.XLOOKUP(D4159,거래처!B:B,거래처!D:D," ")</f>
        <v>609-23-97505</v>
      </c>
      <c r="G4159" s="282" t="s">
        <v>1477</v>
      </c>
      <c r="I4159" s="257">
        <v>20000</v>
      </c>
      <c r="J4159" s="261">
        <v>1</v>
      </c>
      <c r="M4159" s="257">
        <v>20000</v>
      </c>
    </row>
    <row r="4160" spans="1:17">
      <c r="A4160" s="263">
        <v>4159</v>
      </c>
      <c r="B4160" s="58">
        <v>175</v>
      </c>
      <c r="C4160" s="256">
        <v>46178</v>
      </c>
      <c r="D4160" s="282" t="s">
        <v>1731</v>
      </c>
      <c r="E4160" s="261" t="str">
        <f>_xlfn.XLOOKUP(D4160,거래처!B:B,거래처!D:D," ")</f>
        <v>609-23-97505</v>
      </c>
      <c r="G4160" s="282" t="s">
        <v>2121</v>
      </c>
      <c r="H4160" s="261" t="s">
        <v>1762</v>
      </c>
      <c r="I4160" s="257">
        <v>10000</v>
      </c>
      <c r="J4160" s="261">
        <v>3</v>
      </c>
      <c r="M4160" s="257">
        <v>30000</v>
      </c>
      <c r="P4160" s="282" t="s">
        <v>4835</v>
      </c>
    </row>
    <row r="4161" spans="1:17">
      <c r="A4161" s="263">
        <v>4160</v>
      </c>
      <c r="C4161" s="256">
        <v>46178</v>
      </c>
      <c r="D4161" s="282" t="s">
        <v>1402</v>
      </c>
      <c r="E4161" s="261" t="str">
        <f>_xlfn.XLOOKUP(D4161,거래처!B:B,거래처!D:D," ")</f>
        <v>504-20-50427</v>
      </c>
      <c r="G4161" s="282" t="s">
        <v>5577</v>
      </c>
      <c r="N4161" s="257">
        <v>-300000</v>
      </c>
    </row>
    <row r="4162" spans="1:17">
      <c r="A4162" s="263">
        <v>4161</v>
      </c>
      <c r="C4162" s="256">
        <v>46178</v>
      </c>
      <c r="D4162" s="282" t="s">
        <v>1122</v>
      </c>
      <c r="E4162" s="261">
        <f>_xlfn.XLOOKUP(D4162,거래처!B:B,거래처!D:D," ")</f>
        <v>0</v>
      </c>
      <c r="G4162" s="282" t="s">
        <v>5578</v>
      </c>
      <c r="N4162" s="257">
        <v>-2300000</v>
      </c>
    </row>
    <row r="4163" spans="1:17">
      <c r="A4163" s="263">
        <v>4162</v>
      </c>
      <c r="C4163" s="256">
        <v>46178</v>
      </c>
      <c r="D4163" s="282" t="s">
        <v>1122</v>
      </c>
      <c r="E4163" s="261">
        <f>_xlfn.XLOOKUP(D4163,거래처!B:B,거래처!D:D," ")</f>
        <v>0</v>
      </c>
      <c r="G4163" s="282" t="s">
        <v>1122</v>
      </c>
      <c r="N4163" s="257">
        <v>-3135000</v>
      </c>
    </row>
    <row r="4164" spans="1:17">
      <c r="A4164" s="263">
        <v>4163</v>
      </c>
      <c r="C4164" s="256">
        <v>46178</v>
      </c>
      <c r="D4164" s="282" t="s">
        <v>5561</v>
      </c>
      <c r="E4164" s="261" t="str">
        <f>_xlfn.XLOOKUP(D4164,거래처!B:B,거래처!D:D," ")</f>
        <v>224-16-65556</v>
      </c>
      <c r="G4164" s="282" t="s">
        <v>5579</v>
      </c>
      <c r="N4164" s="257">
        <v>-500000</v>
      </c>
    </row>
    <row r="4165" spans="1:17">
      <c r="A4165" s="263">
        <v>4164</v>
      </c>
      <c r="C4165" s="256">
        <v>46178</v>
      </c>
      <c r="D4165" s="282" t="s">
        <v>1336</v>
      </c>
      <c r="E4165" s="261" t="str">
        <f>_xlfn.XLOOKUP(D4165,거래처!B:B,거래처!D:D," ")</f>
        <v>642-15-02067</v>
      </c>
      <c r="G4165" s="282" t="s">
        <v>1336</v>
      </c>
      <c r="N4165" s="257">
        <v>-200000</v>
      </c>
    </row>
    <row r="4166" spans="1:17">
      <c r="A4166" s="263">
        <v>4165</v>
      </c>
      <c r="C4166" s="256">
        <v>46178</v>
      </c>
      <c r="D4166" s="282" t="s">
        <v>2474</v>
      </c>
      <c r="E4166" s="261" t="str">
        <f>_xlfn.XLOOKUP(D4166,거래처!B:B,거래처!D:D," ")</f>
        <v>416-04-31443</v>
      </c>
      <c r="G4166" s="282" t="s">
        <v>2474</v>
      </c>
      <c r="N4166" s="257">
        <v>-1100000</v>
      </c>
    </row>
    <row r="4167" spans="1:17">
      <c r="A4167" s="263">
        <v>4166</v>
      </c>
      <c r="C4167" s="256">
        <v>46178</v>
      </c>
      <c r="D4167" s="282" t="s">
        <v>2076</v>
      </c>
      <c r="E4167" s="261" t="str">
        <f>_xlfn.XLOOKUP(D4167,거래처!B:B,거래처!D:D," ")</f>
        <v>562-03-01527</v>
      </c>
      <c r="G4167" s="282" t="s">
        <v>3928</v>
      </c>
      <c r="N4167" s="257">
        <v>-1000000</v>
      </c>
    </row>
    <row r="4168" spans="1:17">
      <c r="A4168" s="263">
        <v>4167</v>
      </c>
      <c r="C4168" s="256">
        <v>46178</v>
      </c>
      <c r="D4168" s="282" t="s">
        <v>2076</v>
      </c>
      <c r="E4168" s="261" t="str">
        <f>_xlfn.XLOOKUP(D4168,거래처!B:B,거래처!D:D," ")</f>
        <v>562-03-01527</v>
      </c>
      <c r="G4168" s="282" t="s">
        <v>5580</v>
      </c>
      <c r="N4168" s="257">
        <v>-730000</v>
      </c>
    </row>
    <row r="4169" spans="1:17">
      <c r="A4169" s="263">
        <v>4168</v>
      </c>
      <c r="C4169" s="256">
        <v>46178</v>
      </c>
      <c r="D4169" s="282" t="s">
        <v>1786</v>
      </c>
      <c r="E4169" s="261" t="str">
        <f>_xlfn.XLOOKUP(D4169,거래처!B:B,거래처!D:D," ")</f>
        <v>514-13-78458</v>
      </c>
      <c r="G4169" s="282" t="s">
        <v>1786</v>
      </c>
      <c r="N4169" s="257">
        <v>-1600000</v>
      </c>
    </row>
    <row r="4170" spans="1:17">
      <c r="A4170" s="263">
        <v>4169</v>
      </c>
      <c r="C4170" s="256">
        <v>46178</v>
      </c>
      <c r="D4170" s="282" t="s">
        <v>1689</v>
      </c>
      <c r="E4170" s="261" t="str">
        <f>_xlfn.XLOOKUP(D4170,거래처!B:B,거래처!D:D," ")</f>
        <v>410-27-15314</v>
      </c>
      <c r="G4170" s="282" t="s">
        <v>1689</v>
      </c>
      <c r="N4170" s="257">
        <v>-2398000</v>
      </c>
    </row>
    <row r="4171" spans="1:17">
      <c r="A4171" s="263">
        <v>4170</v>
      </c>
      <c r="B4171" s="58">
        <v>31</v>
      </c>
      <c r="C4171" s="256">
        <v>46179</v>
      </c>
      <c r="D4171" s="282" t="s">
        <v>1554</v>
      </c>
      <c r="E4171" s="261" t="str">
        <f>_xlfn.XLOOKUP(D4171,거래처!B:B,거래처!D:D," ")</f>
        <v>312-13-58007</v>
      </c>
      <c r="F4171" s="284">
        <v>7502958282</v>
      </c>
      <c r="G4171" s="282" t="s">
        <v>1171</v>
      </c>
      <c r="H4171" s="261" t="s">
        <v>1319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4180</v>
      </c>
    </row>
    <row r="4172" spans="1:17">
      <c r="A4172" s="263">
        <v>4171</v>
      </c>
      <c r="B4172" s="58">
        <v>104</v>
      </c>
      <c r="C4172" s="256">
        <v>46179</v>
      </c>
      <c r="D4172" s="282" t="s">
        <v>1554</v>
      </c>
      <c r="E4172" s="261" t="str">
        <f>_xlfn.XLOOKUP(D4172,거래처!B:B,거래처!D:D," ")</f>
        <v>312-13-58007</v>
      </c>
      <c r="G4172" s="282" t="s">
        <v>1454</v>
      </c>
      <c r="H4172" s="261" t="s">
        <v>2594</v>
      </c>
      <c r="I4172" s="257">
        <v>350000</v>
      </c>
      <c r="J4172" s="261">
        <v>1</v>
      </c>
      <c r="L4172" s="258">
        <v>35000</v>
      </c>
      <c r="M4172" s="257">
        <v>385000</v>
      </c>
    </row>
    <row r="4173" spans="1:17">
      <c r="A4173" s="263">
        <v>4172</v>
      </c>
      <c r="B4173" s="58">
        <v>77</v>
      </c>
      <c r="C4173" s="256">
        <v>46179</v>
      </c>
      <c r="D4173" s="282" t="s">
        <v>3831</v>
      </c>
      <c r="E4173" s="261" t="str">
        <f>_xlfn.XLOOKUP(D4173,거래처!B:B,거래처!D:D," ")</f>
        <v>411-08-87601</v>
      </c>
      <c r="F4173" s="284" t="s">
        <v>4473</v>
      </c>
      <c r="G4173" s="282" t="s">
        <v>2572</v>
      </c>
      <c r="I4173" s="257">
        <v>1100000</v>
      </c>
      <c r="J4173" s="261">
        <v>1</v>
      </c>
      <c r="L4173" s="258">
        <v>110000</v>
      </c>
      <c r="M4173" s="257">
        <v>1210000</v>
      </c>
    </row>
    <row r="4174" spans="1:17">
      <c r="A4174" s="263">
        <v>4173</v>
      </c>
      <c r="C4174" s="256">
        <v>46179</v>
      </c>
      <c r="D4174" s="282" t="s">
        <v>2839</v>
      </c>
      <c r="E4174" s="261" t="str">
        <f>_xlfn.XLOOKUP(D4174,거래처!B:B,거래처!D:D," ")</f>
        <v>502-14-88867</v>
      </c>
      <c r="G4174" s="282" t="s">
        <v>2839</v>
      </c>
      <c r="N4174" s="257">
        <v>-4000000</v>
      </c>
    </row>
    <row r="4175" spans="1:17">
      <c r="A4175" s="263">
        <v>4174</v>
      </c>
      <c r="C4175" s="256">
        <v>46179</v>
      </c>
      <c r="D4175" s="282" t="s">
        <v>1554</v>
      </c>
      <c r="E4175" s="261" t="str">
        <f>_xlfn.XLOOKUP(D4175,거래처!B:B,거래처!D:D," ")</f>
        <v>312-13-58007</v>
      </c>
      <c r="G4175" s="282" t="s">
        <v>1554</v>
      </c>
      <c r="N4175" s="257">
        <v>-1595000</v>
      </c>
    </row>
    <row r="4176" spans="1:17">
      <c r="A4176" s="263">
        <v>4175</v>
      </c>
      <c r="B4176" s="58">
        <v>188</v>
      </c>
      <c r="C4176" s="256">
        <v>46175</v>
      </c>
      <c r="D4176" s="282" t="s">
        <v>2630</v>
      </c>
      <c r="E4176" s="261" t="str">
        <f>_xlfn.XLOOKUP(D4176,거래처!B:B,거래처!D:D," ")</f>
        <v>214-30-06027</v>
      </c>
      <c r="G4176" s="282" t="s">
        <v>3982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5595</v>
      </c>
      <c r="Q4176" s="282" t="s">
        <v>5596</v>
      </c>
    </row>
    <row r="4177" spans="1:17">
      <c r="A4177" s="263">
        <v>4176</v>
      </c>
      <c r="B4177" s="58">
        <v>90</v>
      </c>
      <c r="C4177" s="256">
        <v>46181</v>
      </c>
      <c r="D4177" s="282" t="s">
        <v>3504</v>
      </c>
      <c r="E4177" s="261" t="str">
        <f>_xlfn.XLOOKUP(D4177,거래처!B:B,거래처!D:D," ")</f>
        <v>143-01-00546</v>
      </c>
      <c r="G4177" s="282" t="s">
        <v>1665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</row>
    <row r="4178" spans="1:17">
      <c r="A4178" s="263">
        <v>4177</v>
      </c>
      <c r="B4178" s="58">
        <v>179</v>
      </c>
      <c r="C4178" s="256">
        <v>46181</v>
      </c>
      <c r="D4178" s="282" t="s">
        <v>3504</v>
      </c>
      <c r="E4178" s="261" t="str">
        <f>_xlfn.XLOOKUP(D4178,거래처!B:B,거래처!D:D," ")</f>
        <v>143-01-00546</v>
      </c>
      <c r="G4178" s="282" t="s">
        <v>1666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</row>
    <row r="4179" spans="1:17">
      <c r="A4179" s="263">
        <v>4178</v>
      </c>
      <c r="B4179" s="58">
        <v>172</v>
      </c>
      <c r="C4179" s="256">
        <v>46181</v>
      </c>
      <c r="D4179" s="282" t="s">
        <v>2615</v>
      </c>
      <c r="E4179" s="261" t="str">
        <f>_xlfn.XLOOKUP(D4179,거래처!B:B,거래처!D:D," ")</f>
        <v>488-12-01084</v>
      </c>
      <c r="F4179" s="284" t="s">
        <v>4104</v>
      </c>
      <c r="G4179" s="282" t="s">
        <v>2135</v>
      </c>
      <c r="H4179" s="261" t="s">
        <v>3888</v>
      </c>
      <c r="I4179" s="257">
        <v>1100000</v>
      </c>
      <c r="J4179" s="261">
        <v>1</v>
      </c>
      <c r="M4179" s="257">
        <v>1100000</v>
      </c>
      <c r="O4179" s="257" t="s">
        <v>5613</v>
      </c>
      <c r="P4179" s="282" t="s">
        <v>5614</v>
      </c>
      <c r="Q4179" s="282" t="s">
        <v>5615</v>
      </c>
    </row>
    <row r="4180" spans="1:17">
      <c r="A4180" s="263">
        <v>4179</v>
      </c>
      <c r="B4180" s="58">
        <v>77</v>
      </c>
      <c r="C4180" s="256">
        <v>46181</v>
      </c>
      <c r="D4180" s="282" t="s">
        <v>1357</v>
      </c>
      <c r="E4180" s="261" t="str">
        <f>_xlfn.XLOOKUP(D4180,거래처!B:B,거래처!D:D," ")</f>
        <v>177-01-03420</v>
      </c>
      <c r="F4180" s="284" t="s">
        <v>4599</v>
      </c>
      <c r="G4180" s="282" t="s">
        <v>1685</v>
      </c>
      <c r="I4180" s="257">
        <v>1100000</v>
      </c>
      <c r="J4180" s="261">
        <v>1</v>
      </c>
      <c r="M4180" s="257">
        <v>1100000</v>
      </c>
    </row>
    <row r="4181" spans="1:17">
      <c r="A4181" s="263">
        <v>4180</v>
      </c>
      <c r="B4181" s="58">
        <v>254</v>
      </c>
      <c r="C4181" s="256">
        <v>46181</v>
      </c>
      <c r="D4181" s="282" t="s">
        <v>1264</v>
      </c>
      <c r="E4181" s="261" t="str">
        <f>_xlfn.XLOOKUP(D4181,거래처!B:B,거래처!D:D," ")</f>
        <v>881-07-00034</v>
      </c>
      <c r="G4181" s="282" t="s">
        <v>4000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</row>
    <row r="4182" spans="1:17">
      <c r="A4182" s="263">
        <v>4181</v>
      </c>
      <c r="B4182" s="58">
        <v>162</v>
      </c>
      <c r="C4182" s="256">
        <v>46181</v>
      </c>
      <c r="D4182" s="282" t="s">
        <v>981</v>
      </c>
      <c r="E4182" s="261" t="str">
        <f>_xlfn.XLOOKUP(D4182,거래처!B:B,거래처!D:D," ")</f>
        <v>138-01-48780</v>
      </c>
      <c r="G4182" s="282" t="s">
        <v>1962</v>
      </c>
      <c r="H4182" s="261" t="s">
        <v>1182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5590</v>
      </c>
    </row>
    <row r="4183" spans="1:17">
      <c r="A4183" s="263">
        <v>4182</v>
      </c>
      <c r="B4183" s="58">
        <v>207</v>
      </c>
      <c r="C4183" s="256">
        <v>46181</v>
      </c>
      <c r="D4183" s="282" t="s">
        <v>3676</v>
      </c>
      <c r="E4183" s="261" t="str">
        <f>_xlfn.XLOOKUP(D4183,거래처!B:B,거래처!D:D," ")</f>
        <v>314-86-53701</v>
      </c>
      <c r="F4183" s="284" t="s">
        <v>5585</v>
      </c>
      <c r="G4183" s="282" t="s">
        <v>2337</v>
      </c>
      <c r="H4183" s="261" t="s">
        <v>2658</v>
      </c>
      <c r="I4183" s="257">
        <v>1100000</v>
      </c>
      <c r="J4183" s="261">
        <v>1</v>
      </c>
      <c r="M4183" s="257">
        <v>1100000</v>
      </c>
    </row>
    <row r="4184" spans="1:17">
      <c r="A4184" s="263">
        <v>4183</v>
      </c>
      <c r="C4184" s="256">
        <v>46181</v>
      </c>
      <c r="D4184" s="282" t="s">
        <v>981</v>
      </c>
      <c r="E4184" s="261" t="str">
        <f>_xlfn.XLOOKUP(D4184,거래처!B:B,거래처!D:D," ")</f>
        <v>138-01-48780</v>
      </c>
      <c r="G4184" s="282" t="s">
        <v>981</v>
      </c>
      <c r="N4184" s="257">
        <v>-1650000</v>
      </c>
    </row>
    <row r="4185" spans="1:17">
      <c r="A4185" s="263">
        <v>4184</v>
      </c>
      <c r="C4185" s="256">
        <v>46181</v>
      </c>
      <c r="D4185" s="282" t="s">
        <v>1407</v>
      </c>
      <c r="E4185" s="261" t="str">
        <f>_xlfn.XLOOKUP(D4185,거래처!B:B,거래처!D:D," ")</f>
        <v>502-11-86077</v>
      </c>
      <c r="G4185" s="282" t="s">
        <v>1407</v>
      </c>
      <c r="N4185" s="257">
        <v>-2090000</v>
      </c>
    </row>
    <row r="4186" spans="1:17">
      <c r="A4186" s="263">
        <v>4185</v>
      </c>
      <c r="C4186" s="256">
        <v>46181</v>
      </c>
      <c r="D4186" s="282" t="s">
        <v>2618</v>
      </c>
      <c r="E4186" s="261" t="str">
        <f>_xlfn.XLOOKUP(D4186,거래처!B:B,거래처!D:D," ")</f>
        <v>214-30-06027</v>
      </c>
      <c r="G4186" s="282" t="s">
        <v>2618</v>
      </c>
      <c r="N4186" s="257">
        <v>-220000</v>
      </c>
    </row>
    <row r="4187" spans="1:17">
      <c r="A4187" s="263">
        <v>4186</v>
      </c>
      <c r="B4187" s="58">
        <v>174</v>
      </c>
      <c r="C4187" s="256">
        <v>46181</v>
      </c>
      <c r="D4187" s="282" t="s">
        <v>1357</v>
      </c>
      <c r="E4187" s="261" t="str">
        <f>_xlfn.XLOOKUP(D4187,거래처!B:B,거래처!D:D," ")</f>
        <v>177-01-03420</v>
      </c>
      <c r="G4187" s="282" t="s">
        <v>2120</v>
      </c>
      <c r="H4187" s="261" t="s">
        <v>1736</v>
      </c>
      <c r="I4187" s="257">
        <v>40000</v>
      </c>
      <c r="J4187" s="261">
        <v>2</v>
      </c>
      <c r="M4187" s="257">
        <v>80000</v>
      </c>
    </row>
    <row r="4188" spans="1:17">
      <c r="A4188" s="263">
        <v>4187</v>
      </c>
      <c r="C4188" s="256">
        <v>46181</v>
      </c>
      <c r="D4188" s="282" t="s">
        <v>3676</v>
      </c>
      <c r="E4188" s="261" t="str">
        <f>_xlfn.XLOOKUP(D4188,거래처!B:B,거래처!D:D," ")</f>
        <v>314-86-53701</v>
      </c>
      <c r="G4188" s="282" t="s">
        <v>3689</v>
      </c>
      <c r="N4188" s="257">
        <v>-1100000</v>
      </c>
    </row>
    <row r="4189" spans="1:17">
      <c r="A4189" s="263">
        <v>4188</v>
      </c>
      <c r="B4189" s="58">
        <v>12</v>
      </c>
      <c r="C4189" s="256">
        <v>46182</v>
      </c>
      <c r="D4189" s="282" t="s">
        <v>1431</v>
      </c>
      <c r="E4189" s="261" t="str">
        <f>_xlfn.XLOOKUP(D4189,거래처!B:B,거래처!D:D," ")</f>
        <v>487-18-00463</v>
      </c>
      <c r="F4189" s="284">
        <v>7205246673</v>
      </c>
      <c r="G4189" s="282" t="s">
        <v>1171</v>
      </c>
      <c r="H4189" s="261" t="s">
        <v>1694</v>
      </c>
      <c r="I4189" s="257">
        <v>1100000</v>
      </c>
      <c r="J4189" s="261">
        <v>1</v>
      </c>
      <c r="M4189" s="257">
        <v>1100000</v>
      </c>
    </row>
    <row r="4190" spans="1:17">
      <c r="A4190" s="263">
        <v>4189</v>
      </c>
      <c r="B4190" s="58">
        <v>104</v>
      </c>
      <c r="C4190" s="256">
        <v>46182</v>
      </c>
      <c r="D4190" s="282" t="s">
        <v>1431</v>
      </c>
      <c r="E4190" s="261" t="str">
        <f>_xlfn.XLOOKUP(D4190,거래처!B:B,거래처!D:D," ")</f>
        <v>487-18-00463</v>
      </c>
      <c r="G4190" s="282" t="s">
        <v>1454</v>
      </c>
      <c r="H4190" s="261" t="s">
        <v>2594</v>
      </c>
      <c r="I4190" s="257">
        <v>350000</v>
      </c>
      <c r="J4190" s="261">
        <v>1</v>
      </c>
      <c r="M4190" s="257">
        <v>350000</v>
      </c>
    </row>
    <row r="4191" spans="1:17">
      <c r="A4191" s="263">
        <v>4190</v>
      </c>
      <c r="B4191" s="58">
        <v>94</v>
      </c>
      <c r="C4191" s="256">
        <v>46182</v>
      </c>
      <c r="D4191" s="282" t="s">
        <v>1431</v>
      </c>
      <c r="E4191" s="261" t="str">
        <f>_xlfn.XLOOKUP(D4191,거래처!B:B,거래처!D:D," ")</f>
        <v>487-18-00463</v>
      </c>
      <c r="G4191" s="282" t="s">
        <v>2116</v>
      </c>
      <c r="H4191" s="261" t="s">
        <v>1175</v>
      </c>
      <c r="I4191" s="257">
        <v>650000</v>
      </c>
      <c r="J4191" s="261">
        <v>1</v>
      </c>
      <c r="M4191" s="257">
        <v>650000</v>
      </c>
    </row>
    <row r="4192" spans="1:17">
      <c r="A4192" s="263">
        <v>4191</v>
      </c>
      <c r="B4192" s="58">
        <v>237</v>
      </c>
      <c r="C4192" s="256">
        <v>46182</v>
      </c>
      <c r="D4192" s="282" t="s">
        <v>2630</v>
      </c>
      <c r="E4192" s="261" t="str">
        <f>_xlfn.XLOOKUP(D4192,거래처!B:B,거래처!D:D," ")</f>
        <v>214-30-06027</v>
      </c>
      <c r="F4192" s="284" t="s">
        <v>5696</v>
      </c>
      <c r="G4192" s="282" t="s">
        <v>2181</v>
      </c>
      <c r="H4192" s="261" t="s">
        <v>2180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5697</v>
      </c>
    </row>
    <row r="4193" spans="1:17">
      <c r="A4193" s="263">
        <v>4192</v>
      </c>
      <c r="B4193" s="58">
        <v>11</v>
      </c>
      <c r="C4193" s="256">
        <v>46182</v>
      </c>
      <c r="D4193" s="282" t="s">
        <v>1452</v>
      </c>
      <c r="E4193" s="261" t="str">
        <f>_xlfn.XLOOKUP(D4193,거래처!B:B,거래처!D:D," ")</f>
        <v>502-24-19452</v>
      </c>
      <c r="F4193" s="284">
        <v>7204812388</v>
      </c>
      <c r="G4193" s="282" t="s">
        <v>1171</v>
      </c>
      <c r="H4193" s="261" t="s">
        <v>1694</v>
      </c>
      <c r="I4193" s="257">
        <v>1200000</v>
      </c>
      <c r="J4193" s="261">
        <v>1</v>
      </c>
      <c r="M4193" s="257">
        <v>1200000</v>
      </c>
      <c r="O4193" s="257" t="s">
        <v>5600</v>
      </c>
      <c r="P4193" s="282" t="s">
        <v>5602</v>
      </c>
    </row>
    <row r="4194" spans="1:17">
      <c r="A4194" s="263">
        <v>4193</v>
      </c>
      <c r="B4194" s="58">
        <v>104</v>
      </c>
      <c r="C4194" s="256">
        <v>46182</v>
      </c>
      <c r="D4194" s="282" t="s">
        <v>1452</v>
      </c>
      <c r="E4194" s="261" t="str">
        <f>_xlfn.XLOOKUP(D4194,거래처!B:B,거래처!D:D," ")</f>
        <v>502-24-19452</v>
      </c>
      <c r="G4194" s="282" t="s">
        <v>1454</v>
      </c>
      <c r="H4194" s="261" t="s">
        <v>2594</v>
      </c>
      <c r="I4194" s="257">
        <v>350000</v>
      </c>
      <c r="J4194" s="261">
        <v>1</v>
      </c>
      <c r="M4194" s="257">
        <v>350000</v>
      </c>
      <c r="O4194" s="257" t="s">
        <v>5600</v>
      </c>
      <c r="P4194" s="282" t="s">
        <v>5602</v>
      </c>
    </row>
    <row r="4195" spans="1:17">
      <c r="A4195" s="263">
        <v>4194</v>
      </c>
      <c r="B4195" s="58">
        <v>255</v>
      </c>
      <c r="C4195" s="256">
        <v>46182</v>
      </c>
      <c r="D4195" s="282" t="s">
        <v>981</v>
      </c>
      <c r="E4195" s="261" t="str">
        <f>_xlfn.XLOOKUP(D4195,거래처!B:B,거래처!D:D," ")</f>
        <v>138-01-48780</v>
      </c>
      <c r="G4195" s="282" t="s">
        <v>4245</v>
      </c>
      <c r="H4195" s="261" t="s">
        <v>4461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5603</v>
      </c>
      <c r="P4195" s="282" t="s">
        <v>5604</v>
      </c>
    </row>
    <row r="4196" spans="1:17">
      <c r="A4196" s="263">
        <v>4195</v>
      </c>
      <c r="B4196" s="58">
        <v>256</v>
      </c>
      <c r="C4196" s="256">
        <v>46182</v>
      </c>
      <c r="D4196" s="282" t="s">
        <v>2384</v>
      </c>
      <c r="E4196" s="261" t="str">
        <f>_xlfn.XLOOKUP(D4196,거래처!B:B,거래처!D:D," ")</f>
        <v>114-28-00870</v>
      </c>
      <c r="G4196" s="282" t="s">
        <v>5606</v>
      </c>
      <c r="I4196" s="257">
        <v>220000</v>
      </c>
      <c r="J4196" s="261">
        <v>1</v>
      </c>
      <c r="L4196" s="258">
        <v>22000</v>
      </c>
      <c r="M4196" s="257">
        <v>242000</v>
      </c>
    </row>
    <row r="4197" spans="1:17">
      <c r="A4197" s="263">
        <v>4196</v>
      </c>
      <c r="B4197" s="58">
        <v>11</v>
      </c>
      <c r="C4197" s="256">
        <v>46182</v>
      </c>
      <c r="D4197" s="282" t="s">
        <v>1833</v>
      </c>
      <c r="E4197" s="261" t="str">
        <f>_xlfn.XLOOKUP(D4197,거래처!B:B,거래처!D:D," ")</f>
        <v>894-39-00502</v>
      </c>
      <c r="F4197" s="284">
        <v>7204812388</v>
      </c>
      <c r="G4197" s="282" t="s">
        <v>1171</v>
      </c>
      <c r="H4197" s="261" t="s">
        <v>1694</v>
      </c>
      <c r="I4197" s="257">
        <v>1200000</v>
      </c>
      <c r="J4197" s="261">
        <v>1</v>
      </c>
      <c r="M4197" s="257">
        <v>1200000</v>
      </c>
      <c r="O4197" s="257" t="s">
        <v>5609</v>
      </c>
    </row>
    <row r="4198" spans="1:17">
      <c r="A4198" s="263">
        <v>4197</v>
      </c>
      <c r="C4198" s="256">
        <v>46182</v>
      </c>
      <c r="D4198" s="282" t="s">
        <v>981</v>
      </c>
      <c r="E4198" s="261" t="str">
        <f>_xlfn.XLOOKUP(D4198,거래처!B:B,거래처!D:D," ")</f>
        <v>138-01-48780</v>
      </c>
      <c r="G4198" s="282" t="s">
        <v>981</v>
      </c>
      <c r="N4198" s="257">
        <v>-2310000</v>
      </c>
    </row>
    <row r="4199" spans="1:17">
      <c r="A4199" s="263">
        <v>4198</v>
      </c>
      <c r="C4199" s="256">
        <v>46182</v>
      </c>
      <c r="D4199" s="282" t="s">
        <v>1264</v>
      </c>
      <c r="E4199" s="261" t="str">
        <f>_xlfn.XLOOKUP(D4199,거래처!B:B,거래처!D:D," ")</f>
        <v>881-07-00034</v>
      </c>
      <c r="G4199" s="282" t="s">
        <v>1264</v>
      </c>
      <c r="N4199" s="257">
        <v>-390000</v>
      </c>
    </row>
    <row r="4200" spans="1:17">
      <c r="A4200" s="263">
        <v>4199</v>
      </c>
      <c r="C4200" s="256">
        <v>46182</v>
      </c>
      <c r="D4200" s="282" t="s">
        <v>1915</v>
      </c>
      <c r="E4200" s="261" t="str">
        <f>_xlfn.XLOOKUP(D4200,거래처!B:B,거래처!D:D," ")</f>
        <v>831-07-01474</v>
      </c>
      <c r="G4200" s="282" t="s">
        <v>1915</v>
      </c>
      <c r="N4200" s="257">
        <v>-1650000</v>
      </c>
    </row>
    <row r="4201" spans="1:17">
      <c r="A4201" s="263">
        <v>4200</v>
      </c>
      <c r="C4201" s="256">
        <v>46182</v>
      </c>
      <c r="D4201" s="282" t="s">
        <v>2384</v>
      </c>
      <c r="E4201" s="261" t="str">
        <f>_xlfn.XLOOKUP(D4201,거래처!B:B,거래처!D:D," ")</f>
        <v>114-28-00870</v>
      </c>
      <c r="G4201" s="282" t="s">
        <v>2384</v>
      </c>
      <c r="N4201" s="257">
        <v>-242000</v>
      </c>
    </row>
    <row r="4202" spans="1:17">
      <c r="A4202" s="263">
        <v>4201</v>
      </c>
      <c r="C4202" s="256">
        <v>46182</v>
      </c>
      <c r="D4202" s="282" t="s">
        <v>3834</v>
      </c>
      <c r="E4202" s="261" t="str">
        <f>_xlfn.XLOOKUP(D4202,거래처!B:B,거래처!D:D," ")</f>
        <v>411-08-87601</v>
      </c>
      <c r="G4202" s="282" t="s">
        <v>3834</v>
      </c>
      <c r="N4202" s="257">
        <v>-1210000</v>
      </c>
    </row>
    <row r="4203" spans="1:17">
      <c r="A4203" s="263">
        <v>4202</v>
      </c>
      <c r="C4203" s="256">
        <v>46182</v>
      </c>
      <c r="D4203" s="282" t="s">
        <v>1431</v>
      </c>
      <c r="E4203" s="261" t="str">
        <f>_xlfn.XLOOKUP(D4203,거래처!B:B,거래처!D:D," ")</f>
        <v>487-18-00463</v>
      </c>
      <c r="G4203" s="282" t="s">
        <v>1431</v>
      </c>
      <c r="N4203" s="257">
        <v>-3000000</v>
      </c>
    </row>
    <row r="4204" spans="1:17">
      <c r="A4204" s="263">
        <v>4203</v>
      </c>
      <c r="C4204" s="256">
        <v>46182</v>
      </c>
      <c r="D4204" s="282" t="s">
        <v>1247</v>
      </c>
      <c r="E4204" s="261" t="str">
        <f>_xlfn.XLOOKUP(D4204,거래처!B:B,거래처!D:D," ")</f>
        <v>504-20-50427</v>
      </c>
      <c r="G4204" s="282" t="s">
        <v>5612</v>
      </c>
      <c r="N4204" s="257">
        <v>-200000</v>
      </c>
    </row>
    <row r="4205" spans="1:17">
      <c r="A4205" s="263">
        <v>4204</v>
      </c>
      <c r="C4205" s="256">
        <v>46183</v>
      </c>
      <c r="D4205" s="282" t="s">
        <v>1034</v>
      </c>
      <c r="E4205" s="261" t="str">
        <f>_xlfn.XLOOKUP(D4205,거래처!B:B,거래처!D:D," ")</f>
        <v>418-04-41461</v>
      </c>
      <c r="G4205" s="282" t="s">
        <v>1034</v>
      </c>
      <c r="N4205" s="257">
        <v>-2900000</v>
      </c>
    </row>
    <row r="4206" spans="1:17">
      <c r="A4206" s="263">
        <v>4205</v>
      </c>
      <c r="C4206" s="256">
        <v>46183</v>
      </c>
      <c r="D4206" s="282" t="s">
        <v>1007</v>
      </c>
      <c r="E4206" s="261" t="str">
        <f>_xlfn.XLOOKUP(D4206,거래처!B:B,거래처!D:D," ")</f>
        <v>488-12-01084</v>
      </c>
      <c r="G4206" s="282" t="s">
        <v>5550</v>
      </c>
      <c r="N4206" s="257">
        <v>-1100000</v>
      </c>
    </row>
    <row r="4207" spans="1:17">
      <c r="A4207" s="263">
        <v>4206</v>
      </c>
      <c r="B4207" s="58">
        <v>78</v>
      </c>
      <c r="C4207" s="256">
        <v>46183</v>
      </c>
      <c r="D4207" s="282" t="s">
        <v>1786</v>
      </c>
      <c r="E4207" s="261" t="str">
        <f>_xlfn.XLOOKUP(D4207,거래처!B:B,거래처!D:D," ")</f>
        <v>514-13-78458</v>
      </c>
      <c r="F4207" s="284" t="s">
        <v>4808</v>
      </c>
      <c r="G4207" s="282" t="s">
        <v>2337</v>
      </c>
      <c r="H4207" s="261" t="s">
        <v>2658</v>
      </c>
      <c r="I4207" s="257">
        <v>1100000</v>
      </c>
      <c r="J4207" s="261">
        <v>1</v>
      </c>
      <c r="M4207" s="257">
        <v>1100000</v>
      </c>
      <c r="O4207" s="257" t="s">
        <v>5618</v>
      </c>
      <c r="Q4207" s="282" t="s">
        <v>5619</v>
      </c>
    </row>
    <row r="4208" spans="1:17">
      <c r="A4208" s="263">
        <v>4207</v>
      </c>
      <c r="B4208" s="58">
        <v>14</v>
      </c>
      <c r="C4208" s="256">
        <v>46183</v>
      </c>
      <c r="D4208" s="282" t="s">
        <v>2812</v>
      </c>
      <c r="E4208" s="261" t="str">
        <f>_xlfn.XLOOKUP(D4208,거래처!B:B,거래처!D:D," ")</f>
        <v>140-06-64605</v>
      </c>
      <c r="F4208" s="284">
        <v>7205196869</v>
      </c>
      <c r="G4208" s="282" t="s">
        <v>1171</v>
      </c>
      <c r="H4208" s="261" t="s">
        <v>1694</v>
      </c>
      <c r="I4208" s="257">
        <v>1200000</v>
      </c>
      <c r="J4208" s="261">
        <v>1</v>
      </c>
      <c r="M4208" s="257">
        <v>1200000</v>
      </c>
      <c r="O4208" s="257" t="s">
        <v>5621</v>
      </c>
    </row>
    <row r="4209" spans="1:16">
      <c r="A4209" s="263">
        <v>4208</v>
      </c>
      <c r="B4209" s="58">
        <v>257</v>
      </c>
      <c r="C4209" s="256">
        <v>46183</v>
      </c>
      <c r="D4209" s="282" t="s">
        <v>1536</v>
      </c>
      <c r="E4209" s="261" t="str">
        <f>_xlfn.XLOOKUP(D4209,거래처!B:B,거래처!D:D," ")</f>
        <v>503-07-45581</v>
      </c>
      <c r="G4209" s="282" t="s">
        <v>1840</v>
      </c>
      <c r="H4209" s="261" t="s">
        <v>1839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6">
      <c r="A4210" s="263">
        <v>4209</v>
      </c>
      <c r="B4210" s="58">
        <v>11</v>
      </c>
      <c r="C4210" s="256">
        <v>46183</v>
      </c>
      <c r="D4210" s="282" t="s">
        <v>3084</v>
      </c>
      <c r="E4210" s="261" t="str">
        <f>_xlfn.XLOOKUP(D4210,거래처!B:B,거래처!D:D," ")</f>
        <v>409-41-96365</v>
      </c>
      <c r="F4210" s="284" t="s">
        <v>4156</v>
      </c>
      <c r="G4210" s="282" t="s">
        <v>1185</v>
      </c>
      <c r="H4210" s="261" t="s">
        <v>2091</v>
      </c>
      <c r="I4210" s="257">
        <v>1200000</v>
      </c>
      <c r="J4210" s="261">
        <v>1</v>
      </c>
      <c r="L4210" s="258">
        <v>120000</v>
      </c>
      <c r="M4210" s="257">
        <v>1320000</v>
      </c>
    </row>
    <row r="4211" spans="1:16">
      <c r="A4211" s="263">
        <v>4210</v>
      </c>
      <c r="B4211" s="58">
        <v>109</v>
      </c>
      <c r="C4211" s="256">
        <v>46183</v>
      </c>
      <c r="D4211" s="282" t="s">
        <v>2243</v>
      </c>
      <c r="E4211" s="261" t="str">
        <f>_xlfn.XLOOKUP(D4211,거래처!B:B,거래처!D:D," ")</f>
        <v>119-73-00045</v>
      </c>
      <c r="G4211" s="282" t="s">
        <v>5626</v>
      </c>
      <c r="I4211" s="257">
        <v>100000</v>
      </c>
      <c r="J4211" s="261">
        <v>1</v>
      </c>
      <c r="L4211" s="258">
        <v>10000</v>
      </c>
      <c r="M4211" s="257">
        <v>110000</v>
      </c>
    </row>
    <row r="4212" spans="1:16">
      <c r="A4212" s="263">
        <v>4211</v>
      </c>
      <c r="B4212" s="58">
        <v>12</v>
      </c>
      <c r="C4212" s="256">
        <v>46183</v>
      </c>
      <c r="D4212" s="282" t="s">
        <v>1452</v>
      </c>
      <c r="E4212" s="261" t="str">
        <f>_xlfn.XLOOKUP(D4212,거래처!B:B,거래처!D:D," ")</f>
        <v>502-24-19452</v>
      </c>
      <c r="F4212" s="284">
        <v>7205246673</v>
      </c>
      <c r="G4212" s="282" t="s">
        <v>1171</v>
      </c>
      <c r="H4212" s="261" t="s">
        <v>1694</v>
      </c>
      <c r="I4212" s="257">
        <v>1200000</v>
      </c>
      <c r="J4212" s="261">
        <v>1</v>
      </c>
      <c r="M4212" s="257">
        <v>1200000</v>
      </c>
      <c r="O4212" s="257" t="s">
        <v>5628</v>
      </c>
      <c r="P4212" s="282" t="s">
        <v>4440</v>
      </c>
    </row>
    <row r="4213" spans="1:16">
      <c r="A4213" s="263">
        <v>4212</v>
      </c>
      <c r="B4213" s="58">
        <v>104</v>
      </c>
      <c r="C4213" s="256">
        <v>46183</v>
      </c>
      <c r="D4213" s="282" t="s">
        <v>1452</v>
      </c>
      <c r="E4213" s="261" t="str">
        <f>_xlfn.XLOOKUP(D4213,거래처!B:B,거래처!D:D," ")</f>
        <v>502-24-19452</v>
      </c>
      <c r="G4213" s="282" t="s">
        <v>1454</v>
      </c>
      <c r="H4213" s="261" t="s">
        <v>2594</v>
      </c>
      <c r="I4213" s="257">
        <v>350000</v>
      </c>
      <c r="J4213" s="261">
        <v>1</v>
      </c>
      <c r="M4213" s="257">
        <v>350000</v>
      </c>
      <c r="N4213" s="257" t="s">
        <v>5628</v>
      </c>
      <c r="O4213" s="257" t="s">
        <v>4440</v>
      </c>
    </row>
    <row r="4214" spans="1:16">
      <c r="A4214" s="263">
        <v>4213</v>
      </c>
      <c r="B4214" s="58">
        <v>157</v>
      </c>
      <c r="C4214" s="256">
        <v>46183</v>
      </c>
      <c r="D4214" s="282" t="s">
        <v>3293</v>
      </c>
      <c r="E4214" s="261">
        <f>_xlfn.XLOOKUP(D4214,거래처!B:B,거래처!D:D," ")</f>
        <v>0</v>
      </c>
      <c r="G4214" s="282" t="s">
        <v>1971</v>
      </c>
      <c r="H4214" s="261" t="s">
        <v>4467</v>
      </c>
      <c r="I4214" s="257">
        <v>1100000</v>
      </c>
      <c r="J4214" s="261">
        <v>1</v>
      </c>
      <c r="M4214" s="257">
        <v>1100000</v>
      </c>
    </row>
    <row r="4215" spans="1:16">
      <c r="A4215" s="263">
        <v>4214</v>
      </c>
      <c r="B4215" s="58">
        <v>94</v>
      </c>
      <c r="C4215" s="256">
        <v>46183</v>
      </c>
      <c r="D4215" s="282" t="s">
        <v>1040</v>
      </c>
      <c r="E4215" s="261" t="str">
        <f>_xlfn.XLOOKUP(D4215,거래처!B:B,거래처!D:D," ")</f>
        <v>621-19-34070</v>
      </c>
      <c r="G4215" s="282" t="s">
        <v>2116</v>
      </c>
      <c r="H4215" s="261" t="s">
        <v>1175</v>
      </c>
      <c r="I4215" s="257">
        <v>650000</v>
      </c>
      <c r="J4215" s="261">
        <v>1</v>
      </c>
      <c r="M4215" s="257">
        <v>650000</v>
      </c>
    </row>
    <row r="4216" spans="1:16">
      <c r="A4216" s="263">
        <v>4215</v>
      </c>
      <c r="C4216" s="256">
        <v>46183</v>
      </c>
      <c r="D4216" s="282" t="s">
        <v>3293</v>
      </c>
      <c r="E4216" s="261">
        <f>_xlfn.XLOOKUP(D4216,거래처!B:B,거래처!D:D," ")</f>
        <v>0</v>
      </c>
      <c r="G4216" s="282" t="s">
        <v>3293</v>
      </c>
      <c r="N4216" s="257">
        <v>-1100000</v>
      </c>
    </row>
    <row r="4217" spans="1:16">
      <c r="A4217" s="263">
        <v>4216</v>
      </c>
      <c r="C4217" s="256">
        <v>46183</v>
      </c>
      <c r="D4217" s="282" t="s">
        <v>2243</v>
      </c>
      <c r="E4217" s="261" t="str">
        <f>_xlfn.XLOOKUP(D4217,거래처!B:B,거래처!D:D," ")</f>
        <v>119-73-00045</v>
      </c>
      <c r="G4217" s="282" t="s">
        <v>2243</v>
      </c>
      <c r="N4217" s="257">
        <v>-225000</v>
      </c>
    </row>
    <row r="4218" spans="1:16">
      <c r="A4218" s="263">
        <v>4217</v>
      </c>
      <c r="C4218" s="256">
        <v>46184</v>
      </c>
      <c r="D4218" s="282" t="s">
        <v>3083</v>
      </c>
      <c r="E4218" s="261" t="str">
        <f>_xlfn.XLOOKUP(D4218,거래처!B:B,거래처!D:D," ")</f>
        <v>409-41-96365</v>
      </c>
      <c r="G4218" s="282" t="s">
        <v>3083</v>
      </c>
      <c r="N4218" s="257">
        <v>-1320000</v>
      </c>
    </row>
    <row r="4219" spans="1:16">
      <c r="A4219" s="263">
        <v>4218</v>
      </c>
      <c r="C4219" s="256">
        <v>46184</v>
      </c>
      <c r="D4219" s="282" t="s">
        <v>1786</v>
      </c>
      <c r="E4219" s="261" t="str">
        <f>_xlfn.XLOOKUP(D4219,거래처!B:B,거래처!D:D," ")</f>
        <v>514-13-78458</v>
      </c>
      <c r="G4219" s="282" t="s">
        <v>1786</v>
      </c>
      <c r="N4219" s="257">
        <v>-2300000</v>
      </c>
    </row>
    <row r="4220" spans="1:16">
      <c r="A4220" s="263">
        <v>4219</v>
      </c>
      <c r="B4220" s="58">
        <v>94</v>
      </c>
      <c r="C4220" s="256">
        <v>46184</v>
      </c>
      <c r="D4220" s="282" t="s">
        <v>1040</v>
      </c>
      <c r="E4220" s="261" t="str">
        <f>_xlfn.XLOOKUP(D4220,거래처!B:B,거래처!D:D," ")</f>
        <v>621-19-34070</v>
      </c>
      <c r="G4220" s="282" t="s">
        <v>2116</v>
      </c>
      <c r="H4220" s="261" t="s">
        <v>1175</v>
      </c>
      <c r="I4220" s="257">
        <v>650000</v>
      </c>
      <c r="J4220" s="261">
        <v>1</v>
      </c>
      <c r="M4220" s="257">
        <v>650000</v>
      </c>
    </row>
    <row r="4221" spans="1:16">
      <c r="A4221" s="263">
        <v>4220</v>
      </c>
      <c r="B4221" s="58">
        <v>145</v>
      </c>
      <c r="C4221" s="256">
        <v>46184</v>
      </c>
      <c r="D4221" s="282" t="s">
        <v>2538</v>
      </c>
      <c r="E4221" s="261" t="str">
        <f>_xlfn.XLOOKUP(D4221,거래처!B:B,거래처!D:D," ")</f>
        <v>128-38-89285</v>
      </c>
      <c r="F4221" s="284">
        <v>193</v>
      </c>
      <c r="G4221" s="282" t="s">
        <v>1798</v>
      </c>
      <c r="H4221" s="261" t="s">
        <v>4026</v>
      </c>
      <c r="I4221" s="257">
        <v>1100000</v>
      </c>
      <c r="J4221" s="261">
        <v>1</v>
      </c>
      <c r="L4221" s="258">
        <v>110000</v>
      </c>
      <c r="M4221" s="257">
        <v>1210000</v>
      </c>
    </row>
    <row r="4222" spans="1:16">
      <c r="A4222" s="263">
        <v>4221</v>
      </c>
      <c r="B4222" s="58">
        <v>77</v>
      </c>
      <c r="C4222" s="256">
        <v>46184</v>
      </c>
      <c r="D4222" s="282" t="s">
        <v>3831</v>
      </c>
      <c r="E4222" s="261" t="str">
        <f>_xlfn.XLOOKUP(D4222,거래처!B:B,거래처!D:D," ")</f>
        <v>411-08-87601</v>
      </c>
      <c r="F4222" s="284" t="s">
        <v>4473</v>
      </c>
      <c r="G4222" s="282" t="s">
        <v>2572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5635</v>
      </c>
    </row>
    <row r="4223" spans="1:16">
      <c r="A4223" s="263">
        <v>4222</v>
      </c>
      <c r="B4223" s="58">
        <v>12</v>
      </c>
      <c r="C4223" s="256">
        <v>46184</v>
      </c>
      <c r="D4223" s="282" t="s">
        <v>1357</v>
      </c>
      <c r="E4223" s="261" t="str">
        <f>_xlfn.XLOOKUP(D4223,거래처!B:B,거래처!D:D," ")</f>
        <v>177-01-03420</v>
      </c>
      <c r="F4223" s="284">
        <v>7205246673</v>
      </c>
      <c r="G4223" s="282" t="s">
        <v>1171</v>
      </c>
      <c r="H4223" s="261" t="s">
        <v>1694</v>
      </c>
      <c r="I4223" s="257">
        <v>1200000</v>
      </c>
      <c r="J4223" s="261">
        <v>1</v>
      </c>
      <c r="M4223" s="257">
        <v>1200000</v>
      </c>
      <c r="O4223" s="257" t="s">
        <v>5636</v>
      </c>
    </row>
    <row r="4224" spans="1:16">
      <c r="A4224" s="263">
        <v>4223</v>
      </c>
      <c r="C4224" s="256">
        <v>46185</v>
      </c>
      <c r="D4224" s="282" t="s">
        <v>1552</v>
      </c>
      <c r="E4224" s="261" t="str">
        <f>_xlfn.XLOOKUP(D4224,거래처!B:B,거래처!D:D," ")</f>
        <v>410-26-92600</v>
      </c>
      <c r="G4224" s="282" t="s">
        <v>1552</v>
      </c>
      <c r="N4224" s="257">
        <v>-690000</v>
      </c>
    </row>
    <row r="4225" spans="1:17">
      <c r="A4225" s="263">
        <v>4224</v>
      </c>
      <c r="C4225" s="256">
        <v>46185</v>
      </c>
      <c r="D4225" s="282" t="s">
        <v>1452</v>
      </c>
      <c r="E4225" s="261" t="str">
        <f>_xlfn.XLOOKUP(D4225,거래처!B:B,거래처!D:D," ")</f>
        <v>502-24-19452</v>
      </c>
      <c r="G4225" s="282" t="s">
        <v>1452</v>
      </c>
      <c r="N4225" s="257">
        <v>-3100000</v>
      </c>
    </row>
    <row r="4226" spans="1:17">
      <c r="A4226" s="263">
        <v>4225</v>
      </c>
      <c r="C4226" s="256">
        <v>46185</v>
      </c>
      <c r="D4226" s="282" t="s">
        <v>1040</v>
      </c>
      <c r="E4226" s="261" t="str">
        <f>_xlfn.XLOOKUP(D4226,거래처!B:B,거래처!D:D," ")</f>
        <v>621-19-34070</v>
      </c>
      <c r="G4226" s="282" t="s">
        <v>1040</v>
      </c>
      <c r="N4226" s="257">
        <v>-1300000</v>
      </c>
    </row>
    <row r="4227" spans="1:17">
      <c r="A4227" s="263">
        <v>4226</v>
      </c>
      <c r="C4227" s="256">
        <v>46185</v>
      </c>
      <c r="D4227" s="282" t="s">
        <v>1425</v>
      </c>
      <c r="E4227" s="261" t="str">
        <f>_xlfn.XLOOKUP(D4227,거래처!B:B,거래처!D:D," ")</f>
        <v>220-02-21340</v>
      </c>
      <c r="G4227" s="282" t="s">
        <v>1425</v>
      </c>
      <c r="N4227" s="257">
        <v>-3820000</v>
      </c>
    </row>
    <row r="4228" spans="1:17">
      <c r="A4228" s="263">
        <v>4227</v>
      </c>
      <c r="C4228" s="256">
        <v>46185</v>
      </c>
      <c r="D4228" s="282" t="s">
        <v>1395</v>
      </c>
      <c r="E4228" s="261" t="str">
        <f>_xlfn.XLOOKUP(D4228,거래처!B:B,거래처!D:D," ")</f>
        <v>143-01-00546</v>
      </c>
      <c r="G4228" s="282" t="s">
        <v>1395</v>
      </c>
      <c r="N4228" s="257">
        <v>-330000</v>
      </c>
    </row>
    <row r="4229" spans="1:17">
      <c r="A4229" s="263">
        <v>4228</v>
      </c>
      <c r="B4229" s="58">
        <v>82</v>
      </c>
      <c r="C4229" s="256">
        <v>46185</v>
      </c>
      <c r="D4229" s="282" t="s">
        <v>1400</v>
      </c>
      <c r="E4229" s="261" t="str">
        <f>_xlfn.XLOOKUP(D4229,거래처!B:B,거래처!D:D," ")</f>
        <v>195-18-00360</v>
      </c>
      <c r="G4229" s="282" t="s">
        <v>1173</v>
      </c>
      <c r="H4229" s="261" t="s">
        <v>1174</v>
      </c>
      <c r="I4229" s="257">
        <v>650000</v>
      </c>
      <c r="J4229" s="261">
        <v>1</v>
      </c>
      <c r="M4229" s="257">
        <v>650000</v>
      </c>
      <c r="O4229" s="257" t="s">
        <v>5638</v>
      </c>
      <c r="Q4229" s="282" t="s">
        <v>5639</v>
      </c>
    </row>
    <row r="4230" spans="1:17">
      <c r="A4230" s="263">
        <v>4229</v>
      </c>
      <c r="B4230" s="58">
        <v>110</v>
      </c>
      <c r="C4230" s="256">
        <v>46185</v>
      </c>
      <c r="D4230" s="282" t="s">
        <v>981</v>
      </c>
      <c r="E4230" s="261" t="str">
        <f>_xlfn.XLOOKUP(D4230,거래처!B:B,거래처!D:D," ")</f>
        <v>138-01-48780</v>
      </c>
      <c r="F4230" s="284" t="s">
        <v>5641</v>
      </c>
      <c r="G4230" s="282" t="s">
        <v>2131</v>
      </c>
      <c r="H4230" s="261" t="s">
        <v>1891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5642</v>
      </c>
      <c r="Q4230" s="282" t="s">
        <v>5643</v>
      </c>
    </row>
    <row r="4231" spans="1:17">
      <c r="A4231" s="263">
        <v>4230</v>
      </c>
      <c r="B4231" s="58">
        <v>65</v>
      </c>
      <c r="C4231" s="256">
        <v>46185</v>
      </c>
      <c r="D4231" s="282" t="s">
        <v>981</v>
      </c>
      <c r="E4231" s="261" t="str">
        <f>_xlfn.XLOOKUP(D4231,거래처!B:B,거래처!D:D," ")</f>
        <v>138-01-48780</v>
      </c>
      <c r="F4231" s="284" t="s">
        <v>1744</v>
      </c>
      <c r="G4231" s="282" t="s">
        <v>2110</v>
      </c>
      <c r="H4231" s="261" t="s">
        <v>1744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5642</v>
      </c>
      <c r="P4231" s="257"/>
      <c r="Q4231" s="282" t="s">
        <v>4227</v>
      </c>
    </row>
    <row r="4232" spans="1:17">
      <c r="A4232" s="263">
        <v>4231</v>
      </c>
      <c r="B4232" s="58">
        <v>188</v>
      </c>
      <c r="C4232" s="256">
        <v>46185</v>
      </c>
      <c r="D4232" s="282" t="s">
        <v>1004</v>
      </c>
      <c r="E4232" s="261" t="str">
        <f>_xlfn.XLOOKUP(D4232,거래처!B:B,거래처!D:D," ")</f>
        <v>302-01-83388</v>
      </c>
      <c r="G4232" s="282" t="s">
        <v>2743</v>
      </c>
      <c r="I4232" s="257">
        <v>100000</v>
      </c>
      <c r="J4232" s="261">
        <v>1</v>
      </c>
      <c r="M4232" s="257">
        <v>100000</v>
      </c>
      <c r="O4232" s="257" t="s">
        <v>5645</v>
      </c>
      <c r="Q4232" s="282" t="s">
        <v>5647</v>
      </c>
    </row>
    <row r="4233" spans="1:17">
      <c r="A4233" s="263">
        <v>4232</v>
      </c>
      <c r="C4233" s="256">
        <v>46185</v>
      </c>
      <c r="D4233" s="282" t="s">
        <v>2538</v>
      </c>
      <c r="E4233" s="261" t="str">
        <f>_xlfn.XLOOKUP(D4233,거래처!B:B,거래처!D:D," ")</f>
        <v>128-38-89285</v>
      </c>
      <c r="G4233" s="282" t="s">
        <v>2538</v>
      </c>
      <c r="N4233" s="257">
        <v>-2805000</v>
      </c>
    </row>
    <row r="4234" spans="1:17">
      <c r="A4234" s="263">
        <v>4233</v>
      </c>
      <c r="B4234" s="58">
        <v>75</v>
      </c>
      <c r="C4234" s="256">
        <v>46185</v>
      </c>
      <c r="D4234" s="282" t="s">
        <v>1542</v>
      </c>
      <c r="E4234" s="261" t="str">
        <f>_xlfn.XLOOKUP(D4234,거래처!B:B,거래처!D:D," ")</f>
        <v>122-01-63748</v>
      </c>
      <c r="F4234" s="284" t="s">
        <v>4467</v>
      </c>
      <c r="G4234" s="282" t="s">
        <v>1798</v>
      </c>
      <c r="H4234" s="261" t="s">
        <v>4026</v>
      </c>
      <c r="I4234" s="257">
        <v>1100000</v>
      </c>
      <c r="J4234" s="261">
        <v>1</v>
      </c>
      <c r="L4234" s="258">
        <v>110000</v>
      </c>
      <c r="M4234" s="257">
        <v>1210000</v>
      </c>
    </row>
    <row r="4235" spans="1:17">
      <c r="A4235" s="263">
        <v>4234</v>
      </c>
      <c r="C4235" s="256">
        <v>46185</v>
      </c>
      <c r="D4235" s="282" t="s">
        <v>1400</v>
      </c>
      <c r="E4235" s="261" t="str">
        <f>_xlfn.XLOOKUP(D4235,거래처!B:B,거래처!D:D," ")</f>
        <v>195-18-00360</v>
      </c>
      <c r="G4235" s="282" t="s">
        <v>1400</v>
      </c>
      <c r="N4235" s="257">
        <v>-650000</v>
      </c>
    </row>
    <row r="4236" spans="1:17">
      <c r="A4236" s="263">
        <v>4235</v>
      </c>
      <c r="C4236" s="256">
        <v>46185</v>
      </c>
      <c r="D4236" s="282" t="s">
        <v>981</v>
      </c>
      <c r="E4236" s="261" t="str">
        <f>_xlfn.XLOOKUP(D4236,거래처!B:B,거래처!D:D," ")</f>
        <v>138-01-48780</v>
      </c>
      <c r="G4236" s="282" t="s">
        <v>981</v>
      </c>
      <c r="N4236" s="257">
        <v>-2310000</v>
      </c>
    </row>
    <row r="4237" spans="1:17">
      <c r="A4237" s="263">
        <v>4236</v>
      </c>
      <c r="B4237" s="58">
        <v>81</v>
      </c>
      <c r="C4237" s="256">
        <v>46186</v>
      </c>
      <c r="D4237" s="282" t="s">
        <v>3164</v>
      </c>
      <c r="E4237" s="261" t="str">
        <f>_xlfn.XLOOKUP(D4237,거래처!B:B,거래처!D:D," ")</f>
        <v>148-16-01826</v>
      </c>
      <c r="F4237" s="284" t="s">
        <v>5652</v>
      </c>
      <c r="G4237" s="282" t="s">
        <v>2683</v>
      </c>
      <c r="H4237" s="261" t="s">
        <v>1179</v>
      </c>
      <c r="I4237" s="257">
        <v>1600000</v>
      </c>
      <c r="J4237" s="261">
        <v>1</v>
      </c>
      <c r="M4237" s="257">
        <v>1600000</v>
      </c>
      <c r="O4237" s="257" t="s">
        <v>5653</v>
      </c>
      <c r="P4237" s="282" t="s">
        <v>5654</v>
      </c>
      <c r="Q4237" s="282" t="s">
        <v>5655</v>
      </c>
    </row>
    <row r="4238" spans="1:17">
      <c r="A4238" s="263">
        <v>4237</v>
      </c>
      <c r="B4238" s="58">
        <v>93</v>
      </c>
      <c r="C4238" s="256">
        <v>46186</v>
      </c>
      <c r="D4238" s="282" t="s">
        <v>3164</v>
      </c>
      <c r="E4238" s="261" t="str">
        <f>_xlfn.XLOOKUP(D4238,거래처!B:B,거래처!D:D," ")</f>
        <v>148-16-01826</v>
      </c>
      <c r="G4238" s="282" t="s">
        <v>1477</v>
      </c>
      <c r="I4238" s="257">
        <v>30000</v>
      </c>
      <c r="J4238" s="261">
        <v>1</v>
      </c>
      <c r="M4238" s="257">
        <v>30000</v>
      </c>
      <c r="N4238" s="257" t="s">
        <v>5653</v>
      </c>
      <c r="O4238" s="257" t="s">
        <v>5654</v>
      </c>
    </row>
    <row r="4239" spans="1:17">
      <c r="A4239" s="263">
        <v>4238</v>
      </c>
      <c r="B4239" s="58">
        <v>12</v>
      </c>
      <c r="C4239" s="256">
        <v>46186</v>
      </c>
      <c r="D4239" s="282" t="s">
        <v>1144</v>
      </c>
      <c r="E4239" s="261" t="str">
        <f>_xlfn.XLOOKUP(D4239,거래처!B:B,거래처!D:D," ")</f>
        <v>324-37-00464</v>
      </c>
      <c r="F4239" s="284">
        <v>7205246673</v>
      </c>
      <c r="G4239" s="282" t="s">
        <v>1171</v>
      </c>
      <c r="H4239" s="261" t="s">
        <v>1694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5657</v>
      </c>
      <c r="P4239" s="282" t="s">
        <v>5391</v>
      </c>
    </row>
    <row r="4240" spans="1:17">
      <c r="A4240" s="263">
        <v>4239</v>
      </c>
      <c r="C4240" s="256">
        <v>46188</v>
      </c>
      <c r="D4240" s="282" t="s">
        <v>2776</v>
      </c>
      <c r="E4240" s="261" t="str">
        <f>_xlfn.XLOOKUP(D4240,거래처!B:B,거래처!D:D," ")</f>
        <v>140-06-64605</v>
      </c>
      <c r="G4240" s="282" t="s">
        <v>3919</v>
      </c>
      <c r="N4240" s="257">
        <v>-1200000</v>
      </c>
    </row>
    <row r="4241" spans="1:17">
      <c r="A4241" s="263">
        <v>4240</v>
      </c>
      <c r="B4241" s="58">
        <v>95</v>
      </c>
      <c r="C4241" s="256">
        <v>46188</v>
      </c>
      <c r="D4241" s="282" t="s">
        <v>1193</v>
      </c>
      <c r="E4241" s="261" t="str">
        <f>_xlfn.XLOOKUP(D4241,거래처!B:B,거래처!D:D," ")</f>
        <v>101-24-93579</v>
      </c>
      <c r="F4241" s="284" t="s">
        <v>5659</v>
      </c>
      <c r="G4241" s="282" t="s">
        <v>2109</v>
      </c>
      <c r="H4241" s="261" t="s">
        <v>1169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5660</v>
      </c>
    </row>
    <row r="4242" spans="1:17">
      <c r="A4242" s="263">
        <v>4241</v>
      </c>
      <c r="B4242" s="58">
        <v>65</v>
      </c>
      <c r="C4242" s="256">
        <v>46188</v>
      </c>
      <c r="D4242" s="282" t="s">
        <v>1193</v>
      </c>
      <c r="E4242" s="261" t="str">
        <f>_xlfn.XLOOKUP(D4242,거래처!B:B,거래처!D:D," ")</f>
        <v>101-24-93579</v>
      </c>
      <c r="F4242" s="284" t="s">
        <v>1744</v>
      </c>
      <c r="G4242" s="282" t="s">
        <v>2110</v>
      </c>
      <c r="H4242" s="261" t="s">
        <v>1744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5660</v>
      </c>
      <c r="P4242" s="282" t="s">
        <v>4227</v>
      </c>
    </row>
    <row r="4243" spans="1:17">
      <c r="A4243" s="263">
        <v>4242</v>
      </c>
      <c r="B4243" s="58">
        <v>77</v>
      </c>
      <c r="C4243" s="256">
        <v>46188</v>
      </c>
      <c r="D4243" s="282" t="s">
        <v>1357</v>
      </c>
      <c r="E4243" s="261" t="str">
        <f>_xlfn.XLOOKUP(D4243,거래처!B:B,거래처!D:D," ")</f>
        <v>177-01-03420</v>
      </c>
      <c r="F4243" s="284" t="s">
        <v>4599</v>
      </c>
      <c r="G4243" s="282" t="s">
        <v>1685</v>
      </c>
      <c r="I4243" s="257">
        <v>1100000</v>
      </c>
      <c r="J4243" s="261">
        <v>1</v>
      </c>
      <c r="M4243" s="257">
        <v>1100000</v>
      </c>
    </row>
    <row r="4244" spans="1:17">
      <c r="A4244" s="263">
        <v>4243</v>
      </c>
      <c r="B4244" s="58">
        <v>200</v>
      </c>
      <c r="C4244" s="256">
        <v>46188</v>
      </c>
      <c r="D4244" s="282" t="s">
        <v>1731</v>
      </c>
      <c r="E4244" s="261" t="str">
        <f>_xlfn.XLOOKUP(D4244,거래처!B:B,거래처!D:D," ")</f>
        <v>609-23-97505</v>
      </c>
      <c r="G4244" s="282" t="s">
        <v>5028</v>
      </c>
      <c r="H4244" s="261" t="s">
        <v>5664</v>
      </c>
      <c r="I4244" s="257">
        <v>2100000</v>
      </c>
      <c r="J4244" s="261">
        <v>1</v>
      </c>
      <c r="M4244" s="257">
        <v>2100000</v>
      </c>
      <c r="P4244" s="282" t="s">
        <v>5662</v>
      </c>
    </row>
    <row r="4245" spans="1:17">
      <c r="A4245" s="263">
        <v>4244</v>
      </c>
      <c r="B4245" s="58">
        <v>93</v>
      </c>
      <c r="C4245" s="256">
        <v>46188</v>
      </c>
      <c r="D4245" s="282" t="s">
        <v>1731</v>
      </c>
      <c r="E4245" s="261" t="str">
        <f>_xlfn.XLOOKUP(D4245,거래처!B:B,거래처!D:D," ")</f>
        <v>609-23-97505</v>
      </c>
      <c r="G4245" s="282" t="s">
        <v>1477</v>
      </c>
      <c r="I4245" s="257">
        <v>30000</v>
      </c>
      <c r="J4245" s="261">
        <v>1</v>
      </c>
      <c r="M4245" s="257">
        <v>30000</v>
      </c>
      <c r="O4245" s="257" t="s">
        <v>5662</v>
      </c>
    </row>
    <row r="4246" spans="1:17">
      <c r="A4246" s="263">
        <v>4245</v>
      </c>
      <c r="B4246" s="58">
        <v>10</v>
      </c>
      <c r="C4246" s="256">
        <v>46188</v>
      </c>
      <c r="D4246" s="282" t="s">
        <v>1452</v>
      </c>
      <c r="E4246" s="261" t="str">
        <f>_xlfn.XLOOKUP(D4246,거래처!B:B,거래처!D:D," ")</f>
        <v>502-24-19452</v>
      </c>
      <c r="F4246" s="284">
        <v>7205468004</v>
      </c>
      <c r="G4246" s="282" t="s">
        <v>1171</v>
      </c>
      <c r="H4246" s="261" t="s">
        <v>1694</v>
      </c>
      <c r="I4246" s="257">
        <v>1200000</v>
      </c>
      <c r="J4246" s="261">
        <v>1</v>
      </c>
      <c r="M4246" s="257">
        <v>1200000</v>
      </c>
      <c r="O4246" s="257" t="s">
        <v>5666</v>
      </c>
    </row>
    <row r="4247" spans="1:17">
      <c r="A4247" s="263">
        <v>4246</v>
      </c>
      <c r="B4247" s="58">
        <v>104</v>
      </c>
      <c r="C4247" s="256">
        <v>46188</v>
      </c>
      <c r="D4247" s="282" t="s">
        <v>1452</v>
      </c>
      <c r="E4247" s="261" t="str">
        <f>_xlfn.XLOOKUP(D4247,거래처!B:B,거래처!D:D," ")</f>
        <v>502-24-19452</v>
      </c>
      <c r="G4247" s="282" t="s">
        <v>1454</v>
      </c>
      <c r="H4247" s="261" t="s">
        <v>2594</v>
      </c>
      <c r="I4247" s="257">
        <v>350000</v>
      </c>
      <c r="J4247" s="261">
        <v>1</v>
      </c>
      <c r="M4247" s="257">
        <v>350000</v>
      </c>
      <c r="N4247" s="257" t="s">
        <v>5666</v>
      </c>
    </row>
    <row r="4248" spans="1:17">
      <c r="A4248" s="263">
        <v>4247</v>
      </c>
      <c r="B4248" s="58">
        <v>105</v>
      </c>
      <c r="C4248" s="256">
        <v>46188</v>
      </c>
      <c r="D4248" s="282" t="s">
        <v>2839</v>
      </c>
      <c r="E4248" s="261" t="str">
        <f>_xlfn.XLOOKUP(D4248,거래처!B:B,거래처!D:D," ")</f>
        <v>502-14-88867</v>
      </c>
      <c r="G4248" s="282" t="s">
        <v>2215</v>
      </c>
      <c r="H4248" s="261" t="s">
        <v>5668</v>
      </c>
      <c r="I4248" s="257">
        <v>1600000</v>
      </c>
      <c r="J4248" s="261">
        <v>1</v>
      </c>
      <c r="M4248" s="257">
        <v>1600000</v>
      </c>
      <c r="O4248" s="257" t="s">
        <v>5669</v>
      </c>
    </row>
    <row r="4249" spans="1:17">
      <c r="A4249" s="263">
        <v>4248</v>
      </c>
      <c r="B4249" s="58">
        <v>59</v>
      </c>
      <c r="C4249" s="256">
        <v>46188</v>
      </c>
      <c r="D4249" s="282" t="s">
        <v>1357</v>
      </c>
      <c r="E4249" s="261" t="str">
        <f>_xlfn.XLOOKUP(D4249,거래처!B:B,거래처!D:D," ")</f>
        <v>177-01-03420</v>
      </c>
      <c r="F4249" s="284">
        <v>1087298441</v>
      </c>
      <c r="G4249" s="282" t="s">
        <v>2332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1640</v>
      </c>
    </row>
    <row r="4250" spans="1:17">
      <c r="A4250" s="263">
        <v>4249</v>
      </c>
      <c r="C4250" s="256">
        <v>46188</v>
      </c>
      <c r="D4250" s="282" t="s">
        <v>1193</v>
      </c>
      <c r="E4250" s="261" t="str">
        <f>_xlfn.XLOOKUP(D4250,거래처!B:B,거래처!D:D," ")</f>
        <v>101-24-93579</v>
      </c>
      <c r="G4250" s="282" t="s">
        <v>1193</v>
      </c>
      <c r="N4250" s="257">
        <v>-1760000</v>
      </c>
    </row>
    <row r="4251" spans="1:17">
      <c r="A4251" s="263">
        <v>4250</v>
      </c>
      <c r="B4251" s="58">
        <v>251</v>
      </c>
      <c r="C4251" s="256">
        <v>46189</v>
      </c>
      <c r="D4251" s="282" t="s">
        <v>3836</v>
      </c>
      <c r="E4251" s="261" t="str">
        <f>_xlfn.XLOOKUP(D4251,거래처!B:B,거래처!D:D," ")</f>
        <v>733-13-01545</v>
      </c>
      <c r="G4251" s="282" t="s">
        <v>1173</v>
      </c>
      <c r="H4251" s="261" t="s">
        <v>1927</v>
      </c>
      <c r="I4251" s="257">
        <v>2700000</v>
      </c>
      <c r="J4251" s="261">
        <v>1</v>
      </c>
      <c r="L4251" s="258">
        <v>270000</v>
      </c>
      <c r="M4251" s="257">
        <v>2970000</v>
      </c>
    </row>
    <row r="4252" spans="1:17">
      <c r="A4252" s="263">
        <v>4251</v>
      </c>
      <c r="B4252" s="58">
        <v>13</v>
      </c>
      <c r="C4252" s="256">
        <v>46189</v>
      </c>
      <c r="D4252" s="282" t="s">
        <v>1536</v>
      </c>
      <c r="E4252" s="261" t="str">
        <f>_xlfn.XLOOKUP(D4252,거래처!B:B,거래처!D:D," ")</f>
        <v>503-07-45581</v>
      </c>
      <c r="F4252" s="284">
        <v>7205502786</v>
      </c>
      <c r="G4252" s="282" t="s">
        <v>1171</v>
      </c>
      <c r="H4252" s="261" t="s">
        <v>1694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5674</v>
      </c>
    </row>
    <row r="4253" spans="1:17">
      <c r="A4253" s="263">
        <v>4252</v>
      </c>
      <c r="B4253" s="58">
        <v>104</v>
      </c>
      <c r="C4253" s="256">
        <v>46189</v>
      </c>
      <c r="D4253" s="282" t="s">
        <v>1536</v>
      </c>
      <c r="E4253" s="261" t="str">
        <f>_xlfn.XLOOKUP(D4253,거래처!B:B,거래처!D:D," ")</f>
        <v>503-07-45581</v>
      </c>
      <c r="G4253" s="282" t="s">
        <v>1454</v>
      </c>
      <c r="H4253" s="261" t="s">
        <v>2594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5674</v>
      </c>
    </row>
    <row r="4254" spans="1:17">
      <c r="A4254" s="263">
        <v>4253</v>
      </c>
      <c r="B4254" s="58">
        <v>82</v>
      </c>
      <c r="C4254" s="256">
        <v>46189</v>
      </c>
      <c r="D4254" s="282" t="s">
        <v>2076</v>
      </c>
      <c r="E4254" s="261" t="str">
        <f>_xlfn.XLOOKUP(D4254,거래처!B:B,거래처!D:D," ")</f>
        <v>562-03-01527</v>
      </c>
      <c r="G4254" s="282" t="s">
        <v>1173</v>
      </c>
      <c r="H4254" s="261" t="s">
        <v>1174</v>
      </c>
      <c r="I4254" s="257">
        <v>1300000</v>
      </c>
      <c r="J4254" s="261">
        <v>1</v>
      </c>
      <c r="M4254" s="257">
        <v>1300000</v>
      </c>
      <c r="O4254" s="257" t="s">
        <v>5676</v>
      </c>
      <c r="Q4254" s="282" t="s">
        <v>5677</v>
      </c>
    </row>
    <row r="4255" spans="1:17">
      <c r="A4255" s="263">
        <v>4254</v>
      </c>
      <c r="B4255" s="58">
        <v>188</v>
      </c>
      <c r="C4255" s="256">
        <v>46189</v>
      </c>
      <c r="D4255" s="282" t="s">
        <v>2630</v>
      </c>
      <c r="E4255" s="261" t="str">
        <f>_xlfn.XLOOKUP(D4255,거래처!B:B,거래처!D:D," ")</f>
        <v>214-30-06027</v>
      </c>
      <c r="G4255" s="282" t="s">
        <v>3982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5698</v>
      </c>
    </row>
    <row r="4256" spans="1:17">
      <c r="A4256" s="263">
        <v>4255</v>
      </c>
      <c r="B4256" s="58">
        <v>82</v>
      </c>
      <c r="C4256" s="256">
        <v>46189</v>
      </c>
      <c r="D4256" s="282" t="s">
        <v>1034</v>
      </c>
      <c r="E4256" s="261" t="str">
        <f>_xlfn.XLOOKUP(D4256,거래처!B:B,거래처!D:D," ")</f>
        <v>418-04-41461</v>
      </c>
      <c r="F4256" s="284" t="s">
        <v>5680</v>
      </c>
      <c r="G4256" s="282" t="s">
        <v>1173</v>
      </c>
      <c r="H4256" s="261" t="s">
        <v>1174</v>
      </c>
      <c r="I4256" s="257">
        <v>600000</v>
      </c>
      <c r="J4256" s="261">
        <v>1</v>
      </c>
      <c r="M4256" s="257">
        <v>600000</v>
      </c>
      <c r="O4256" s="257" t="s">
        <v>5681</v>
      </c>
      <c r="Q4256" s="282" t="s">
        <v>5682</v>
      </c>
    </row>
    <row r="4257" spans="1:16">
      <c r="A4257" s="263">
        <v>4256</v>
      </c>
      <c r="B4257" s="58">
        <v>79</v>
      </c>
      <c r="C4257" s="256">
        <v>46189</v>
      </c>
      <c r="D4257" s="282" t="s">
        <v>1912</v>
      </c>
      <c r="E4257" s="261" t="str">
        <f>_xlfn.XLOOKUP(D4257,거래처!B:B,거래처!D:D," ")</f>
        <v>621-19-98244</v>
      </c>
      <c r="G4257" s="282" t="s">
        <v>2126</v>
      </c>
      <c r="H4257" s="261" t="s">
        <v>1166</v>
      </c>
      <c r="I4257" s="257">
        <v>1000000</v>
      </c>
      <c r="J4257" s="261">
        <v>2</v>
      </c>
      <c r="L4257" s="258">
        <v>200000</v>
      </c>
      <c r="M4257" s="257">
        <v>2200000</v>
      </c>
    </row>
    <row r="4258" spans="1:16">
      <c r="A4258" s="263">
        <v>4257</v>
      </c>
      <c r="B4258" s="58">
        <v>94</v>
      </c>
      <c r="C4258" s="256">
        <v>46189</v>
      </c>
      <c r="D4258" s="282" t="s">
        <v>1731</v>
      </c>
      <c r="E4258" s="261" t="str">
        <f>_xlfn.XLOOKUP(D4258,거래처!B:B,거래처!D:D," ")</f>
        <v>609-23-97505</v>
      </c>
      <c r="G4258" s="282" t="s">
        <v>2116</v>
      </c>
      <c r="H4258" s="261" t="s">
        <v>1175</v>
      </c>
      <c r="I4258" s="257">
        <v>650000</v>
      </c>
      <c r="J4258" s="261">
        <v>1</v>
      </c>
      <c r="M4258" s="257">
        <v>650000</v>
      </c>
    </row>
    <row r="4259" spans="1:16">
      <c r="A4259" s="263">
        <v>4258</v>
      </c>
      <c r="B4259" s="58">
        <v>175</v>
      </c>
      <c r="C4259" s="256">
        <v>46189</v>
      </c>
      <c r="D4259" s="282" t="s">
        <v>1731</v>
      </c>
      <c r="E4259" s="261" t="str">
        <f>_xlfn.XLOOKUP(D4259,거래처!B:B,거래처!D:D," ")</f>
        <v>609-23-97505</v>
      </c>
      <c r="G4259" s="282" t="s">
        <v>2121</v>
      </c>
      <c r="H4259" s="261" t="s">
        <v>1762</v>
      </c>
      <c r="I4259" s="257">
        <v>20000</v>
      </c>
      <c r="J4259" s="261">
        <v>1</v>
      </c>
      <c r="M4259" s="257">
        <v>20000</v>
      </c>
      <c r="P4259" s="282" t="s">
        <v>4835</v>
      </c>
    </row>
    <row r="4260" spans="1:16">
      <c r="A4260" s="263">
        <v>4259</v>
      </c>
      <c r="C4260" s="256">
        <v>46189</v>
      </c>
      <c r="D4260" s="282" t="s">
        <v>3836</v>
      </c>
      <c r="E4260" s="261" t="str">
        <f>_xlfn.XLOOKUP(D4260,거래처!B:B,거래처!D:D," ")</f>
        <v>733-13-01545</v>
      </c>
      <c r="G4260" s="282" t="s">
        <v>3836</v>
      </c>
      <c r="N4260" s="257">
        <v>-2970000</v>
      </c>
    </row>
    <row r="4261" spans="1:16">
      <c r="A4261" s="263">
        <v>4260</v>
      </c>
      <c r="C4261" s="256">
        <v>46189</v>
      </c>
      <c r="D4261" s="282" t="s">
        <v>1542</v>
      </c>
      <c r="E4261" s="261" t="str">
        <f>_xlfn.XLOOKUP(D4261,거래처!B:B,거래처!D:D," ")</f>
        <v>122-01-63748</v>
      </c>
      <c r="G4261" s="282" t="s">
        <v>1542</v>
      </c>
      <c r="N4261" s="257">
        <v>-1210000</v>
      </c>
    </row>
    <row r="4262" spans="1:16">
      <c r="A4262" s="263">
        <v>4261</v>
      </c>
      <c r="C4262" s="256">
        <v>46189</v>
      </c>
      <c r="D4262" s="282" t="s">
        <v>2839</v>
      </c>
      <c r="E4262" s="261" t="str">
        <f>_xlfn.XLOOKUP(D4262,거래처!B:B,거래처!D:D," ")</f>
        <v>502-14-88867</v>
      </c>
      <c r="G4262" s="282" t="s">
        <v>2839</v>
      </c>
      <c r="N4262" s="257">
        <v>-1600000</v>
      </c>
    </row>
    <row r="4263" spans="1:16">
      <c r="A4263" s="263">
        <v>4262</v>
      </c>
      <c r="B4263" s="58">
        <v>13</v>
      </c>
      <c r="C4263" s="256">
        <v>46189</v>
      </c>
      <c r="D4263" s="282" t="s">
        <v>1431</v>
      </c>
      <c r="E4263" s="261" t="str">
        <f>_xlfn.XLOOKUP(D4263,거래처!B:B,거래처!D:D," ")</f>
        <v>487-18-00463</v>
      </c>
      <c r="F4263" s="284">
        <v>7205502786</v>
      </c>
      <c r="G4263" s="282" t="s">
        <v>1171</v>
      </c>
      <c r="H4263" s="261" t="s">
        <v>1694</v>
      </c>
      <c r="I4263" s="257">
        <v>1100000</v>
      </c>
      <c r="J4263" s="261">
        <v>1</v>
      </c>
      <c r="M4263" s="257">
        <v>1100000</v>
      </c>
    </row>
    <row r="4264" spans="1:16">
      <c r="A4264" s="263">
        <v>4263</v>
      </c>
      <c r="B4264" s="58">
        <v>30</v>
      </c>
      <c r="C4264" s="256">
        <v>46189</v>
      </c>
      <c r="D4264" s="282" t="s">
        <v>3821</v>
      </c>
      <c r="E4264" s="261">
        <f>_xlfn.XLOOKUP(D4264,거래처!B:B,거래처!D:D," ")</f>
        <v>0</v>
      </c>
      <c r="G4264" s="282" t="s">
        <v>5687</v>
      </c>
      <c r="I4264" s="257">
        <v>800000</v>
      </c>
      <c r="J4264" s="261">
        <v>1</v>
      </c>
      <c r="M4264" s="257">
        <v>800000</v>
      </c>
    </row>
    <row r="4265" spans="1:16">
      <c r="A4265" s="263">
        <v>4264</v>
      </c>
      <c r="C4265" s="256">
        <v>46189</v>
      </c>
      <c r="D4265" s="282" t="s">
        <v>3821</v>
      </c>
      <c r="E4265" s="261">
        <f>_xlfn.XLOOKUP(D4265,거래처!B:B,거래처!D:D," ")</f>
        <v>0</v>
      </c>
      <c r="G4265" s="282" t="s">
        <v>3821</v>
      </c>
      <c r="N4265" s="257">
        <v>-800000</v>
      </c>
    </row>
    <row r="4266" spans="1:16">
      <c r="A4266" s="263">
        <v>4265</v>
      </c>
      <c r="B4266" s="58">
        <v>13</v>
      </c>
      <c r="C4266" s="256">
        <v>46188</v>
      </c>
      <c r="D4266" s="282" t="s">
        <v>1498</v>
      </c>
      <c r="E4266" s="261">
        <f>_xlfn.XLOOKUP(D4266,거래처!B:B,거래처!D:D," ")</f>
        <v>0</v>
      </c>
      <c r="F4266" s="284">
        <v>7205502786</v>
      </c>
      <c r="G4266" s="282" t="s">
        <v>1171</v>
      </c>
      <c r="H4266" s="261" t="s">
        <v>1694</v>
      </c>
      <c r="I4266" s="257">
        <v>1200000</v>
      </c>
      <c r="J4266" s="261">
        <v>1</v>
      </c>
      <c r="M4266" s="257">
        <v>1200000</v>
      </c>
    </row>
    <row r="4267" spans="1:16">
      <c r="A4267" s="263">
        <v>4266</v>
      </c>
      <c r="B4267" s="58">
        <v>32</v>
      </c>
      <c r="C4267" s="256">
        <v>46189</v>
      </c>
      <c r="D4267" s="282" t="s">
        <v>1427</v>
      </c>
      <c r="E4267" s="261" t="str">
        <f>_xlfn.XLOOKUP(D4267,거래처!B:B,거래처!D:D," ")</f>
        <v>877-63-00588</v>
      </c>
      <c r="G4267" s="282" t="s">
        <v>5691</v>
      </c>
      <c r="I4267" s="257">
        <v>150000</v>
      </c>
      <c r="J4267" s="261">
        <v>1</v>
      </c>
      <c r="M4267" s="257">
        <v>150000</v>
      </c>
    </row>
    <row r="4268" spans="1:16">
      <c r="A4268" s="263">
        <v>4267</v>
      </c>
      <c r="C4268" s="256">
        <v>46190</v>
      </c>
      <c r="D4268" s="282" t="s">
        <v>3834</v>
      </c>
      <c r="E4268" s="261" t="str">
        <f>_xlfn.XLOOKUP(D4268,거래처!B:B,거래처!D:D," ")</f>
        <v>411-08-87601</v>
      </c>
      <c r="G4268" s="282" t="s">
        <v>3834</v>
      </c>
      <c r="N4268" s="257">
        <v>-1210000</v>
      </c>
    </row>
    <row r="4269" spans="1:16">
      <c r="A4269" s="263">
        <v>4268</v>
      </c>
      <c r="C4269" s="256">
        <v>46190</v>
      </c>
      <c r="D4269" s="282" t="s">
        <v>3164</v>
      </c>
      <c r="E4269" s="261" t="str">
        <f>_xlfn.XLOOKUP(D4269,거래처!B:B,거래처!D:D," ")</f>
        <v>148-16-01826</v>
      </c>
      <c r="G4269" s="282" t="s">
        <v>3164</v>
      </c>
      <c r="N4269" s="257">
        <v>-1630000</v>
      </c>
    </row>
    <row r="4270" spans="1:16">
      <c r="A4270" s="263">
        <v>4269</v>
      </c>
      <c r="C4270" s="256">
        <v>46190</v>
      </c>
      <c r="D4270" s="282" t="s">
        <v>1144</v>
      </c>
      <c r="E4270" s="261" t="str">
        <f>_xlfn.XLOOKUP(D4270,거래처!B:B,거래처!D:D," ")</f>
        <v>324-37-00464</v>
      </c>
      <c r="G4270" s="282" t="s">
        <v>5695</v>
      </c>
      <c r="N4270" s="257">
        <v>-1320000</v>
      </c>
    </row>
    <row r="4271" spans="1:16">
      <c r="A4271" s="263">
        <v>4270</v>
      </c>
      <c r="C4271" s="256">
        <v>46190</v>
      </c>
      <c r="D4271" s="282" t="s">
        <v>1912</v>
      </c>
      <c r="E4271" s="261" t="str">
        <f>_xlfn.XLOOKUP(D4271,거래처!B:B,거래처!D:D," ")</f>
        <v>621-19-98244</v>
      </c>
      <c r="G4271" s="282" t="s">
        <v>3895</v>
      </c>
      <c r="N4271" s="257">
        <v>-2200000</v>
      </c>
    </row>
    <row r="4272" spans="1:16">
      <c r="A4272" s="263">
        <v>4271</v>
      </c>
      <c r="C4272" s="256">
        <v>46190</v>
      </c>
      <c r="D4272" s="282" t="s">
        <v>2618</v>
      </c>
      <c r="E4272" s="261" t="str">
        <f>_xlfn.XLOOKUP(D4272,거래처!B:B,거래처!D:D," ")</f>
        <v>214-30-06027</v>
      </c>
      <c r="G4272" s="282" t="s">
        <v>2618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1007</v>
      </c>
      <c r="E4273" s="261" t="str">
        <f>_xlfn.XLOOKUP(D4273,거래처!B:B,거래처!D:D," ")</f>
        <v>488-12-01084</v>
      </c>
      <c r="F4273" s="284">
        <v>7205246673</v>
      </c>
      <c r="G4273" s="282" t="s">
        <v>1171</v>
      </c>
      <c r="H4273" s="261" t="s">
        <v>1694</v>
      </c>
      <c r="I4273" s="257">
        <v>1200000</v>
      </c>
      <c r="J4273" s="261">
        <v>1</v>
      </c>
      <c r="M4273" s="257">
        <v>1200000</v>
      </c>
      <c r="O4273" s="257" t="s">
        <v>5700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1007</v>
      </c>
      <c r="E4274" s="261" t="str">
        <f>_xlfn.XLOOKUP(D4274,거래처!B:B,거래처!D:D," ")</f>
        <v>488-12-01084</v>
      </c>
      <c r="G4274" s="282" t="s">
        <v>1454</v>
      </c>
      <c r="H4274" s="261" t="s">
        <v>2594</v>
      </c>
      <c r="I4274" s="257">
        <v>350000</v>
      </c>
      <c r="J4274" s="261">
        <v>1</v>
      </c>
      <c r="M4274" s="257">
        <v>350000</v>
      </c>
      <c r="O4274" s="257" t="s">
        <v>5700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4626</v>
      </c>
      <c r="E4275" s="261" t="str">
        <f>_xlfn.XLOOKUP(D4275,거래처!B:B,거래처!D:D," ")</f>
        <v>309-30-84660</v>
      </c>
      <c r="F4275" s="284">
        <v>7205246673</v>
      </c>
      <c r="G4275" s="282" t="s">
        <v>1171</v>
      </c>
      <c r="H4275" s="261" t="s">
        <v>1694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5701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1443</v>
      </c>
      <c r="E4276" s="261" t="str">
        <f>_xlfn.XLOOKUP(D4276,거래처!B:B,거래처!D:D," ")</f>
        <v>363-59-00215</v>
      </c>
      <c r="G4276" s="282" t="s">
        <v>5703</v>
      </c>
      <c r="H4276" s="261" t="s">
        <v>5704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3819</v>
      </c>
      <c r="E4277" s="261">
        <f>_xlfn.XLOOKUP(D4277,거래처!B:B,거래처!D:D," ")</f>
        <v>0</v>
      </c>
      <c r="F4277" s="284" t="s">
        <v>5706</v>
      </c>
      <c r="G4277" s="282" t="s">
        <v>2109</v>
      </c>
      <c r="H4277" s="261" t="s">
        <v>1169</v>
      </c>
      <c r="I4277" s="257">
        <v>1500000</v>
      </c>
      <c r="J4277" s="261">
        <v>1</v>
      </c>
      <c r="M4277" s="257">
        <v>1500000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3819</v>
      </c>
      <c r="E4278" s="261">
        <f>_xlfn.XLOOKUP(D4278,거래처!B:B,거래처!D:D," ")</f>
        <v>0</v>
      </c>
      <c r="F4278" s="284" t="s">
        <v>1744</v>
      </c>
      <c r="G4278" s="282" t="s">
        <v>2110</v>
      </c>
      <c r="H4278" s="261" t="s">
        <v>1744</v>
      </c>
      <c r="I4278" s="257">
        <v>100000</v>
      </c>
      <c r="J4278" s="261">
        <v>1</v>
      </c>
      <c r="M4278" s="257">
        <v>100000</v>
      </c>
      <c r="P4278" s="282" t="s">
        <v>4227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1357</v>
      </c>
      <c r="E4279" s="261" t="str">
        <f>_xlfn.XLOOKUP(D4279,거래처!B:B,거래처!D:D," ")</f>
        <v>177-01-03420</v>
      </c>
      <c r="F4279" s="284" t="s">
        <v>5069</v>
      </c>
      <c r="G4279" s="282" t="s">
        <v>3118</v>
      </c>
      <c r="H4279" s="261" t="s">
        <v>3405</v>
      </c>
      <c r="I4279" s="257">
        <v>1000000</v>
      </c>
      <c r="J4279" s="261">
        <v>1</v>
      </c>
      <c r="M4279" s="257">
        <v>1000000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1357</v>
      </c>
      <c r="E4280" s="261" t="str">
        <f>_xlfn.XLOOKUP(D4280,거래처!B:B,거래처!D:D," ")</f>
        <v>177-01-03420</v>
      </c>
      <c r="G4280" s="282" t="s">
        <v>2116</v>
      </c>
      <c r="H4280" s="261" t="s">
        <v>1175</v>
      </c>
      <c r="I4280" s="257">
        <v>630000</v>
      </c>
      <c r="J4280" s="261">
        <v>1</v>
      </c>
      <c r="M4280" s="257">
        <v>630000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1357</v>
      </c>
      <c r="E4281" s="261" t="str">
        <f>_xlfn.XLOOKUP(D4281,거래처!B:B,거래처!D:D," ")</f>
        <v>177-01-03420</v>
      </c>
      <c r="G4281" s="282" t="s">
        <v>3057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4720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1357</v>
      </c>
      <c r="E4282" s="261" t="str">
        <f>_xlfn.XLOOKUP(D4282,거래처!B:B,거래처!D:D," ")</f>
        <v>177-01-03420</v>
      </c>
      <c r="G4282" s="282" t="s">
        <v>1964</v>
      </c>
      <c r="I4282" s="257">
        <v>80000</v>
      </c>
      <c r="J4282" s="261">
        <v>1</v>
      </c>
      <c r="M4282" s="257">
        <v>80000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1336</v>
      </c>
      <c r="E4283" s="261" t="str">
        <f>_xlfn.XLOOKUP(D4283,거래처!B:B,거래처!D:D," ")</f>
        <v>642-15-02067</v>
      </c>
      <c r="G4283" s="282" t="s">
        <v>2242</v>
      </c>
      <c r="I4283" s="257">
        <v>1300000</v>
      </c>
      <c r="J4283" s="261">
        <v>1</v>
      </c>
      <c r="M4283" s="257">
        <v>1300000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1552</v>
      </c>
      <c r="E4284" s="261" t="str">
        <f>_xlfn.XLOOKUP(D4284,거래처!B:B,거래처!D:D," ")</f>
        <v>410-26-92600</v>
      </c>
      <c r="F4284" s="284">
        <v>7205502786</v>
      </c>
      <c r="G4284" s="282" t="s">
        <v>1171</v>
      </c>
      <c r="H4284" s="261" t="s">
        <v>1694</v>
      </c>
      <c r="I4284" s="257">
        <v>1200000</v>
      </c>
      <c r="J4284" s="261">
        <v>1</v>
      </c>
      <c r="M4284" s="257">
        <v>1200000</v>
      </c>
      <c r="O4284" s="257" t="s">
        <v>5712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2474</v>
      </c>
      <c r="E4285" s="261" t="str">
        <f>_xlfn.XLOOKUP(D4285,거래처!B:B,거래처!D:D," ")</f>
        <v>416-04-31443</v>
      </c>
      <c r="G4285" s="282" t="s">
        <v>1492</v>
      </c>
      <c r="I4285" s="257">
        <v>450000</v>
      </c>
      <c r="J4285" s="261">
        <v>1</v>
      </c>
      <c r="M4285" s="257">
        <v>450000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3744</v>
      </c>
      <c r="E4286" s="261" t="str">
        <f>_xlfn.XLOOKUP(D4286,거래처!B:B,거래처!D:D," ")</f>
        <v>610-40-15252</v>
      </c>
      <c r="G4286" s="282" t="s">
        <v>2304</v>
      </c>
      <c r="H4286" s="261" t="s">
        <v>2336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5716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1501</v>
      </c>
      <c r="E4287" s="261" t="str">
        <f>_xlfn.XLOOKUP(D4287,거래처!B:B,거래처!D:D," ")</f>
        <v>137-10-37507</v>
      </c>
      <c r="F4287" s="284" t="s">
        <v>5718</v>
      </c>
      <c r="G4287" s="282" t="s">
        <v>2109</v>
      </c>
      <c r="H4287" s="261" t="s">
        <v>1169</v>
      </c>
      <c r="I4287" s="257">
        <v>1500000</v>
      </c>
      <c r="J4287" s="261">
        <v>1</v>
      </c>
      <c r="M4287" s="257">
        <v>1500000</v>
      </c>
      <c r="O4287" s="257" t="s">
        <v>5719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1501</v>
      </c>
      <c r="E4288" s="261" t="str">
        <f>_xlfn.XLOOKUP(D4288,거래처!B:B,거래처!D:D," ")</f>
        <v>137-10-37507</v>
      </c>
      <c r="F4288" s="284" t="s">
        <v>1744</v>
      </c>
      <c r="G4288" s="282" t="s">
        <v>2110</v>
      </c>
      <c r="H4288" s="261" t="s">
        <v>1744</v>
      </c>
      <c r="I4288" s="257">
        <v>100000</v>
      </c>
      <c r="J4288" s="261">
        <v>1</v>
      </c>
      <c r="M4288" s="257">
        <v>100000</v>
      </c>
      <c r="O4288" s="257" t="s">
        <v>5719</v>
      </c>
      <c r="P4288" s="257"/>
      <c r="Q4288" s="282" t="s">
        <v>4227</v>
      </c>
      <c r="R4288" s="282"/>
    </row>
    <row r="4289" spans="1:17">
      <c r="A4289" s="58">
        <v>4288</v>
      </c>
      <c r="B4289" s="58">
        <v>260</v>
      </c>
      <c r="C4289" s="256">
        <v>46191</v>
      </c>
      <c r="D4289" s="282" t="s">
        <v>1753</v>
      </c>
      <c r="E4289" s="261" t="str">
        <f>_xlfn.XLOOKUP(D4289,거래처!B:B,거래처!D:D," ")</f>
        <v>861-88-00742</v>
      </c>
      <c r="G4289" s="282" t="s">
        <v>2740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5721</v>
      </c>
    </row>
    <row r="4290" spans="1:17">
      <c r="A4290" s="58">
        <v>4289</v>
      </c>
      <c r="C4290" s="256">
        <v>46191</v>
      </c>
      <c r="D4290" s="282" t="s">
        <v>3744</v>
      </c>
      <c r="E4290" s="261" t="str">
        <f>_xlfn.XLOOKUP(D4290,거래처!B:B,거래처!D:D," ")</f>
        <v>610-40-15252</v>
      </c>
      <c r="G4290" s="282" t="s">
        <v>3744</v>
      </c>
      <c r="N4290" s="257">
        <v>-825000</v>
      </c>
    </row>
    <row r="4291" spans="1:17">
      <c r="A4291" s="58">
        <v>4290</v>
      </c>
      <c r="C4291" s="256">
        <v>46191</v>
      </c>
      <c r="D4291" s="282" t="s">
        <v>4626</v>
      </c>
      <c r="E4291" s="261" t="str">
        <f>_xlfn.XLOOKUP(D4291,거래처!B:B,거래처!D:D," ")</f>
        <v>309-30-84660</v>
      </c>
      <c r="G4291" s="282" t="s">
        <v>4626</v>
      </c>
      <c r="N4291" s="257">
        <v>-1320000</v>
      </c>
    </row>
    <row r="4292" spans="1:17">
      <c r="A4292" s="58">
        <v>4291</v>
      </c>
      <c r="C4292" s="256">
        <v>46191</v>
      </c>
      <c r="D4292" s="282" t="s">
        <v>1245</v>
      </c>
      <c r="E4292" s="261" t="str">
        <f>_xlfn.XLOOKUP(D4292,거래처!B:B,거래처!D:D," ")</f>
        <v>503-07-45581</v>
      </c>
      <c r="G4292" s="282" t="s">
        <v>4532</v>
      </c>
      <c r="N4292" s="257">
        <v>-4000000</v>
      </c>
    </row>
    <row r="4293" spans="1:17">
      <c r="A4293" s="58">
        <v>4292</v>
      </c>
      <c r="C4293" s="256">
        <v>46191</v>
      </c>
      <c r="D4293" s="282" t="s">
        <v>1501</v>
      </c>
      <c r="E4293" s="261" t="str">
        <f>_xlfn.XLOOKUP(D4293,거래처!B:B,거래처!D:D," ")</f>
        <v>137-10-37507</v>
      </c>
      <c r="G4293" s="282" t="s">
        <v>1501</v>
      </c>
      <c r="N4293" s="257">
        <v>-1600000</v>
      </c>
    </row>
    <row r="4294" spans="1:17">
      <c r="A4294" s="58">
        <v>4293</v>
      </c>
      <c r="C4294" s="256">
        <v>46191</v>
      </c>
      <c r="D4294" s="282" t="s">
        <v>1331</v>
      </c>
      <c r="E4294" s="261" t="str">
        <f>_xlfn.XLOOKUP(D4294,거래처!B:B,거래처!D:D," ")</f>
        <v>510-03-85884</v>
      </c>
      <c r="G4294" s="282" t="s">
        <v>1331</v>
      </c>
      <c r="N4294" s="257">
        <v>-1100000</v>
      </c>
    </row>
    <row r="4295" spans="1:17">
      <c r="A4295" s="58">
        <v>4294</v>
      </c>
      <c r="C4295" s="256">
        <v>46191</v>
      </c>
      <c r="D4295" s="282" t="s">
        <v>3819</v>
      </c>
      <c r="E4295" s="261">
        <f>_xlfn.XLOOKUP(D4295,거래처!B:B,거래처!D:D," ")</f>
        <v>0</v>
      </c>
      <c r="G4295" s="282" t="s">
        <v>3819</v>
      </c>
      <c r="N4295" s="257">
        <v>-1600000</v>
      </c>
    </row>
    <row r="4296" spans="1:17">
      <c r="A4296" s="58">
        <v>4295</v>
      </c>
      <c r="C4296" s="256">
        <v>46192</v>
      </c>
      <c r="D4296" s="282" t="s">
        <v>1402</v>
      </c>
      <c r="E4296" s="261" t="str">
        <f>_xlfn.XLOOKUP(D4296,거래처!B:B,거래처!D:D," ")</f>
        <v>504-20-50427</v>
      </c>
      <c r="G4296" s="282" t="s">
        <v>5724</v>
      </c>
      <c r="N4296" s="257">
        <v>-600000</v>
      </c>
    </row>
    <row r="4297" spans="1:17">
      <c r="A4297" s="58">
        <v>4296</v>
      </c>
      <c r="B4297" s="58">
        <v>129</v>
      </c>
      <c r="C4297" s="256">
        <v>46192</v>
      </c>
      <c r="D4297" s="282" t="s">
        <v>1402</v>
      </c>
      <c r="E4297" s="261" t="str">
        <f>_xlfn.XLOOKUP(D4297,거래처!B:B,거래처!D:D," ")</f>
        <v>504-20-50427</v>
      </c>
      <c r="G4297" s="282" t="s">
        <v>5725</v>
      </c>
      <c r="I4297" s="257">
        <v>100000</v>
      </c>
      <c r="J4297" s="261">
        <v>1</v>
      </c>
      <c r="M4297" s="257">
        <v>100000</v>
      </c>
    </row>
    <row r="4298" spans="1:17">
      <c r="A4298" s="58">
        <v>4297</v>
      </c>
      <c r="C4298" s="256">
        <v>46192</v>
      </c>
      <c r="D4298" s="282" t="s">
        <v>1402</v>
      </c>
      <c r="E4298" s="261" t="str">
        <f>_xlfn.XLOOKUP(D4298,거래처!B:B,거래처!D:D," ")</f>
        <v>504-20-50427</v>
      </c>
      <c r="G4298" s="282" t="s">
        <v>3915</v>
      </c>
      <c r="N4298" s="257">
        <v>-5880000</v>
      </c>
    </row>
    <row r="4299" spans="1:17">
      <c r="A4299" s="58">
        <v>4298</v>
      </c>
      <c r="B4299" s="58">
        <v>27</v>
      </c>
      <c r="C4299" s="256">
        <v>46192</v>
      </c>
      <c r="D4299" s="282" t="s">
        <v>5729</v>
      </c>
      <c r="E4299" s="261" t="str">
        <f>_xlfn.XLOOKUP(D4299,거래처!B:B,거래처!D:D," ")</f>
        <v>791-57-00769</v>
      </c>
      <c r="F4299" s="284">
        <v>7205583861</v>
      </c>
      <c r="G4299" s="282" t="s">
        <v>1171</v>
      </c>
      <c r="H4299" s="261" t="s">
        <v>1319</v>
      </c>
      <c r="I4299" s="257">
        <v>1200000</v>
      </c>
      <c r="J4299" s="261">
        <v>1</v>
      </c>
      <c r="M4299" s="257">
        <v>1200000</v>
      </c>
      <c r="O4299" s="257" t="s">
        <v>5731</v>
      </c>
      <c r="Q4299" s="282" t="s">
        <v>4180</v>
      </c>
    </row>
    <row r="4300" spans="1:17">
      <c r="A4300" s="58">
        <v>4299</v>
      </c>
      <c r="C4300" s="256">
        <v>46192</v>
      </c>
      <c r="D4300" s="282" t="s">
        <v>5729</v>
      </c>
      <c r="E4300" s="261" t="str">
        <f>_xlfn.XLOOKUP(D4300,거래처!B:B,거래처!D:D," ")</f>
        <v>791-57-00769</v>
      </c>
      <c r="G4300" s="282" t="s">
        <v>5729</v>
      </c>
      <c r="N4300" s="257">
        <v>-1200000</v>
      </c>
    </row>
    <row r="4301" spans="1:17">
      <c r="A4301" s="58">
        <v>4300</v>
      </c>
      <c r="C4301" s="256">
        <v>46192</v>
      </c>
      <c r="D4301" s="282" t="s">
        <v>1336</v>
      </c>
      <c r="E4301" s="261" t="str">
        <f>_xlfn.XLOOKUP(D4301,거래처!B:B,거래처!D:D," ")</f>
        <v>642-15-02067</v>
      </c>
      <c r="G4301" s="282" t="s">
        <v>1336</v>
      </c>
      <c r="N4301" s="257">
        <v>-1300000</v>
      </c>
    </row>
    <row r="4302" spans="1:17">
      <c r="A4302" s="58">
        <v>4301</v>
      </c>
      <c r="B4302" s="58">
        <v>77</v>
      </c>
      <c r="C4302" s="256">
        <v>46193</v>
      </c>
      <c r="D4302" s="282" t="s">
        <v>1689</v>
      </c>
      <c r="E4302" s="261" t="str">
        <f>_xlfn.XLOOKUP(D4302,거래처!B:B,거래처!D:D," ")</f>
        <v>410-27-15314</v>
      </c>
      <c r="F4302" s="284" t="s">
        <v>4599</v>
      </c>
      <c r="G4302" s="282" t="s">
        <v>1685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7">
      <c r="A4303" s="58">
        <v>4302</v>
      </c>
      <c r="B4303" s="58">
        <v>93</v>
      </c>
      <c r="C4303" s="256">
        <v>46193</v>
      </c>
      <c r="D4303" s="282" t="s">
        <v>1689</v>
      </c>
      <c r="E4303" s="261" t="str">
        <f>_xlfn.XLOOKUP(D4303,거래처!B:B,거래처!D:D," ")</f>
        <v>410-27-15314</v>
      </c>
      <c r="G4303" s="282" t="s">
        <v>1477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7">
      <c r="A4304" s="58">
        <v>4303</v>
      </c>
      <c r="B4304" s="58">
        <v>162</v>
      </c>
      <c r="C4304" s="256">
        <v>46193</v>
      </c>
      <c r="D4304" s="282" t="s">
        <v>5561</v>
      </c>
      <c r="E4304" s="261" t="str">
        <f>_xlfn.XLOOKUP(D4304,거래처!B:B,거래처!D:D," ")</f>
        <v>224-16-65556</v>
      </c>
      <c r="F4304" s="284">
        <v>7011304040708</v>
      </c>
      <c r="G4304" s="282" t="s">
        <v>1962</v>
      </c>
      <c r="H4304" s="261" t="s">
        <v>1182</v>
      </c>
      <c r="I4304" s="257">
        <v>1500000</v>
      </c>
      <c r="J4304" s="261">
        <v>1</v>
      </c>
      <c r="M4304" s="257">
        <v>1500000</v>
      </c>
    </row>
    <row r="4305" spans="1:17">
      <c r="A4305" s="58">
        <v>4304</v>
      </c>
      <c r="B4305" s="58">
        <v>162</v>
      </c>
      <c r="C4305" s="256">
        <v>46193</v>
      </c>
      <c r="D4305" s="282" t="s">
        <v>5561</v>
      </c>
      <c r="E4305" s="261" t="str">
        <f>_xlfn.XLOOKUP(D4305,거래처!B:B,거래처!D:D," ")</f>
        <v>224-16-65556</v>
      </c>
      <c r="F4305" s="284">
        <v>7011304040708</v>
      </c>
      <c r="G4305" s="282" t="s">
        <v>1962</v>
      </c>
      <c r="H4305" s="261" t="s">
        <v>1182</v>
      </c>
      <c r="I4305" s="257">
        <v>1500000</v>
      </c>
      <c r="J4305" s="261">
        <v>1</v>
      </c>
      <c r="M4305" s="257">
        <v>1500000</v>
      </c>
    </row>
    <row r="4306" spans="1:17">
      <c r="A4306" s="58">
        <v>4305</v>
      </c>
      <c r="B4306" s="58">
        <v>130</v>
      </c>
      <c r="C4306" s="256">
        <v>46193</v>
      </c>
      <c r="D4306" s="282" t="s">
        <v>1498</v>
      </c>
      <c r="E4306" s="261">
        <f>_xlfn.XLOOKUP(D4306,거래처!B:B,거래처!D:D," ")</f>
        <v>0</v>
      </c>
      <c r="G4306" s="282" t="s">
        <v>1964</v>
      </c>
      <c r="I4306" s="257">
        <v>80000</v>
      </c>
      <c r="J4306" s="261">
        <v>3</v>
      </c>
      <c r="M4306" s="257">
        <v>240000</v>
      </c>
    </row>
    <row r="4307" spans="1:17">
      <c r="A4307" s="58">
        <v>4306</v>
      </c>
      <c r="C4307" s="256">
        <v>46195</v>
      </c>
      <c r="D4307" s="282" t="s">
        <v>1443</v>
      </c>
      <c r="E4307" s="261" t="str">
        <f>_xlfn.XLOOKUP(D4307,거래처!B:B,거래처!D:D," ")</f>
        <v>363-59-00215</v>
      </c>
      <c r="G4307" s="282" t="s">
        <v>1443</v>
      </c>
      <c r="N4307" s="257">
        <v>-900000</v>
      </c>
    </row>
    <row r="4308" spans="1:17">
      <c r="A4308" s="58">
        <v>4307</v>
      </c>
      <c r="B4308" s="58">
        <v>12</v>
      </c>
      <c r="C4308" s="256">
        <v>46195</v>
      </c>
      <c r="D4308" s="282" t="s">
        <v>1833</v>
      </c>
      <c r="E4308" s="261" t="str">
        <f>_xlfn.XLOOKUP(D4308,거래처!B:B,거래처!D:D," ")</f>
        <v>894-39-00502</v>
      </c>
      <c r="F4308" s="284">
        <v>7205246673</v>
      </c>
      <c r="G4308" s="282" t="s">
        <v>1171</v>
      </c>
      <c r="H4308" s="261" t="s">
        <v>1694</v>
      </c>
      <c r="I4308" s="257">
        <v>1200000</v>
      </c>
      <c r="J4308" s="261">
        <v>1</v>
      </c>
      <c r="M4308" s="257">
        <v>1200000</v>
      </c>
      <c r="O4308" s="257" t="s">
        <v>5747</v>
      </c>
    </row>
    <row r="4309" spans="1:17">
      <c r="A4309" s="58">
        <v>4308</v>
      </c>
      <c r="B4309" s="58">
        <v>198</v>
      </c>
      <c r="C4309" s="256">
        <v>46195</v>
      </c>
      <c r="D4309" s="282" t="s">
        <v>2652</v>
      </c>
      <c r="E4309" s="261" t="str">
        <f>_xlfn.XLOOKUP(D4309,거래처!B:B,거래처!D:D," ")</f>
        <v>204-09-46300</v>
      </c>
      <c r="F4309" s="284" t="s">
        <v>5748</v>
      </c>
      <c r="G4309" s="282" t="s">
        <v>2109</v>
      </c>
      <c r="H4309" s="261" t="s">
        <v>1169</v>
      </c>
      <c r="I4309" s="257">
        <v>1500000</v>
      </c>
      <c r="J4309" s="261">
        <v>1</v>
      </c>
      <c r="M4309" s="257">
        <v>1500000</v>
      </c>
      <c r="O4309" s="257" t="s">
        <v>5749</v>
      </c>
    </row>
    <row r="4310" spans="1:17">
      <c r="A4310" s="58">
        <v>4309</v>
      </c>
      <c r="B4310" s="58">
        <v>65</v>
      </c>
      <c r="C4310" s="256">
        <v>46195</v>
      </c>
      <c r="D4310" s="282" t="s">
        <v>2652</v>
      </c>
      <c r="E4310" s="261" t="str">
        <f>_xlfn.XLOOKUP(D4310,거래처!B:B,거래처!D:D," ")</f>
        <v>204-09-46300</v>
      </c>
      <c r="F4310" s="284" t="s">
        <v>1744</v>
      </c>
      <c r="G4310" s="282" t="s">
        <v>2110</v>
      </c>
      <c r="H4310" s="261" t="s">
        <v>1744</v>
      </c>
      <c r="I4310" s="257">
        <v>100000</v>
      </c>
      <c r="J4310" s="261">
        <v>1</v>
      </c>
      <c r="M4310" s="257">
        <v>100000</v>
      </c>
      <c r="O4310" s="257" t="s">
        <v>5749</v>
      </c>
      <c r="P4310" s="257"/>
      <c r="Q4310" s="282" t="s">
        <v>4227</v>
      </c>
    </row>
    <row r="4311" spans="1:17">
      <c r="A4311" s="58">
        <v>4310</v>
      </c>
      <c r="B4311" s="58">
        <v>185</v>
      </c>
      <c r="C4311" s="256">
        <v>46195</v>
      </c>
      <c r="D4311" s="282" t="s">
        <v>5198</v>
      </c>
      <c r="E4311" s="261" t="str">
        <f>_xlfn.XLOOKUP(D4311,거래처!B:B,거래처!D:D," ")</f>
        <v>111-01-95217</v>
      </c>
      <c r="F4311" s="284" t="s">
        <v>5499</v>
      </c>
      <c r="G4311" s="282" t="s">
        <v>2109</v>
      </c>
      <c r="H4311" s="261" t="s">
        <v>1169</v>
      </c>
      <c r="I4311" s="257">
        <v>1500000</v>
      </c>
      <c r="J4311" s="261">
        <v>1</v>
      </c>
      <c r="M4311" s="257">
        <v>1500000</v>
      </c>
      <c r="O4311" s="257" t="s">
        <v>5752</v>
      </c>
    </row>
    <row r="4312" spans="1:17">
      <c r="A4312" s="58">
        <v>4311</v>
      </c>
      <c r="B4312" s="58">
        <v>65</v>
      </c>
      <c r="C4312" s="256">
        <v>46195</v>
      </c>
      <c r="D4312" s="282" t="s">
        <v>5198</v>
      </c>
      <c r="E4312" s="261" t="str">
        <f>_xlfn.XLOOKUP(D4312,거래처!B:B,거래처!D:D," ")</f>
        <v>111-01-95217</v>
      </c>
      <c r="F4312" s="284" t="s">
        <v>1744</v>
      </c>
      <c r="G4312" s="282" t="s">
        <v>2110</v>
      </c>
      <c r="H4312" s="261" t="s">
        <v>1744</v>
      </c>
      <c r="I4312" s="257">
        <v>100000</v>
      </c>
      <c r="J4312" s="261">
        <v>1</v>
      </c>
      <c r="M4312" s="257">
        <v>100000</v>
      </c>
      <c r="O4312" s="257" t="s">
        <v>5752</v>
      </c>
      <c r="P4312" s="257"/>
      <c r="Q4312" s="282" t="s">
        <v>4227</v>
      </c>
    </row>
    <row r="4313" spans="1:17">
      <c r="A4313" s="58">
        <v>4312</v>
      </c>
      <c r="B4313" s="58">
        <v>261</v>
      </c>
      <c r="C4313" s="256">
        <v>46195</v>
      </c>
      <c r="D4313" s="282" t="s">
        <v>1664</v>
      </c>
      <c r="E4313" s="261" t="str">
        <f>_xlfn.XLOOKUP(D4313,거래처!B:B,거래처!D:D," ")</f>
        <v>848-34-00917</v>
      </c>
      <c r="G4313" s="282" t="s">
        <v>2817</v>
      </c>
      <c r="H4313" s="261">
        <v>24046895</v>
      </c>
      <c r="I4313" s="257">
        <v>150000</v>
      </c>
      <c r="J4313" s="261">
        <v>1</v>
      </c>
      <c r="M4313" s="257">
        <v>150000</v>
      </c>
    </row>
    <row r="4314" spans="1:17">
      <c r="A4314" s="58">
        <v>4313</v>
      </c>
      <c r="C4314" s="256">
        <v>46195</v>
      </c>
      <c r="D4314" s="282" t="s">
        <v>1664</v>
      </c>
      <c r="E4314" s="261" t="str">
        <f>_xlfn.XLOOKUP(D4314,거래처!B:B,거래처!D:D," ")</f>
        <v>848-34-00917</v>
      </c>
      <c r="G4314" s="282" t="s">
        <v>5755</v>
      </c>
      <c r="N4314" s="257">
        <v>-500000</v>
      </c>
    </row>
    <row r="4315" spans="1:17">
      <c r="A4315" s="58">
        <v>4314</v>
      </c>
      <c r="B4315" s="58">
        <v>262</v>
      </c>
      <c r="C4315" s="256">
        <v>46195</v>
      </c>
      <c r="D4315" s="282" t="s">
        <v>1664</v>
      </c>
      <c r="E4315" s="261" t="str">
        <f>_xlfn.XLOOKUP(D4315,거래처!B:B,거래처!D:D," ")</f>
        <v>848-34-00917</v>
      </c>
      <c r="G4315" s="282" t="s">
        <v>5757</v>
      </c>
      <c r="H4315" s="261">
        <v>6058008117</v>
      </c>
      <c r="I4315" s="257">
        <v>3000000</v>
      </c>
      <c r="J4315" s="261">
        <v>1</v>
      </c>
      <c r="M4315" s="257">
        <v>3000000</v>
      </c>
    </row>
    <row r="4316" spans="1:17">
      <c r="A4316" s="58">
        <v>4315</v>
      </c>
      <c r="B4316" s="58">
        <v>213</v>
      </c>
      <c r="C4316" s="256">
        <v>46195</v>
      </c>
      <c r="D4316" s="282" t="s">
        <v>5745</v>
      </c>
      <c r="E4316" s="261" t="str">
        <f>_xlfn.XLOOKUP(D4316,거래처!B:B,거래처!D:D," ")</f>
        <v>611-05-29632</v>
      </c>
      <c r="G4316" s="282" t="s">
        <v>2304</v>
      </c>
      <c r="H4316" s="261" t="s">
        <v>2336</v>
      </c>
      <c r="I4316" s="257">
        <v>750000</v>
      </c>
      <c r="J4316" s="261">
        <v>1</v>
      </c>
      <c r="M4316" s="257">
        <v>750000</v>
      </c>
    </row>
    <row r="4317" spans="1:17">
      <c r="A4317" s="58">
        <v>4316</v>
      </c>
      <c r="B4317" s="58">
        <v>227</v>
      </c>
      <c r="C4317" s="256">
        <v>46195</v>
      </c>
      <c r="D4317" s="282" t="s">
        <v>1034</v>
      </c>
      <c r="E4317" s="261" t="str">
        <f>_xlfn.XLOOKUP(D4317,거래처!B:B,거래처!D:D," ")</f>
        <v>418-04-41461</v>
      </c>
      <c r="F4317" s="284" t="s">
        <v>5760</v>
      </c>
      <c r="G4317" s="282" t="s">
        <v>2115</v>
      </c>
      <c r="H4317" s="261" t="s">
        <v>1168</v>
      </c>
      <c r="I4317" s="257">
        <v>1000000</v>
      </c>
      <c r="J4317" s="261">
        <v>1</v>
      </c>
      <c r="M4317" s="257">
        <v>1000000</v>
      </c>
    </row>
    <row r="4318" spans="1:17">
      <c r="A4318" s="58">
        <v>4317</v>
      </c>
      <c r="C4318" s="256">
        <v>46195</v>
      </c>
      <c r="D4318" s="282" t="s">
        <v>5745</v>
      </c>
      <c r="E4318" s="261" t="str">
        <f>_xlfn.XLOOKUP(D4318,거래처!B:B,거래처!D:D," ")</f>
        <v>611-05-29632</v>
      </c>
      <c r="G4318" s="282" t="s">
        <v>5745</v>
      </c>
      <c r="N4318" s="257">
        <v>-750000</v>
      </c>
    </row>
    <row r="4319" spans="1:17">
      <c r="A4319" s="58">
        <v>4318</v>
      </c>
      <c r="C4319" s="256">
        <v>46195</v>
      </c>
      <c r="D4319" s="282" t="s">
        <v>2474</v>
      </c>
      <c r="E4319" s="261" t="str">
        <f>_xlfn.XLOOKUP(D4319,거래처!B:B,거래처!D:D," ")</f>
        <v>416-04-31443</v>
      </c>
      <c r="G4319" s="282" t="s">
        <v>2474</v>
      </c>
      <c r="N4319" s="257">
        <v>-450000</v>
      </c>
    </row>
    <row r="4320" spans="1:17">
      <c r="A4320" s="58">
        <v>4319</v>
      </c>
      <c r="C4320" s="256">
        <v>46195</v>
      </c>
      <c r="D4320" s="282" t="s">
        <v>1004</v>
      </c>
      <c r="E4320" s="261" t="str">
        <f>_xlfn.XLOOKUP(D4320,거래처!B:B,거래처!D:D," ")</f>
        <v>302-01-83388</v>
      </c>
      <c r="G4320" s="282" t="s">
        <v>1004</v>
      </c>
      <c r="N4320" s="257">
        <v>-5430000</v>
      </c>
    </row>
    <row r="4321" spans="1:17">
      <c r="A4321" s="58">
        <v>4320</v>
      </c>
      <c r="C4321" s="256">
        <v>46195</v>
      </c>
      <c r="D4321" s="282" t="s">
        <v>5198</v>
      </c>
      <c r="E4321" s="261" t="str">
        <f>_xlfn.XLOOKUP(D4321,거래처!B:B,거래처!D:D," ")</f>
        <v>111-01-95217</v>
      </c>
      <c r="G4321" s="282" t="s">
        <v>5198</v>
      </c>
      <c r="N4321" s="257">
        <v>-1600000</v>
      </c>
    </row>
    <row r="4322" spans="1:17">
      <c r="A4322" s="58">
        <v>4323</v>
      </c>
      <c r="B4322" s="58">
        <v>82</v>
      </c>
      <c r="C4322" s="256">
        <v>46196</v>
      </c>
      <c r="D4322" s="282" t="s">
        <v>1452</v>
      </c>
      <c r="E4322" s="261" t="str">
        <f>_xlfn.XLOOKUP(D4322,거래처!B:B,거래처!D:D," ")</f>
        <v>502-24-19452</v>
      </c>
      <c r="G4322" s="282" t="s">
        <v>1173</v>
      </c>
      <c r="H4322" s="261" t="s">
        <v>1174</v>
      </c>
      <c r="I4322" s="257">
        <v>1300000</v>
      </c>
      <c r="J4322" s="261">
        <v>1</v>
      </c>
      <c r="M4322" s="257">
        <v>1300000</v>
      </c>
      <c r="O4322" s="257" t="s">
        <v>5936</v>
      </c>
      <c r="Q4322" s="282" t="s">
        <v>5982</v>
      </c>
    </row>
    <row r="4323" spans="1:17">
      <c r="A4323" s="58">
        <v>4324</v>
      </c>
      <c r="B4323" s="58">
        <v>77</v>
      </c>
      <c r="C4323" s="256">
        <v>46196</v>
      </c>
      <c r="D4323" s="282" t="s">
        <v>981</v>
      </c>
      <c r="E4323" s="261" t="str">
        <f>_xlfn.XLOOKUP(D4323,거래처!B:B,거래처!D:D," ")</f>
        <v>138-01-48780</v>
      </c>
      <c r="F4323" s="284" t="s">
        <v>4599</v>
      </c>
      <c r="G4323" s="282" t="s">
        <v>1685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5983</v>
      </c>
    </row>
    <row r="4324" spans="1:17">
      <c r="A4324" s="58">
        <v>4325</v>
      </c>
      <c r="B4324" s="58">
        <v>130</v>
      </c>
      <c r="C4324" s="256">
        <v>46196</v>
      </c>
      <c r="D4324" s="282" t="s">
        <v>1536</v>
      </c>
      <c r="E4324" s="261" t="str">
        <f>_xlfn.XLOOKUP(D4324,거래처!B:B,거래처!D:D," ")</f>
        <v>503-07-45581</v>
      </c>
      <c r="G4324" s="282" t="s">
        <v>1964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7">
      <c r="A4325" s="58">
        <v>4326</v>
      </c>
      <c r="B4325" s="58">
        <v>59</v>
      </c>
      <c r="C4325" s="256">
        <v>46196</v>
      </c>
      <c r="D4325" s="282" t="s">
        <v>1536</v>
      </c>
      <c r="E4325" s="261" t="str">
        <f>_xlfn.XLOOKUP(D4325,거래처!B:B,거래처!D:D," ")</f>
        <v>503-07-45581</v>
      </c>
      <c r="F4325" s="284">
        <v>1087298441</v>
      </c>
      <c r="G4325" s="282" t="s">
        <v>2332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1640</v>
      </c>
    </row>
    <row r="4326" spans="1:17">
      <c r="A4326" s="58">
        <v>4327</v>
      </c>
      <c r="B4326" s="58">
        <v>62</v>
      </c>
      <c r="C4326" s="256">
        <v>46196</v>
      </c>
      <c r="D4326" s="282" t="s">
        <v>1536</v>
      </c>
      <c r="E4326" s="261" t="str">
        <f>_xlfn.XLOOKUP(D4326,거래처!B:B,거래처!D:D," ")</f>
        <v>503-07-45581</v>
      </c>
      <c r="F4326" s="284" t="s">
        <v>1812</v>
      </c>
      <c r="G4326" s="282" t="s">
        <v>1813</v>
      </c>
      <c r="H4326" s="261" t="s">
        <v>1812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1814</v>
      </c>
    </row>
    <row r="4327" spans="1:17">
      <c r="A4327" s="58">
        <v>4328</v>
      </c>
      <c r="B4327" s="58">
        <v>12</v>
      </c>
      <c r="C4327" s="256">
        <v>46196</v>
      </c>
      <c r="D4327" s="282" t="s">
        <v>2776</v>
      </c>
      <c r="E4327" s="261" t="str">
        <f>_xlfn.XLOOKUP(D4327,거래처!B:B,거래처!D:D," ")</f>
        <v>140-06-64605</v>
      </c>
      <c r="F4327" s="284">
        <v>7205246673</v>
      </c>
      <c r="G4327" s="282" t="s">
        <v>1171</v>
      </c>
      <c r="H4327" s="261" t="s">
        <v>1694</v>
      </c>
      <c r="I4327" s="257">
        <v>1200000</v>
      </c>
      <c r="J4327" s="261">
        <v>1</v>
      </c>
      <c r="M4327" s="257">
        <v>1200000</v>
      </c>
      <c r="O4327" s="257" t="s">
        <v>5984</v>
      </c>
    </row>
    <row r="4328" spans="1:17">
      <c r="A4328" s="58">
        <v>4329</v>
      </c>
      <c r="B4328" s="58">
        <v>217</v>
      </c>
      <c r="C4328" s="256">
        <v>46196</v>
      </c>
      <c r="D4328" s="282" t="s">
        <v>5985</v>
      </c>
      <c r="E4328" s="261" t="str">
        <f>_xlfn.XLOOKUP(D4328,거래처!B:B,거래처!D:D," ")</f>
        <v xml:space="preserve"> </v>
      </c>
      <c r="F4328" s="284" t="s">
        <v>5718</v>
      </c>
      <c r="G4328" s="282" t="s">
        <v>2109</v>
      </c>
      <c r="H4328" s="261" t="s">
        <v>1169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5986</v>
      </c>
    </row>
    <row r="4329" spans="1:17">
      <c r="A4329" s="58">
        <v>4330</v>
      </c>
      <c r="B4329" s="58">
        <v>65</v>
      </c>
      <c r="C4329" s="256">
        <v>46196</v>
      </c>
      <c r="D4329" s="282" t="s">
        <v>5985</v>
      </c>
      <c r="E4329" s="261" t="str">
        <f>_xlfn.XLOOKUP(D4329,거래처!B:B,거래처!D:D," ")</f>
        <v xml:space="preserve"> </v>
      </c>
      <c r="F4329" s="284" t="s">
        <v>1744</v>
      </c>
      <c r="G4329" s="282" t="s">
        <v>2110</v>
      </c>
      <c r="H4329" s="261" t="s">
        <v>1744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5986</v>
      </c>
      <c r="P4329" s="257"/>
      <c r="Q4329" s="282" t="s">
        <v>4227</v>
      </c>
    </row>
    <row r="4330" spans="1:17">
      <c r="A4330" s="58">
        <v>4331</v>
      </c>
      <c r="B4330" s="58">
        <v>141</v>
      </c>
      <c r="C4330" s="256">
        <v>46196</v>
      </c>
      <c r="D4330" s="282" t="s">
        <v>1007</v>
      </c>
      <c r="E4330" s="261" t="str">
        <f>_xlfn.XLOOKUP(D4330,거래처!B:B,거래처!D:D," ")</f>
        <v>488-12-01084</v>
      </c>
      <c r="G4330" s="282" t="s">
        <v>1958</v>
      </c>
      <c r="H4330" s="261" t="s">
        <v>1957</v>
      </c>
      <c r="I4330" s="257">
        <v>550000</v>
      </c>
      <c r="J4330" s="261">
        <v>1</v>
      </c>
      <c r="M4330" s="257">
        <v>550000</v>
      </c>
    </row>
    <row r="4331" spans="1:17">
      <c r="A4331" s="58">
        <v>4332</v>
      </c>
      <c r="B4331" s="58">
        <v>263</v>
      </c>
      <c r="C4331" s="256">
        <v>46196</v>
      </c>
      <c r="D4331" s="282" t="s">
        <v>1007</v>
      </c>
      <c r="E4331" s="261" t="str">
        <f>_xlfn.XLOOKUP(D4331,거래처!B:B,거래처!D:D," ")</f>
        <v>488-12-01084</v>
      </c>
      <c r="G4331" s="282" t="s">
        <v>1701</v>
      </c>
      <c r="H4331" s="261">
        <v>501220641</v>
      </c>
      <c r="I4331" s="257">
        <v>250000</v>
      </c>
      <c r="J4331" s="261">
        <v>1</v>
      </c>
      <c r="M4331" s="257">
        <v>250000</v>
      </c>
    </row>
    <row r="4332" spans="1:17">
      <c r="A4332" s="58">
        <v>4333</v>
      </c>
      <c r="B4332" s="58">
        <v>264</v>
      </c>
      <c r="C4332" s="256">
        <v>46196</v>
      </c>
      <c r="D4332" s="282" t="s">
        <v>1007</v>
      </c>
      <c r="E4332" s="261" t="str">
        <f>_xlfn.XLOOKUP(D4332,거래처!B:B,거래처!D:D," ")</f>
        <v>488-12-01084</v>
      </c>
      <c r="G4332" s="282" t="s">
        <v>2706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5077</v>
      </c>
    </row>
    <row r="4333" spans="1:17">
      <c r="A4333" s="58">
        <v>4334</v>
      </c>
      <c r="B4333" s="58">
        <v>53</v>
      </c>
      <c r="C4333" s="256">
        <v>46196</v>
      </c>
      <c r="D4333" s="282" t="s">
        <v>1007</v>
      </c>
      <c r="E4333" s="261" t="str">
        <f>_xlfn.XLOOKUP(D4333,거래처!B:B,거래처!D:D," ")</f>
        <v>488-12-01084</v>
      </c>
      <c r="F4333" s="284" t="s">
        <v>2498</v>
      </c>
      <c r="G4333" s="282" t="s">
        <v>2044</v>
      </c>
      <c r="H4333" s="261" t="s">
        <v>2498</v>
      </c>
      <c r="I4333" s="257">
        <v>65000</v>
      </c>
      <c r="J4333" s="261">
        <v>1</v>
      </c>
      <c r="M4333" s="257">
        <v>65000</v>
      </c>
    </row>
    <row r="4334" spans="1:17">
      <c r="A4334" s="58">
        <v>4335</v>
      </c>
      <c r="B4334" s="58">
        <v>266</v>
      </c>
      <c r="C4334" s="256">
        <v>46196</v>
      </c>
      <c r="D4334" s="282" t="s">
        <v>1007</v>
      </c>
      <c r="E4334" s="261" t="str">
        <f>_xlfn.XLOOKUP(D4334,거래처!B:B,거래처!D:D," ")</f>
        <v>488-12-01084</v>
      </c>
      <c r="G4334" s="282" t="s">
        <v>3501</v>
      </c>
      <c r="H4334" s="261" t="s">
        <v>3500</v>
      </c>
      <c r="I4334" s="257">
        <v>30000</v>
      </c>
      <c r="J4334" s="261">
        <v>1</v>
      </c>
      <c r="M4334" s="257">
        <v>30000</v>
      </c>
    </row>
    <row r="4335" spans="1:17">
      <c r="A4335" s="58">
        <v>4336</v>
      </c>
      <c r="C4335" s="256">
        <v>46196</v>
      </c>
      <c r="D4335" s="282" t="s">
        <v>5985</v>
      </c>
      <c r="E4335" s="261" t="str">
        <f>_xlfn.XLOOKUP(D4335,거래처!B:B,거래처!D:D," ")</f>
        <v xml:space="preserve"> </v>
      </c>
      <c r="G4335" s="282" t="s">
        <v>5985</v>
      </c>
      <c r="N4335" s="257">
        <v>-1760000</v>
      </c>
    </row>
    <row r="4336" spans="1:17">
      <c r="A4336" s="58">
        <v>4337</v>
      </c>
      <c r="B4336" s="58">
        <v>13</v>
      </c>
      <c r="C4336" s="256">
        <v>46197</v>
      </c>
      <c r="D4336" s="282" t="s">
        <v>1452</v>
      </c>
      <c r="E4336" s="261" t="str">
        <f>_xlfn.XLOOKUP(D4336,거래처!B:B,거래처!D:D," ")</f>
        <v>502-24-19452</v>
      </c>
      <c r="F4336" s="284">
        <v>7205502786</v>
      </c>
      <c r="G4336" s="282" t="s">
        <v>1171</v>
      </c>
      <c r="H4336" s="261" t="s">
        <v>1694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6035</v>
      </c>
    </row>
    <row r="4337" spans="1:16">
      <c r="A4337" s="58">
        <v>4338</v>
      </c>
      <c r="B4337" s="58">
        <v>104</v>
      </c>
      <c r="C4337" s="256">
        <v>46197</v>
      </c>
      <c r="D4337" s="282" t="s">
        <v>1452</v>
      </c>
      <c r="E4337" s="261" t="str">
        <f>_xlfn.XLOOKUP(D4337,거래처!B:B,거래처!D:D," ")</f>
        <v>502-24-19452</v>
      </c>
      <c r="G4337" s="282" t="s">
        <v>1454</v>
      </c>
      <c r="H4337" s="261" t="s">
        <v>2594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6035</v>
      </c>
    </row>
    <row r="4338" spans="1:16">
      <c r="A4338" s="58">
        <v>4339</v>
      </c>
      <c r="B4338" s="58">
        <v>159</v>
      </c>
      <c r="C4338" s="256">
        <v>46197</v>
      </c>
      <c r="D4338" s="282" t="s">
        <v>1536</v>
      </c>
      <c r="E4338" s="261" t="str">
        <f>_xlfn.XLOOKUP(D4338,거래처!B:B,거래처!D:D," ")</f>
        <v>503-07-45581</v>
      </c>
      <c r="G4338" s="282" t="s">
        <v>4752</v>
      </c>
      <c r="H4338" s="261" t="s">
        <v>4753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6035</v>
      </c>
    </row>
    <row r="4339" spans="1:16">
      <c r="A4339" s="58">
        <v>4340</v>
      </c>
      <c r="B4339" s="58">
        <v>267</v>
      </c>
      <c r="C4339" s="256">
        <v>46197</v>
      </c>
      <c r="D4339" s="282" t="s">
        <v>981</v>
      </c>
      <c r="E4339" s="261" t="str">
        <f>_xlfn.XLOOKUP(D4339,거래처!B:B,거래처!D:D," ")</f>
        <v>138-01-48780</v>
      </c>
      <c r="G4339" s="282" t="s">
        <v>1801</v>
      </c>
      <c r="H4339" s="261" t="s">
        <v>6036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6037</v>
      </c>
    </row>
    <row r="4340" spans="1:16">
      <c r="A4340" s="58">
        <v>4341</v>
      </c>
      <c r="B4340" s="58">
        <v>146</v>
      </c>
      <c r="C4340" s="256">
        <v>46197</v>
      </c>
      <c r="D4340" s="282" t="s">
        <v>1357</v>
      </c>
      <c r="E4340" s="261" t="str">
        <f>_xlfn.XLOOKUP(D4340,거래처!B:B,거래처!D:D," ")</f>
        <v>177-01-03420</v>
      </c>
      <c r="G4340" s="282" t="s">
        <v>1492</v>
      </c>
      <c r="I4340" s="257">
        <v>450000</v>
      </c>
      <c r="J4340" s="261">
        <v>1</v>
      </c>
      <c r="M4340" s="257">
        <v>450000</v>
      </c>
    </row>
    <row r="4341" spans="1:16">
      <c r="A4341" s="58">
        <v>4342</v>
      </c>
      <c r="B4341" s="58">
        <v>191</v>
      </c>
      <c r="C4341" s="256">
        <v>46197</v>
      </c>
      <c r="D4341" s="282" t="s">
        <v>1357</v>
      </c>
      <c r="E4341" s="261" t="str">
        <f>_xlfn.XLOOKUP(D4341,거래처!B:B,거래처!D:D," ")</f>
        <v>177-01-03420</v>
      </c>
      <c r="G4341" s="282" t="s">
        <v>1506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1758</v>
      </c>
    </row>
    <row r="4342" spans="1:16">
      <c r="A4342" s="58">
        <v>4343</v>
      </c>
      <c r="B4342" s="58">
        <v>250</v>
      </c>
      <c r="C4342" s="256">
        <v>46197</v>
      </c>
      <c r="D4342" s="282" t="s">
        <v>1357</v>
      </c>
      <c r="E4342" s="261" t="str">
        <f>_xlfn.XLOOKUP(D4342,거래처!B:B,거래처!D:D," ")</f>
        <v>177-01-03420</v>
      </c>
      <c r="G4342" s="282" t="s">
        <v>3857</v>
      </c>
      <c r="H4342" s="261">
        <v>1068327224</v>
      </c>
      <c r="I4342" s="257">
        <v>80000</v>
      </c>
      <c r="J4342" s="261">
        <v>1</v>
      </c>
      <c r="M4342" s="257">
        <v>80000</v>
      </c>
    </row>
    <row r="4343" spans="1:16" ht="19.5" customHeight="1">
      <c r="A4343" s="58">
        <v>4344</v>
      </c>
      <c r="B4343" s="58">
        <v>268</v>
      </c>
      <c r="C4343" s="256">
        <v>46197</v>
      </c>
      <c r="D4343" s="282" t="s">
        <v>1357</v>
      </c>
      <c r="E4343" s="261" t="str">
        <f>_xlfn.XLOOKUP(D4343,거래처!B:B,거래처!D:D," ")</f>
        <v>177-01-03420</v>
      </c>
      <c r="G4343" s="282" t="s">
        <v>6038</v>
      </c>
      <c r="I4343" s="257">
        <v>40000</v>
      </c>
      <c r="J4343" s="261">
        <v>1</v>
      </c>
      <c r="M4343" s="257">
        <v>40000</v>
      </c>
      <c r="P4343" s="293" t="s">
        <v>6039</v>
      </c>
    </row>
    <row r="4344" spans="1:16">
      <c r="A4344" s="58">
        <v>4345</v>
      </c>
      <c r="B4344" s="58">
        <v>122</v>
      </c>
      <c r="C4344" s="256">
        <v>46197</v>
      </c>
      <c r="D4344" s="282" t="s">
        <v>1357</v>
      </c>
      <c r="E4344" s="261" t="str">
        <f>_xlfn.XLOOKUP(D4344,거래처!B:B,거래처!D:D," ")</f>
        <v>177-01-03420</v>
      </c>
      <c r="G4344" s="282" t="s">
        <v>2023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4613</v>
      </c>
    </row>
    <row r="4345" spans="1:16">
      <c r="A4345" s="58">
        <v>4346</v>
      </c>
      <c r="B4345" s="58">
        <v>101</v>
      </c>
      <c r="C4345" s="256">
        <v>46197</v>
      </c>
      <c r="D4345" s="282" t="s">
        <v>1753</v>
      </c>
      <c r="E4345" s="261" t="str">
        <f>_xlfn.XLOOKUP(D4345,거래처!B:B,거래처!D:D," ")</f>
        <v>861-88-00742</v>
      </c>
      <c r="G4345" s="282" t="s">
        <v>1977</v>
      </c>
      <c r="H4345" s="261" t="s">
        <v>3480</v>
      </c>
      <c r="I4345" s="257">
        <v>800000</v>
      </c>
      <c r="J4345" s="261">
        <v>1</v>
      </c>
      <c r="L4345" s="258">
        <v>80000</v>
      </c>
      <c r="M4345" s="257">
        <v>880000</v>
      </c>
    </row>
    <row r="4346" spans="1:16">
      <c r="A4346" s="58">
        <v>4347</v>
      </c>
      <c r="B4346" s="58">
        <v>269</v>
      </c>
      <c r="C4346" s="256">
        <v>46197</v>
      </c>
      <c r="D4346" s="282" t="s">
        <v>6040</v>
      </c>
      <c r="E4346" s="261" t="str">
        <f>_xlfn.XLOOKUP(D4346,거래처!B:B,거래처!D:D," ")</f>
        <v xml:space="preserve"> </v>
      </c>
      <c r="G4346" s="282" t="s">
        <v>6041</v>
      </c>
      <c r="H4346" s="261" t="s">
        <v>6042</v>
      </c>
      <c r="I4346" s="257">
        <v>2000000</v>
      </c>
      <c r="J4346" s="261">
        <v>1</v>
      </c>
      <c r="M4346" s="257">
        <v>2000000</v>
      </c>
      <c r="O4346" s="257" t="s">
        <v>6043</v>
      </c>
    </row>
    <row r="4347" spans="1:16">
      <c r="A4347" s="58">
        <v>4348</v>
      </c>
      <c r="C4347" s="256">
        <v>46197</v>
      </c>
      <c r="D4347" s="282" t="s">
        <v>6040</v>
      </c>
      <c r="E4347" s="261" t="str">
        <f>_xlfn.XLOOKUP(D4347,거래처!B:B,거래처!D:D," ")</f>
        <v xml:space="preserve"> </v>
      </c>
      <c r="G4347" s="282" t="s">
        <v>6044</v>
      </c>
      <c r="N4347" s="257">
        <v>-2000000</v>
      </c>
    </row>
    <row r="4348" spans="1:16">
      <c r="A4348" s="58">
        <v>4349</v>
      </c>
      <c r="C4348" s="256">
        <v>46196</v>
      </c>
      <c r="D4348" s="282" t="s">
        <v>981</v>
      </c>
      <c r="E4348" s="261" t="str">
        <f>_xlfn.XLOOKUP(D4348,거래처!B:B,거래처!D:D," ")</f>
        <v>138-01-48780</v>
      </c>
      <c r="G4348" s="282" t="s">
        <v>3911</v>
      </c>
      <c r="N4348" s="257">
        <v>-715000</v>
      </c>
    </row>
    <row r="4349" spans="1:16">
      <c r="A4349" s="58">
        <v>4350</v>
      </c>
      <c r="C4349" s="256">
        <v>46196</v>
      </c>
      <c r="D4349" s="282" t="s">
        <v>1427</v>
      </c>
      <c r="E4349" s="261" t="str">
        <f>_xlfn.XLOOKUP(D4349,거래처!B:B,거래처!D:D," ")</f>
        <v>877-63-00588</v>
      </c>
      <c r="G4349" s="282" t="s">
        <v>1427</v>
      </c>
      <c r="N4349" s="257">
        <v>-150000</v>
      </c>
    </row>
    <row r="4350" spans="1:16">
      <c r="A4350" s="58">
        <v>4351</v>
      </c>
      <c r="C4350" s="256">
        <v>46196</v>
      </c>
      <c r="D4350" s="282" t="s">
        <v>5561</v>
      </c>
      <c r="E4350" s="261" t="str">
        <f>_xlfn.XLOOKUP(D4350,거래처!B:B,거래처!D:D," ")</f>
        <v>224-16-65556</v>
      </c>
      <c r="G4350" s="282" t="s">
        <v>5561</v>
      </c>
      <c r="N4350" s="257">
        <v>-3000000</v>
      </c>
    </row>
    <row r="4351" spans="1:16">
      <c r="A4351" s="58">
        <v>4352</v>
      </c>
      <c r="C4351" s="256">
        <v>46197</v>
      </c>
      <c r="D4351" s="282" t="s">
        <v>981</v>
      </c>
      <c r="E4351" s="261" t="str">
        <f>_xlfn.XLOOKUP(D4351,거래처!B:B,거래처!D:D," ")</f>
        <v>138-01-48780</v>
      </c>
      <c r="G4351" s="282" t="s">
        <v>981</v>
      </c>
      <c r="N4351" s="257">
        <v>-1430000</v>
      </c>
    </row>
    <row r="4352" spans="1:16">
      <c r="A4352" s="58">
        <v>4353</v>
      </c>
      <c r="B4352" s="58">
        <v>13</v>
      </c>
      <c r="C4352" s="256">
        <v>46198</v>
      </c>
      <c r="D4352" s="282" t="s">
        <v>6045</v>
      </c>
      <c r="E4352" s="261" t="str">
        <f>_xlfn.XLOOKUP(D4352,거래처!B:B,거래처!D:D," ")</f>
        <v xml:space="preserve"> </v>
      </c>
      <c r="F4352" s="284">
        <v>7205502786</v>
      </c>
      <c r="G4352" s="282" t="s">
        <v>1171</v>
      </c>
      <c r="H4352" s="261" t="s">
        <v>1694</v>
      </c>
      <c r="I4352" s="257">
        <v>1200000</v>
      </c>
      <c r="J4352" s="261">
        <v>1</v>
      </c>
      <c r="M4352" s="257">
        <v>1200000</v>
      </c>
      <c r="O4352" s="257" t="s">
        <v>6046</v>
      </c>
      <c r="P4352" s="282" t="s">
        <v>6047</v>
      </c>
    </row>
    <row r="4353" spans="1:17">
      <c r="A4353" s="58">
        <v>4354</v>
      </c>
      <c r="B4353" s="58">
        <v>13</v>
      </c>
      <c r="C4353" s="256">
        <v>46198</v>
      </c>
      <c r="D4353" s="282" t="s">
        <v>6045</v>
      </c>
      <c r="E4353" s="261" t="str">
        <f>_xlfn.XLOOKUP(D4353,거래처!B:B,거래처!D:D," ")</f>
        <v xml:space="preserve"> </v>
      </c>
      <c r="F4353" s="284">
        <v>7205502786</v>
      </c>
      <c r="G4353" s="282" t="s">
        <v>1171</v>
      </c>
      <c r="H4353" s="261" t="s">
        <v>1694</v>
      </c>
      <c r="I4353" s="257">
        <v>1200000</v>
      </c>
      <c r="J4353" s="261">
        <v>1</v>
      </c>
      <c r="M4353" s="257">
        <v>1200000</v>
      </c>
      <c r="O4353" s="257" t="s">
        <v>6048</v>
      </c>
      <c r="P4353" s="282" t="s">
        <v>4440</v>
      </c>
    </row>
    <row r="4354" spans="1:17">
      <c r="A4354" s="58">
        <v>4355</v>
      </c>
      <c r="B4354" s="58">
        <v>93</v>
      </c>
      <c r="C4354" s="256">
        <v>46198</v>
      </c>
      <c r="D4354" s="282" t="s">
        <v>6045</v>
      </c>
      <c r="E4354" s="261" t="str">
        <f>_xlfn.XLOOKUP(D4354,거래처!B:B,거래처!D:D," ")</f>
        <v xml:space="preserve"> </v>
      </c>
      <c r="G4354" s="282" t="s">
        <v>1477</v>
      </c>
      <c r="I4354" s="257">
        <v>20000</v>
      </c>
      <c r="J4354" s="261">
        <v>1</v>
      </c>
      <c r="M4354" s="257">
        <v>20000</v>
      </c>
      <c r="N4354" s="257" t="s">
        <v>6048</v>
      </c>
      <c r="O4354" s="257" t="s">
        <v>4440</v>
      </c>
    </row>
    <row r="4355" spans="1:17">
      <c r="A4355" s="58">
        <v>4356</v>
      </c>
      <c r="B4355" s="58">
        <v>77</v>
      </c>
      <c r="C4355" s="256">
        <v>46198</v>
      </c>
      <c r="D4355" s="282" t="s">
        <v>1554</v>
      </c>
      <c r="E4355" s="261" t="str">
        <f>_xlfn.XLOOKUP(D4355,거래처!B:B,거래처!D:D," ")</f>
        <v>312-13-58007</v>
      </c>
      <c r="F4355" s="284" t="s">
        <v>4599</v>
      </c>
      <c r="G4355" s="282" t="s">
        <v>1685</v>
      </c>
      <c r="I4355" s="257">
        <v>1000000</v>
      </c>
      <c r="J4355" s="261">
        <v>1</v>
      </c>
      <c r="M4355" s="257">
        <v>1000000</v>
      </c>
    </row>
    <row r="4356" spans="1:17">
      <c r="A4356" s="58">
        <v>4357</v>
      </c>
      <c r="B4356" s="58">
        <v>12</v>
      </c>
      <c r="C4356" s="256">
        <v>46198</v>
      </c>
      <c r="D4356" s="282" t="s">
        <v>4626</v>
      </c>
      <c r="E4356" s="261" t="str">
        <f>_xlfn.XLOOKUP(D4356,거래처!B:B,거래처!D:D," ")</f>
        <v>309-30-84660</v>
      </c>
      <c r="F4356" s="284">
        <v>7205246673</v>
      </c>
      <c r="G4356" s="282" t="s">
        <v>1171</v>
      </c>
      <c r="H4356" s="261" t="s">
        <v>1694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6049</v>
      </c>
    </row>
    <row r="4357" spans="1:17">
      <c r="A4357" s="58">
        <v>4358</v>
      </c>
      <c r="B4357" s="58">
        <v>90</v>
      </c>
      <c r="C4357" s="256">
        <v>46198</v>
      </c>
      <c r="D4357" s="282" t="s">
        <v>2079</v>
      </c>
      <c r="E4357" s="261" t="str">
        <f>_xlfn.XLOOKUP(D4357,거래처!B:B,거래처!D:D," ")</f>
        <v>455-19-00065</v>
      </c>
      <c r="G4357" s="282" t="s">
        <v>1659</v>
      </c>
      <c r="H4357" s="261">
        <v>27107593440</v>
      </c>
      <c r="I4357" s="257">
        <v>150000</v>
      </c>
      <c r="J4357" s="261">
        <v>1</v>
      </c>
      <c r="M4357" s="257">
        <v>150000</v>
      </c>
    </row>
    <row r="4358" spans="1:17">
      <c r="A4358" s="58">
        <v>4359</v>
      </c>
      <c r="B4358" s="58">
        <v>45</v>
      </c>
      <c r="C4358" s="256">
        <v>46198</v>
      </c>
      <c r="D4358" s="282" t="s">
        <v>1542</v>
      </c>
      <c r="E4358" s="261" t="str">
        <f>_xlfn.XLOOKUP(D4358,거래처!B:B,거래처!D:D," ")</f>
        <v>122-01-63748</v>
      </c>
      <c r="G4358" s="282" t="s">
        <v>6050</v>
      </c>
      <c r="H4358" s="261" t="s">
        <v>4200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4205</v>
      </c>
    </row>
    <row r="4359" spans="1:17">
      <c r="A4359" s="58">
        <v>4360</v>
      </c>
      <c r="B4359" s="58">
        <v>90</v>
      </c>
      <c r="C4359" s="256">
        <v>46198</v>
      </c>
      <c r="D4359" s="282" t="s">
        <v>3838</v>
      </c>
      <c r="E4359" s="261" t="str">
        <f>_xlfn.XLOOKUP(D4359,거래처!B:B,거래처!D:D," ")</f>
        <v>472-15-00422</v>
      </c>
      <c r="G4359" s="282" t="s">
        <v>1659</v>
      </c>
      <c r="H4359" s="261">
        <v>27107593440</v>
      </c>
      <c r="I4359" s="257">
        <v>150000</v>
      </c>
      <c r="J4359" s="261">
        <v>1</v>
      </c>
      <c r="M4359" s="257">
        <v>150000</v>
      </c>
    </row>
    <row r="4360" spans="1:17">
      <c r="A4360" s="58">
        <v>4361</v>
      </c>
      <c r="B4360" s="58">
        <v>94</v>
      </c>
      <c r="C4360" s="256">
        <v>46198</v>
      </c>
      <c r="D4360" s="282" t="s">
        <v>3047</v>
      </c>
      <c r="E4360" s="261" t="str">
        <f>_xlfn.XLOOKUP(D4360,거래처!B:B,거래처!D:D," ")</f>
        <v>402-16-96829</v>
      </c>
      <c r="G4360" s="282" t="s">
        <v>2116</v>
      </c>
      <c r="H4360" s="261" t="s">
        <v>1175</v>
      </c>
      <c r="I4360" s="257">
        <v>630000</v>
      </c>
      <c r="J4360" s="261">
        <v>1</v>
      </c>
      <c r="M4360" s="257">
        <v>630000</v>
      </c>
    </row>
    <row r="4361" spans="1:17">
      <c r="A4361" s="58">
        <v>4362</v>
      </c>
      <c r="B4361" s="58">
        <v>96</v>
      </c>
      <c r="C4361" s="256">
        <v>46198</v>
      </c>
      <c r="D4361" s="282" t="s">
        <v>3047</v>
      </c>
      <c r="E4361" s="261" t="str">
        <f>_xlfn.XLOOKUP(D4361,거래처!B:B,거래처!D:D," ")</f>
        <v>402-16-96829</v>
      </c>
      <c r="G4361" s="282" t="s">
        <v>2119</v>
      </c>
      <c r="H4361" s="261">
        <v>50229</v>
      </c>
      <c r="I4361" s="257">
        <v>80000</v>
      </c>
      <c r="J4361" s="261">
        <v>1</v>
      </c>
      <c r="M4361" s="257">
        <v>80000</v>
      </c>
    </row>
    <row r="4362" spans="1:17">
      <c r="A4362" s="58">
        <v>4363</v>
      </c>
      <c r="B4362" s="58">
        <v>49</v>
      </c>
      <c r="C4362" s="256">
        <v>46198</v>
      </c>
      <c r="D4362" s="282" t="s">
        <v>3047</v>
      </c>
      <c r="E4362" s="261" t="str">
        <f>_xlfn.XLOOKUP(D4362,거래처!B:B,거래처!D:D," ")</f>
        <v>402-16-96829</v>
      </c>
      <c r="F4362" s="284" t="s">
        <v>1217</v>
      </c>
      <c r="G4362" s="282" t="s">
        <v>2117</v>
      </c>
      <c r="H4362" s="261" t="s">
        <v>1217</v>
      </c>
      <c r="I4362" s="257">
        <v>140000</v>
      </c>
      <c r="J4362" s="261">
        <v>1</v>
      </c>
      <c r="M4362" s="257">
        <v>140000</v>
      </c>
    </row>
    <row r="4363" spans="1:17">
      <c r="A4363" s="58">
        <v>4364</v>
      </c>
      <c r="B4363" s="58">
        <v>174</v>
      </c>
      <c r="C4363" s="256">
        <v>46198</v>
      </c>
      <c r="D4363" s="282" t="s">
        <v>3047</v>
      </c>
      <c r="E4363" s="261" t="str">
        <f>_xlfn.XLOOKUP(D4363,거래처!B:B,거래처!D:D," ")</f>
        <v>402-16-96829</v>
      </c>
      <c r="G4363" s="282" t="s">
        <v>2120</v>
      </c>
      <c r="H4363" s="261" t="s">
        <v>1736</v>
      </c>
      <c r="I4363" s="257">
        <v>40000</v>
      </c>
      <c r="J4363" s="261">
        <v>1</v>
      </c>
      <c r="M4363" s="257">
        <v>40000</v>
      </c>
    </row>
    <row r="4364" spans="1:17">
      <c r="A4364" s="58">
        <v>4365</v>
      </c>
      <c r="B4364" s="58">
        <v>175</v>
      </c>
      <c r="C4364" s="256">
        <v>46198</v>
      </c>
      <c r="D4364" s="282" t="s">
        <v>3047</v>
      </c>
      <c r="E4364" s="261" t="str">
        <f>_xlfn.XLOOKUP(D4364,거래처!B:B,거래처!D:D," ")</f>
        <v>402-16-96829</v>
      </c>
      <c r="G4364" s="282" t="s">
        <v>2121</v>
      </c>
      <c r="H4364" s="261" t="s">
        <v>1762</v>
      </c>
      <c r="I4364" s="257">
        <v>20000</v>
      </c>
      <c r="J4364" s="261">
        <v>1</v>
      </c>
      <c r="M4364" s="257">
        <v>20000</v>
      </c>
      <c r="P4364" s="282" t="s">
        <v>4835</v>
      </c>
    </row>
    <row r="4365" spans="1:17">
      <c r="A4365" s="58">
        <v>4366</v>
      </c>
      <c r="B4365" s="58">
        <v>166</v>
      </c>
      <c r="C4365" s="256">
        <v>46198</v>
      </c>
      <c r="D4365" s="282" t="s">
        <v>3830</v>
      </c>
      <c r="E4365" s="261" t="str">
        <f>_xlfn.XLOOKUP(D4365,거래처!B:B,거래처!D:D," ")</f>
        <v>653-74-00182</v>
      </c>
      <c r="G4365" s="282" t="s">
        <v>2624</v>
      </c>
      <c r="H4365" s="261" t="s">
        <v>2623</v>
      </c>
      <c r="I4365" s="257">
        <v>1700000</v>
      </c>
      <c r="J4365" s="261">
        <v>1</v>
      </c>
      <c r="M4365" s="257">
        <v>1700000</v>
      </c>
    </row>
    <row r="4366" spans="1:17">
      <c r="A4366" s="58">
        <v>4367</v>
      </c>
      <c r="C4366" s="256">
        <v>46198</v>
      </c>
      <c r="D4366" s="282" t="s">
        <v>3830</v>
      </c>
      <c r="E4366" s="261" t="str">
        <f>_xlfn.XLOOKUP(D4366,거래처!B:B,거래처!D:D," ")</f>
        <v>653-74-00182</v>
      </c>
      <c r="G4366" s="282" t="s">
        <v>3830</v>
      </c>
      <c r="N4366" s="257">
        <v>-1700000</v>
      </c>
    </row>
    <row r="4367" spans="1:17">
      <c r="A4367" s="58">
        <v>4368</v>
      </c>
      <c r="C4367" s="256">
        <v>46198</v>
      </c>
      <c r="D4367" s="282" t="s">
        <v>2079</v>
      </c>
      <c r="E4367" s="261" t="str">
        <f>_xlfn.XLOOKUP(D4367,거래처!B:B,거래처!D:D," ")</f>
        <v>455-19-00065</v>
      </c>
      <c r="G4367" s="282" t="s">
        <v>2079</v>
      </c>
      <c r="N4367" s="257">
        <v>-150000</v>
      </c>
    </row>
    <row r="4368" spans="1:17">
      <c r="A4368" s="58">
        <v>4369</v>
      </c>
      <c r="C4368" s="256">
        <v>46198</v>
      </c>
      <c r="D4368" s="282" t="s">
        <v>6056</v>
      </c>
      <c r="E4368" s="261" t="str">
        <f>_xlfn.XLOOKUP(D4368,거래처!B:B,거래처!D:D," ")</f>
        <v xml:space="preserve"> </v>
      </c>
      <c r="G4368" s="282" t="s">
        <v>6045</v>
      </c>
      <c r="N4368" s="257">
        <v>-2420000</v>
      </c>
    </row>
    <row r="4369" spans="1:16">
      <c r="A4369" s="58">
        <v>4370</v>
      </c>
      <c r="C4369" s="256">
        <v>46198</v>
      </c>
      <c r="D4369" s="282" t="s">
        <v>2776</v>
      </c>
      <c r="E4369" s="261" t="str">
        <f>_xlfn.XLOOKUP(D4369,거래처!B:B,거래처!D:D," ")</f>
        <v>140-06-64605</v>
      </c>
      <c r="G4369" s="282" t="s">
        <v>2776</v>
      </c>
      <c r="N4369" s="257">
        <v>-1200000</v>
      </c>
    </row>
    <row r="4370" spans="1:16">
      <c r="A4370" s="58">
        <v>4371</v>
      </c>
      <c r="B4370" s="58">
        <v>11</v>
      </c>
      <c r="C4370" s="256">
        <v>46199</v>
      </c>
      <c r="D4370" s="282" t="s">
        <v>3834</v>
      </c>
      <c r="E4370" s="261" t="str">
        <f>_xlfn.XLOOKUP(D4370,거래처!B:B,거래처!D:D," ")</f>
        <v>411-08-87601</v>
      </c>
      <c r="F4370" s="284">
        <v>7204812388</v>
      </c>
      <c r="G4370" s="282" t="s">
        <v>1171</v>
      </c>
      <c r="H4370" s="261" t="s">
        <v>1694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6051</v>
      </c>
    </row>
    <row r="4371" spans="1:16">
      <c r="A4371" s="58">
        <v>4372</v>
      </c>
      <c r="B4371" s="58">
        <v>13</v>
      </c>
      <c r="C4371" s="256">
        <v>46199</v>
      </c>
      <c r="D4371" s="282" t="s">
        <v>2652</v>
      </c>
      <c r="E4371" s="261" t="str">
        <f>_xlfn.XLOOKUP(D4371,거래처!B:B,거래처!D:D," ")</f>
        <v>204-09-46300</v>
      </c>
      <c r="F4371" s="284">
        <v>7205502786</v>
      </c>
      <c r="G4371" s="282" t="s">
        <v>1171</v>
      </c>
      <c r="H4371" s="261" t="s">
        <v>1694</v>
      </c>
      <c r="I4371" s="257">
        <v>1200000</v>
      </c>
      <c r="J4371" s="261">
        <v>1</v>
      </c>
      <c r="M4371" s="257">
        <v>1200000</v>
      </c>
    </row>
    <row r="4372" spans="1:16">
      <c r="A4372" s="58">
        <v>4373</v>
      </c>
      <c r="B4372" s="58">
        <v>159</v>
      </c>
      <c r="C4372" s="256">
        <v>46199</v>
      </c>
      <c r="D4372" s="282" t="s">
        <v>1007</v>
      </c>
      <c r="E4372" s="261" t="str">
        <f>_xlfn.XLOOKUP(D4372,거래처!B:B,거래처!D:D," ")</f>
        <v>488-12-01084</v>
      </c>
      <c r="G4372" s="282" t="s">
        <v>4752</v>
      </c>
      <c r="H4372" s="261" t="s">
        <v>4753</v>
      </c>
      <c r="I4372" s="257">
        <v>180000</v>
      </c>
      <c r="J4372" s="261">
        <v>1</v>
      </c>
      <c r="M4372" s="257">
        <v>180000</v>
      </c>
    </row>
    <row r="4373" spans="1:16">
      <c r="A4373" s="58">
        <v>4374</v>
      </c>
      <c r="B4373" s="58">
        <v>94</v>
      </c>
      <c r="C4373" s="256">
        <v>46199</v>
      </c>
      <c r="D4373" s="282" t="s">
        <v>1554</v>
      </c>
      <c r="E4373" s="261" t="str">
        <f>_xlfn.XLOOKUP(D4373,거래처!B:B,거래처!D:D," ")</f>
        <v>312-13-58007</v>
      </c>
      <c r="G4373" s="282" t="s">
        <v>2116</v>
      </c>
      <c r="H4373" s="261" t="s">
        <v>1175</v>
      </c>
      <c r="I4373" s="257">
        <v>630000</v>
      </c>
      <c r="J4373" s="261">
        <v>1</v>
      </c>
      <c r="M4373" s="257">
        <v>630000</v>
      </c>
    </row>
    <row r="4374" spans="1:16">
      <c r="A4374" s="58">
        <v>4375</v>
      </c>
      <c r="B4374" s="58">
        <v>96</v>
      </c>
      <c r="C4374" s="256">
        <v>46199</v>
      </c>
      <c r="D4374" s="282" t="s">
        <v>1554</v>
      </c>
      <c r="E4374" s="261" t="str">
        <f>_xlfn.XLOOKUP(D4374,거래처!B:B,거래처!D:D," ")</f>
        <v>312-13-58007</v>
      </c>
      <c r="G4374" s="282" t="s">
        <v>2119</v>
      </c>
      <c r="H4374" s="261">
        <v>50229</v>
      </c>
      <c r="I4374" s="257">
        <v>80000</v>
      </c>
      <c r="J4374" s="261">
        <v>1</v>
      </c>
      <c r="M4374" s="257">
        <v>80000</v>
      </c>
    </row>
    <row r="4375" spans="1:16">
      <c r="A4375" s="58">
        <v>4376</v>
      </c>
      <c r="B4375" s="58">
        <v>49</v>
      </c>
      <c r="C4375" s="256">
        <v>46199</v>
      </c>
      <c r="D4375" s="282" t="s">
        <v>1554</v>
      </c>
      <c r="E4375" s="261" t="str">
        <f>_xlfn.XLOOKUP(D4375,거래처!B:B,거래처!D:D," ")</f>
        <v>312-13-58007</v>
      </c>
      <c r="F4375" s="284" t="s">
        <v>1217</v>
      </c>
      <c r="G4375" s="282" t="s">
        <v>2117</v>
      </c>
      <c r="H4375" s="261" t="s">
        <v>1217</v>
      </c>
      <c r="I4375" s="257">
        <v>140000</v>
      </c>
      <c r="J4375" s="261">
        <v>2</v>
      </c>
      <c r="M4375" s="257">
        <v>280000</v>
      </c>
    </row>
    <row r="4376" spans="1:16">
      <c r="A4376" s="58">
        <v>4377</v>
      </c>
      <c r="B4376" s="58">
        <v>174</v>
      </c>
      <c r="C4376" s="256">
        <v>46199</v>
      </c>
      <c r="D4376" s="282" t="s">
        <v>1554</v>
      </c>
      <c r="E4376" s="261" t="str">
        <f>_xlfn.XLOOKUP(D4376,거래처!B:B,거래처!D:D," ")</f>
        <v>312-13-58007</v>
      </c>
      <c r="G4376" s="282" t="s">
        <v>2120</v>
      </c>
      <c r="H4376" s="261" t="s">
        <v>1736</v>
      </c>
      <c r="I4376" s="257">
        <v>40000</v>
      </c>
      <c r="J4376" s="261">
        <v>1</v>
      </c>
      <c r="M4376" s="257">
        <v>40000</v>
      </c>
    </row>
    <row r="4377" spans="1:16">
      <c r="A4377" s="58">
        <v>4378</v>
      </c>
      <c r="B4377" s="58">
        <v>271</v>
      </c>
      <c r="C4377" s="256">
        <v>46199</v>
      </c>
      <c r="D4377" s="282" t="s">
        <v>3744</v>
      </c>
      <c r="E4377" s="261" t="str">
        <f>_xlfn.XLOOKUP(D4377,거래처!B:B,거래처!D:D," ")</f>
        <v>610-40-15252</v>
      </c>
      <c r="G4377" s="282" t="s">
        <v>2304</v>
      </c>
      <c r="H4377" s="261" t="s">
        <v>2782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6052</v>
      </c>
    </row>
    <row r="4378" spans="1:16">
      <c r="A4378" s="58">
        <v>4379</v>
      </c>
      <c r="B4378" s="58">
        <v>272</v>
      </c>
      <c r="C4378" s="256">
        <v>46199</v>
      </c>
      <c r="D4378" s="282" t="s">
        <v>1452</v>
      </c>
      <c r="E4378" s="261" t="str">
        <f>_xlfn.XLOOKUP(D4378,거래처!B:B,거래처!D:D," ")</f>
        <v>502-24-19452</v>
      </c>
      <c r="G4378" s="282" t="s">
        <v>6053</v>
      </c>
      <c r="I4378" s="257">
        <v>500000</v>
      </c>
      <c r="J4378" s="261">
        <v>1</v>
      </c>
      <c r="M4378" s="257">
        <v>500000</v>
      </c>
      <c r="O4378" s="257" t="s">
        <v>6035</v>
      </c>
    </row>
    <row r="4379" spans="1:16">
      <c r="A4379" s="58">
        <v>4380</v>
      </c>
      <c r="B4379" s="58">
        <v>273</v>
      </c>
      <c r="C4379" s="256">
        <v>46199</v>
      </c>
      <c r="D4379" s="282" t="s">
        <v>1511</v>
      </c>
      <c r="E4379" s="261" t="str">
        <f>_xlfn.XLOOKUP(D4379,거래처!B:B,거래처!D:D," ")</f>
        <v>196-87-02353</v>
      </c>
      <c r="G4379" s="282" t="s">
        <v>2069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6054</v>
      </c>
    </row>
    <row r="4380" spans="1:16">
      <c r="A4380" s="58">
        <v>4381</v>
      </c>
      <c r="C4380" s="256">
        <v>46199</v>
      </c>
      <c r="D4380" s="282" t="s">
        <v>1452</v>
      </c>
      <c r="E4380" s="261" t="str">
        <f>_xlfn.XLOOKUP(D4380,거래처!B:B,거래처!D:D," ")</f>
        <v>502-24-19452</v>
      </c>
      <c r="G4380" s="282" t="s">
        <v>4532</v>
      </c>
      <c r="N4380" s="257">
        <v>-4840000</v>
      </c>
    </row>
    <row r="4381" spans="1:16">
      <c r="A4381" s="58">
        <v>4382</v>
      </c>
      <c r="C4381" s="256">
        <v>46199</v>
      </c>
      <c r="D4381" s="282" t="s">
        <v>3744</v>
      </c>
      <c r="E4381" s="261" t="str">
        <f>_xlfn.XLOOKUP(D4381,거래처!B:B,거래처!D:D," ")</f>
        <v>610-40-15252</v>
      </c>
      <c r="G4381" s="282" t="s">
        <v>3744</v>
      </c>
      <c r="N4381" s="257">
        <v>-1320000</v>
      </c>
    </row>
    <row r="4382" spans="1:16">
      <c r="A4382" s="58">
        <v>4383</v>
      </c>
      <c r="C4382" s="256">
        <v>46199</v>
      </c>
      <c r="D4382" s="282" t="s">
        <v>1542</v>
      </c>
      <c r="E4382" s="261" t="str">
        <f>_xlfn.XLOOKUP(D4382,거래처!B:B,거래처!D:D," ")</f>
        <v>122-01-63748</v>
      </c>
      <c r="G4382" s="282" t="s">
        <v>1542</v>
      </c>
      <c r="N4382" s="257">
        <v>-110000</v>
      </c>
    </row>
    <row r="4383" spans="1:16">
      <c r="A4383" s="58">
        <v>4384</v>
      </c>
      <c r="C4383" s="256">
        <v>46199</v>
      </c>
      <c r="D4383" s="282" t="s">
        <v>2076</v>
      </c>
      <c r="E4383" s="261" t="str">
        <f>_xlfn.XLOOKUP(D4383,거래처!B:B,거래처!D:D," ")</f>
        <v>562-03-01527</v>
      </c>
      <c r="G4383" s="282" t="s">
        <v>3915</v>
      </c>
      <c r="N4383" s="257">
        <v>-1430000</v>
      </c>
    </row>
    <row r="4384" spans="1:16">
      <c r="A4384" s="58">
        <v>4385</v>
      </c>
      <c r="C4384" s="256">
        <v>46199</v>
      </c>
      <c r="D4384" s="282" t="s">
        <v>1554</v>
      </c>
      <c r="E4384" s="261" t="str">
        <f>_xlfn.XLOOKUP(D4384,거래처!B:B,거래처!D:D," ")</f>
        <v>312-13-58007</v>
      </c>
      <c r="G4384" s="282" t="s">
        <v>6055</v>
      </c>
      <c r="N4384" s="257">
        <v>-1000000</v>
      </c>
    </row>
    <row r="4385" spans="1:14">
      <c r="A4385" s="58">
        <v>4386</v>
      </c>
      <c r="C4385" s="256">
        <v>46199</v>
      </c>
      <c r="D4385" s="282" t="s">
        <v>1452</v>
      </c>
      <c r="E4385" s="261" t="str">
        <f>_xlfn.XLOOKUP(D4385,거래처!B:B,거래처!D:D," ")</f>
        <v>502-24-19452</v>
      </c>
      <c r="G4385" s="282" t="s">
        <v>1452</v>
      </c>
      <c r="N4385" s="257">
        <v>-500000</v>
      </c>
    </row>
    <row r="4386" spans="1:14">
      <c r="A4386" s="58">
        <v>4387</v>
      </c>
      <c r="C4386" s="256">
        <v>46199</v>
      </c>
      <c r="D4386" s="282" t="s">
        <v>1833</v>
      </c>
      <c r="E4386" s="261" t="str">
        <f>_xlfn.XLOOKUP(D4386,거래처!B:B,거래처!D:D," ")</f>
        <v>894-39-00502</v>
      </c>
      <c r="G4386" s="282" t="s">
        <v>1833</v>
      </c>
      <c r="N4386" s="257">
        <v>-2400000</v>
      </c>
    </row>
  </sheetData>
  <autoFilter ref="A1:M4386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D7" sqref="D7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46195</v>
      </c>
      <c r="B3" s="227" t="s">
        <v>1103</v>
      </c>
      <c r="C3" s="278">
        <f>SUMIF($B:$B,A3,K:K)</f>
        <v>9300000</v>
      </c>
      <c r="D3" s="229" t="s">
        <v>1101</v>
      </c>
      <c r="E3" s="321">
        <f>SUMIF($B:$B,C3,I:I)</f>
        <v>0</v>
      </c>
      <c r="F3" s="239" t="s">
        <v>2436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6</v>
      </c>
      <c r="B4" s="227" t="s">
        <v>1104</v>
      </c>
      <c r="C4" s="228">
        <f>SUMIFS($K:$K,$B:$B,"&gt;="&amp;DATE(A5,A4,1),$B:$B,"&lt;="&amp;EOMONTH(DATE(A5,A4,1),0))</f>
        <v>116784000</v>
      </c>
      <c r="D4" s="230"/>
      <c r="E4" s="234"/>
      <c r="F4" s="239" t="s">
        <v>2437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1105</v>
      </c>
      <c r="C5" s="228">
        <f>SUMIFS($K:$K,$B:$B,"&gt;="&amp;DATE(A5,A4,1),$B:$B,"&lt;="&amp;EOMONTH(DATE(A5,A4,1),0))</f>
        <v>116784000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1100</v>
      </c>
      <c r="J8" s="312" t="s">
        <v>79</v>
      </c>
      <c r="K8" s="312" t="s">
        <v>57</v>
      </c>
      <c r="L8" s="313" t="s">
        <v>1616</v>
      </c>
      <c r="M8" s="308"/>
      <c r="N8" s="54"/>
      <c r="O8" s="54"/>
      <c r="P8" s="54"/>
    </row>
    <row r="9" spans="1:16" ht="18" customHeight="1">
      <c r="A9" s="89">
        <v>4307</v>
      </c>
      <c r="B9" s="94">
        <v>46195</v>
      </c>
      <c r="C9" s="85" t="s">
        <v>1443</v>
      </c>
      <c r="D9" s="111"/>
      <c r="E9" s="314" t="s">
        <v>5739</v>
      </c>
      <c r="F9" s="315"/>
      <c r="H9" s="316"/>
      <c r="M9" s="308"/>
      <c r="N9" s="54"/>
      <c r="O9" s="54"/>
      <c r="P9" s="54"/>
    </row>
    <row r="10" spans="1:16" ht="18" customHeight="1">
      <c r="A10" s="89">
        <v>4091</v>
      </c>
      <c r="B10" s="94">
        <v>46174</v>
      </c>
      <c r="C10" s="85" t="s">
        <v>1498</v>
      </c>
      <c r="D10" s="111"/>
      <c r="E10" s="314" t="s">
        <v>1498</v>
      </c>
      <c r="F10" s="315"/>
      <c r="H10" s="316"/>
      <c r="M10" s="308"/>
      <c r="N10" s="54"/>
      <c r="O10" s="54"/>
      <c r="P10" s="54"/>
    </row>
    <row r="11" spans="1:16" ht="18" customHeight="1">
      <c r="A11" s="89">
        <v>4092</v>
      </c>
      <c r="B11" s="94">
        <v>46174</v>
      </c>
      <c r="C11" s="85" t="s">
        <v>1664</v>
      </c>
      <c r="D11" s="111"/>
      <c r="E11" s="314" t="s">
        <v>5512</v>
      </c>
      <c r="F11" s="315"/>
      <c r="H11" s="316"/>
      <c r="M11" s="308"/>
      <c r="N11" s="54"/>
      <c r="O11" s="54"/>
      <c r="P11" s="54"/>
    </row>
    <row r="12" spans="1:16" ht="18" customHeight="1">
      <c r="A12" s="89">
        <v>4093</v>
      </c>
      <c r="B12" s="94">
        <v>46174</v>
      </c>
      <c r="C12" s="85" t="s">
        <v>981</v>
      </c>
      <c r="D12" s="111">
        <v>7205502786</v>
      </c>
      <c r="E12" s="314" t="s">
        <v>1171</v>
      </c>
      <c r="F12" s="315" t="s">
        <v>1694</v>
      </c>
      <c r="G12" s="85">
        <v>1100000</v>
      </c>
      <c r="H12" s="316">
        <v>1</v>
      </c>
      <c r="J12" s="78">
        <v>110000</v>
      </c>
      <c r="K12" s="78">
        <v>1210000</v>
      </c>
      <c r="M12" s="308"/>
      <c r="N12" s="54"/>
      <c r="O12" s="54"/>
      <c r="P12" s="54"/>
    </row>
    <row r="13" spans="1:16" ht="18" customHeight="1">
      <c r="A13" s="89">
        <v>4094</v>
      </c>
      <c r="B13" s="94">
        <v>46174</v>
      </c>
      <c r="C13" s="85" t="s">
        <v>2329</v>
      </c>
      <c r="D13" s="111">
        <v>7011303150216</v>
      </c>
      <c r="E13" s="78" t="s">
        <v>1962</v>
      </c>
      <c r="F13" s="78" t="s">
        <v>1182</v>
      </c>
      <c r="G13" s="85">
        <v>1500000</v>
      </c>
      <c r="H13" s="318">
        <v>1</v>
      </c>
      <c r="J13" s="78">
        <v>150000</v>
      </c>
      <c r="K13" s="78">
        <v>1650000</v>
      </c>
      <c r="M13" s="308"/>
      <c r="N13" s="54"/>
      <c r="O13" s="54"/>
      <c r="P13" s="54"/>
    </row>
    <row r="14" spans="1:16" ht="18" customHeight="1">
      <c r="A14" s="89">
        <v>4095</v>
      </c>
      <c r="B14" s="94">
        <v>46174</v>
      </c>
      <c r="C14" s="85" t="s">
        <v>1336</v>
      </c>
      <c r="D14" s="111"/>
      <c r="E14" s="314" t="s">
        <v>5417</v>
      </c>
      <c r="F14" s="315" t="s">
        <v>5418</v>
      </c>
      <c r="G14" s="85">
        <v>100000</v>
      </c>
      <c r="H14" s="316">
        <v>1</v>
      </c>
      <c r="K14" s="78">
        <v>100000</v>
      </c>
      <c r="M14" s="308"/>
      <c r="N14" s="54"/>
      <c r="O14" s="54"/>
      <c r="P14" s="54"/>
    </row>
    <row r="15" spans="1:16" ht="18" customHeight="1">
      <c r="A15" s="89">
        <v>4096</v>
      </c>
      <c r="B15" s="94">
        <v>46174</v>
      </c>
      <c r="C15" s="85" t="s">
        <v>1833</v>
      </c>
      <c r="D15" s="111">
        <v>7205246673</v>
      </c>
      <c r="E15" s="78" t="s">
        <v>1171</v>
      </c>
      <c r="F15" s="78" t="s">
        <v>1694</v>
      </c>
      <c r="G15" s="85">
        <v>1200000</v>
      </c>
      <c r="H15" s="318">
        <v>1</v>
      </c>
      <c r="K15" s="78">
        <v>1200000</v>
      </c>
      <c r="M15" s="309"/>
      <c r="N15" s="54"/>
      <c r="O15" s="54"/>
      <c r="P15" s="54"/>
    </row>
    <row r="16" spans="1:16" ht="18" customHeight="1">
      <c r="A16" s="319">
        <v>4097</v>
      </c>
      <c r="B16" s="93">
        <v>46174</v>
      </c>
      <c r="C16" s="83" t="s">
        <v>1833</v>
      </c>
      <c r="E16" s="320" t="s">
        <v>1454</v>
      </c>
      <c r="F16" s="320" t="s">
        <v>2594</v>
      </c>
      <c r="G16" s="85">
        <v>350000</v>
      </c>
      <c r="H16" s="318">
        <v>1</v>
      </c>
      <c r="K16" s="78">
        <v>350000</v>
      </c>
      <c r="M16" s="308"/>
      <c r="N16" s="54"/>
      <c r="O16" s="54"/>
      <c r="P16" s="54"/>
    </row>
    <row r="17" spans="1:16" ht="18" customHeight="1">
      <c r="A17" s="89">
        <v>4098</v>
      </c>
      <c r="B17" s="94">
        <v>46174</v>
      </c>
      <c r="C17" s="85" t="s">
        <v>1554</v>
      </c>
      <c r="D17" s="111">
        <v>7205794960</v>
      </c>
      <c r="E17" s="78" t="s">
        <v>1171</v>
      </c>
      <c r="F17" s="78" t="s">
        <v>1319</v>
      </c>
      <c r="G17" s="85">
        <v>1100000</v>
      </c>
      <c r="H17" s="318">
        <v>1</v>
      </c>
      <c r="J17" s="78">
        <v>110000</v>
      </c>
      <c r="K17" s="78">
        <v>1210000</v>
      </c>
      <c r="M17" s="308"/>
      <c r="N17" s="54"/>
      <c r="O17" s="54"/>
      <c r="P17" s="54"/>
    </row>
    <row r="18" spans="1:16" s="68" customFormat="1" ht="18" customHeight="1">
      <c r="A18" s="89">
        <v>4099</v>
      </c>
      <c r="B18" s="94">
        <v>46174</v>
      </c>
      <c r="C18" s="85" t="s">
        <v>1554</v>
      </c>
      <c r="D18" s="111"/>
      <c r="E18" s="314" t="s">
        <v>1454</v>
      </c>
      <c r="F18" s="315" t="s">
        <v>2594</v>
      </c>
      <c r="G18" s="85">
        <v>350000</v>
      </c>
      <c r="H18" s="316">
        <v>1</v>
      </c>
      <c r="I18" s="78"/>
      <c r="J18" s="78">
        <v>35000</v>
      </c>
      <c r="K18" s="78">
        <v>385000</v>
      </c>
      <c r="L18" s="317"/>
      <c r="M18" s="308"/>
      <c r="N18" s="54"/>
      <c r="O18" s="54"/>
      <c r="P18" s="54"/>
    </row>
    <row r="19" spans="1:16" s="68" customFormat="1" ht="18" customHeight="1">
      <c r="A19" s="89">
        <v>4100</v>
      </c>
      <c r="B19" s="94">
        <v>46174</v>
      </c>
      <c r="C19" s="85" t="s">
        <v>1122</v>
      </c>
      <c r="D19" s="111"/>
      <c r="E19" s="78" t="s">
        <v>1659</v>
      </c>
      <c r="F19" s="78">
        <v>27107593440</v>
      </c>
      <c r="G19" s="85">
        <v>150000</v>
      </c>
      <c r="H19" s="318">
        <v>1</v>
      </c>
      <c r="I19" s="78"/>
      <c r="J19" s="78">
        <v>15000</v>
      </c>
      <c r="K19" s="78">
        <v>165000</v>
      </c>
      <c r="L19" s="317"/>
      <c r="M19" s="308"/>
      <c r="N19" s="54"/>
      <c r="O19" s="54"/>
      <c r="P19" s="54"/>
    </row>
    <row r="20" spans="1:16" s="68" customFormat="1" ht="18" customHeight="1">
      <c r="A20" s="89">
        <v>4101</v>
      </c>
      <c r="B20" s="94">
        <v>46174</v>
      </c>
      <c r="C20" s="85" t="s">
        <v>1357</v>
      </c>
      <c r="D20" s="111" t="s">
        <v>4599</v>
      </c>
      <c r="E20" s="314" t="s">
        <v>1685</v>
      </c>
      <c r="F20" s="315"/>
      <c r="G20" s="85">
        <v>1100000</v>
      </c>
      <c r="H20" s="316">
        <v>1</v>
      </c>
      <c r="I20" s="78"/>
      <c r="J20" s="78"/>
      <c r="K20" s="78">
        <v>1100000</v>
      </c>
      <c r="L20" s="317"/>
      <c r="M20" s="308"/>
      <c r="N20" s="54"/>
      <c r="O20" s="54"/>
      <c r="P20" s="54"/>
    </row>
    <row r="21" spans="1:16" s="68" customFormat="1" ht="18" customHeight="1">
      <c r="A21" s="89">
        <v>4102</v>
      </c>
      <c r="B21" s="94">
        <v>46174</v>
      </c>
      <c r="C21" s="85" t="s">
        <v>2636</v>
      </c>
      <c r="D21" s="111"/>
      <c r="E21" s="314" t="s">
        <v>2636</v>
      </c>
      <c r="F21" s="315"/>
      <c r="G21" s="85"/>
      <c r="H21" s="316"/>
      <c r="I21" s="78"/>
      <c r="J21" s="78"/>
      <c r="K21" s="78"/>
      <c r="L21" s="317"/>
      <c r="M21" s="308"/>
      <c r="N21" s="54"/>
      <c r="O21" s="54"/>
    </row>
    <row r="22" spans="1:16" s="68" customFormat="1" ht="18" customHeight="1">
      <c r="A22" s="89">
        <v>4103</v>
      </c>
      <c r="B22" s="94">
        <v>46174</v>
      </c>
      <c r="C22" s="85" t="s">
        <v>2474</v>
      </c>
      <c r="D22" s="111"/>
      <c r="E22" s="78" t="s">
        <v>2474</v>
      </c>
      <c r="F22" s="78"/>
      <c r="G22" s="85"/>
      <c r="H22" s="318"/>
      <c r="I22" s="78"/>
      <c r="J22" s="78"/>
      <c r="K22" s="78"/>
      <c r="L22" s="317"/>
      <c r="M22" s="310"/>
    </row>
    <row r="23" spans="1:16" s="68" customFormat="1" ht="18" customHeight="1">
      <c r="A23" s="89">
        <v>4104</v>
      </c>
      <c r="B23" s="94">
        <v>46174</v>
      </c>
      <c r="C23" s="85" t="s">
        <v>3047</v>
      </c>
      <c r="D23" s="111"/>
      <c r="E23" s="78" t="s">
        <v>3047</v>
      </c>
      <c r="F23" s="78"/>
      <c r="G23" s="85"/>
      <c r="H23" s="318"/>
      <c r="I23" s="78"/>
      <c r="J23" s="78"/>
      <c r="K23" s="78"/>
      <c r="L23" s="317"/>
      <c r="M23" s="310"/>
    </row>
    <row r="24" spans="1:16" s="68" customFormat="1" ht="18" customHeight="1">
      <c r="A24" s="89">
        <v>4105</v>
      </c>
      <c r="B24" s="94">
        <v>46174</v>
      </c>
      <c r="C24" s="85" t="s">
        <v>1357</v>
      </c>
      <c r="D24" s="111"/>
      <c r="E24" s="78" t="s">
        <v>5528</v>
      </c>
      <c r="F24" s="78"/>
      <c r="G24" s="85"/>
      <c r="H24" s="318"/>
      <c r="I24" s="78"/>
      <c r="J24" s="78"/>
      <c r="K24" s="78"/>
      <c r="L24" s="317"/>
      <c r="M24" s="310"/>
    </row>
    <row r="25" spans="1:16" ht="18" customHeight="1">
      <c r="A25" s="89">
        <v>4106</v>
      </c>
      <c r="B25" s="94">
        <v>46174</v>
      </c>
      <c r="C25" s="85" t="s">
        <v>1357</v>
      </c>
      <c r="D25" s="111"/>
      <c r="E25" s="78" t="s">
        <v>1357</v>
      </c>
      <c r="F25" s="78"/>
    </row>
    <row r="26" spans="1:16" ht="18" customHeight="1">
      <c r="A26" s="89">
        <v>4107</v>
      </c>
      <c r="B26" s="94">
        <v>46174</v>
      </c>
      <c r="C26" s="85" t="s">
        <v>1511</v>
      </c>
      <c r="D26" s="111"/>
      <c r="E26" s="78" t="s">
        <v>1511</v>
      </c>
      <c r="F26" s="78"/>
    </row>
    <row r="27" spans="1:16" ht="18" customHeight="1">
      <c r="A27" s="89">
        <v>4108</v>
      </c>
      <c r="B27" s="94">
        <v>46174</v>
      </c>
      <c r="C27" s="85" t="s">
        <v>981</v>
      </c>
      <c r="D27" s="111"/>
      <c r="E27" s="78" t="s">
        <v>981</v>
      </c>
      <c r="F27" s="78"/>
    </row>
    <row r="28" spans="1:16" ht="18" customHeight="1">
      <c r="A28" s="89">
        <v>4109</v>
      </c>
      <c r="B28" s="94">
        <v>46174</v>
      </c>
      <c r="C28" s="85" t="s">
        <v>1412</v>
      </c>
      <c r="D28" s="111"/>
      <c r="E28" s="78" t="s">
        <v>1412</v>
      </c>
      <c r="F28" s="78"/>
    </row>
    <row r="29" spans="1:16" ht="18" customHeight="1">
      <c r="A29" s="89">
        <v>4110</v>
      </c>
      <c r="B29" s="94">
        <v>46174</v>
      </c>
      <c r="C29" s="85" t="s">
        <v>1554</v>
      </c>
      <c r="D29" s="111"/>
      <c r="E29" s="78" t="s">
        <v>1554</v>
      </c>
      <c r="F29" s="78"/>
    </row>
    <row r="30" spans="1:16" ht="18" customHeight="1">
      <c r="A30" s="89">
        <v>4111</v>
      </c>
      <c r="B30" s="94">
        <v>46175</v>
      </c>
      <c r="C30" s="85" t="s">
        <v>3047</v>
      </c>
      <c r="D30" s="111">
        <v>7204812388</v>
      </c>
      <c r="E30" s="78" t="s">
        <v>1171</v>
      </c>
      <c r="F30" s="78" t="s">
        <v>1694</v>
      </c>
      <c r="G30" s="85">
        <v>1200000</v>
      </c>
      <c r="H30" s="318">
        <v>1</v>
      </c>
      <c r="K30" s="78">
        <v>1200000</v>
      </c>
    </row>
    <row r="31" spans="1:16" ht="18" customHeight="1">
      <c r="A31" s="89">
        <v>4112</v>
      </c>
      <c r="B31" s="94">
        <v>46175</v>
      </c>
      <c r="C31" s="85" t="s">
        <v>3047</v>
      </c>
      <c r="D31" s="111"/>
      <c r="E31" s="78" t="s">
        <v>1454</v>
      </c>
      <c r="F31" s="78" t="s">
        <v>2594</v>
      </c>
      <c r="G31" s="85">
        <v>350000</v>
      </c>
      <c r="H31" s="318">
        <v>1</v>
      </c>
      <c r="K31" s="78">
        <v>350000</v>
      </c>
    </row>
    <row r="32" spans="1:16" ht="18" customHeight="1">
      <c r="A32" s="89">
        <v>4113</v>
      </c>
      <c r="B32" s="94">
        <v>46175</v>
      </c>
      <c r="C32" s="85" t="s">
        <v>2217</v>
      </c>
      <c r="D32" s="111"/>
      <c r="E32" s="78" t="s">
        <v>2126</v>
      </c>
      <c r="F32" s="78" t="s">
        <v>1166</v>
      </c>
      <c r="G32" s="85">
        <v>1000000</v>
      </c>
      <c r="H32" s="318">
        <v>1</v>
      </c>
      <c r="J32" s="78">
        <v>100000</v>
      </c>
      <c r="K32" s="78">
        <v>1100000</v>
      </c>
    </row>
    <row r="33" spans="1:11" ht="18" customHeight="1">
      <c r="A33" s="89">
        <v>4114</v>
      </c>
      <c r="B33" s="94">
        <v>46175</v>
      </c>
      <c r="C33" s="85" t="s">
        <v>2217</v>
      </c>
      <c r="D33" s="111"/>
      <c r="E33" s="314" t="s">
        <v>4041</v>
      </c>
      <c r="F33" s="315" t="s">
        <v>1174</v>
      </c>
      <c r="G33" s="85">
        <v>100000</v>
      </c>
      <c r="H33" s="316">
        <v>1</v>
      </c>
      <c r="K33" s="78">
        <v>100000</v>
      </c>
    </row>
    <row r="34" spans="1:11" ht="18" customHeight="1">
      <c r="A34" s="319">
        <v>4115</v>
      </c>
      <c r="B34" s="93">
        <v>46175</v>
      </c>
      <c r="C34" s="83" t="s">
        <v>981</v>
      </c>
      <c r="E34" s="320" t="s">
        <v>4724</v>
      </c>
      <c r="F34" s="320" t="s">
        <v>3279</v>
      </c>
      <c r="G34" s="85">
        <v>2100000</v>
      </c>
      <c r="H34" s="318">
        <v>1</v>
      </c>
      <c r="J34" s="78">
        <v>210000</v>
      </c>
      <c r="K34" s="78">
        <v>2310000</v>
      </c>
    </row>
    <row r="35" spans="1:11" ht="18" customHeight="1">
      <c r="A35" s="319">
        <v>4116</v>
      </c>
      <c r="B35" s="93">
        <v>46175</v>
      </c>
      <c r="C35" s="83" t="s">
        <v>1431</v>
      </c>
      <c r="E35" s="320" t="s">
        <v>5189</v>
      </c>
      <c r="G35" s="85">
        <v>150000</v>
      </c>
      <c r="H35" s="318">
        <v>1</v>
      </c>
      <c r="K35" s="78">
        <v>150000</v>
      </c>
    </row>
    <row r="36" spans="1:11" ht="18" customHeight="1">
      <c r="A36" s="319">
        <v>4117</v>
      </c>
      <c r="B36" s="93">
        <v>46175</v>
      </c>
      <c r="C36" s="83" t="s">
        <v>1437</v>
      </c>
      <c r="E36" s="320" t="s">
        <v>4067</v>
      </c>
      <c r="F36" s="320">
        <v>97031708500</v>
      </c>
      <c r="G36" s="85">
        <v>1300000</v>
      </c>
      <c r="H36" s="318">
        <v>1</v>
      </c>
      <c r="K36" s="78">
        <v>1300000</v>
      </c>
    </row>
    <row r="37" spans="1:11" ht="18" customHeight="1">
      <c r="A37" s="319">
        <v>4118</v>
      </c>
      <c r="B37" s="93">
        <v>46175</v>
      </c>
      <c r="C37" s="83" t="s">
        <v>1357</v>
      </c>
      <c r="D37" s="112" t="s">
        <v>4599</v>
      </c>
      <c r="E37" s="320" t="s">
        <v>1685</v>
      </c>
      <c r="G37" s="85">
        <v>1100000</v>
      </c>
      <c r="H37" s="318">
        <v>1</v>
      </c>
      <c r="K37" s="78">
        <v>1100000</v>
      </c>
    </row>
    <row r="38" spans="1:11" ht="18" customHeight="1">
      <c r="A38" s="319">
        <v>4119</v>
      </c>
      <c r="B38" s="93">
        <v>46175</v>
      </c>
      <c r="C38" s="83" t="s">
        <v>1731</v>
      </c>
      <c r="E38" s="320" t="s">
        <v>2116</v>
      </c>
      <c r="F38" s="320" t="s">
        <v>1175</v>
      </c>
      <c r="G38" s="85">
        <v>630000</v>
      </c>
      <c r="H38" s="318">
        <v>1</v>
      </c>
      <c r="K38" s="78">
        <v>630000</v>
      </c>
    </row>
    <row r="39" spans="1:11" ht="18" customHeight="1">
      <c r="A39" s="319">
        <v>4120</v>
      </c>
      <c r="B39" s="93">
        <v>46175</v>
      </c>
      <c r="C39" s="83" t="s">
        <v>1731</v>
      </c>
      <c r="D39" s="112" t="s">
        <v>1217</v>
      </c>
      <c r="E39" s="320" t="s">
        <v>2117</v>
      </c>
      <c r="F39" s="320" t="s">
        <v>1217</v>
      </c>
      <c r="G39" s="85">
        <v>140000</v>
      </c>
      <c r="H39" s="318">
        <v>1</v>
      </c>
      <c r="K39" s="78">
        <v>140000</v>
      </c>
    </row>
    <row r="40" spans="1:11" ht="18" customHeight="1">
      <c r="A40" s="319">
        <v>4121</v>
      </c>
      <c r="B40" s="93">
        <v>46175</v>
      </c>
      <c r="C40" s="83" t="s">
        <v>2217</v>
      </c>
      <c r="E40" s="320" t="s">
        <v>2217</v>
      </c>
    </row>
    <row r="41" spans="1:11" ht="18" customHeight="1">
      <c r="A41" s="319">
        <v>4122</v>
      </c>
      <c r="B41" s="93">
        <v>46175</v>
      </c>
      <c r="C41" s="83" t="s">
        <v>2329</v>
      </c>
      <c r="E41" s="320" t="s">
        <v>2329</v>
      </c>
    </row>
    <row r="42" spans="1:11" ht="18" customHeight="1">
      <c r="A42" s="319">
        <v>4123</v>
      </c>
      <c r="B42" s="94">
        <v>46175</v>
      </c>
      <c r="C42" s="85" t="s">
        <v>1746</v>
      </c>
      <c r="D42" s="111"/>
      <c r="E42" s="78" t="s">
        <v>1746</v>
      </c>
      <c r="F42" s="78"/>
    </row>
    <row r="43" spans="1:11" ht="18" customHeight="1">
      <c r="A43" s="89">
        <v>4124</v>
      </c>
      <c r="B43" s="94">
        <v>46175</v>
      </c>
      <c r="C43" s="85" t="s">
        <v>2652</v>
      </c>
      <c r="D43" s="111"/>
      <c r="E43" s="314" t="s">
        <v>2652</v>
      </c>
      <c r="F43" s="315"/>
      <c r="H43" s="316"/>
    </row>
    <row r="44" spans="1:11" ht="18" customHeight="1">
      <c r="A44" s="319">
        <v>4125</v>
      </c>
      <c r="B44" s="94">
        <v>46176</v>
      </c>
      <c r="C44" s="85" t="s">
        <v>2243</v>
      </c>
      <c r="D44" s="111"/>
      <c r="E44" s="78" t="s">
        <v>2743</v>
      </c>
      <c r="F44" s="78"/>
      <c r="G44" s="85">
        <v>100000</v>
      </c>
      <c r="H44" s="318">
        <v>1</v>
      </c>
      <c r="J44" s="78">
        <v>10000</v>
      </c>
      <c r="K44" s="78">
        <v>110000</v>
      </c>
    </row>
    <row r="45" spans="1:11" ht="18" customHeight="1">
      <c r="A45" s="319">
        <v>4126</v>
      </c>
      <c r="B45" s="94">
        <v>46176</v>
      </c>
      <c r="C45" s="85" t="s">
        <v>2474</v>
      </c>
      <c r="D45" s="111" t="s">
        <v>4599</v>
      </c>
      <c r="E45" s="78" t="s">
        <v>1685</v>
      </c>
      <c r="F45" s="78"/>
      <c r="G45" s="85">
        <v>1100000</v>
      </c>
      <c r="H45" s="318">
        <v>1</v>
      </c>
      <c r="K45" s="78">
        <v>1100000</v>
      </c>
    </row>
    <row r="46" spans="1:11" ht="18" customHeight="1">
      <c r="A46" s="89">
        <v>4127</v>
      </c>
      <c r="B46" s="94">
        <v>46176</v>
      </c>
      <c r="C46" s="85" t="s">
        <v>1731</v>
      </c>
      <c r="D46" s="111"/>
      <c r="E46" s="78" t="s">
        <v>5550</v>
      </c>
      <c r="F46" s="78"/>
    </row>
    <row r="47" spans="1:11" ht="18" customHeight="1">
      <c r="A47" s="319">
        <v>4128</v>
      </c>
      <c r="B47" s="93">
        <v>46176</v>
      </c>
      <c r="C47" s="83" t="s">
        <v>2243</v>
      </c>
      <c r="E47" s="320" t="s">
        <v>5551</v>
      </c>
    </row>
    <row r="48" spans="1:11" ht="18" customHeight="1">
      <c r="A48" s="319">
        <v>4129</v>
      </c>
      <c r="B48" s="93">
        <v>46176</v>
      </c>
      <c r="C48" s="83" t="s">
        <v>981</v>
      </c>
      <c r="E48" s="320" t="s">
        <v>981</v>
      </c>
    </row>
    <row r="49" spans="1:11" ht="18" customHeight="1">
      <c r="A49" s="319">
        <v>4130</v>
      </c>
      <c r="B49" s="93">
        <v>46174</v>
      </c>
      <c r="C49" s="83" t="s">
        <v>2329</v>
      </c>
      <c r="D49" s="112">
        <v>7011304040708</v>
      </c>
      <c r="E49" s="320" t="s">
        <v>1962</v>
      </c>
      <c r="F49" s="320" t="s">
        <v>1182</v>
      </c>
      <c r="H49" s="318">
        <v>1</v>
      </c>
    </row>
    <row r="50" spans="1:11" ht="18" customHeight="1">
      <c r="A50" s="319">
        <v>4131</v>
      </c>
      <c r="B50" s="93">
        <v>46177</v>
      </c>
      <c r="C50" s="83" t="s">
        <v>1437</v>
      </c>
      <c r="E50" s="320" t="s">
        <v>1437</v>
      </c>
    </row>
    <row r="51" spans="1:11" ht="18" customHeight="1">
      <c r="A51" s="319">
        <v>4132</v>
      </c>
      <c r="B51" s="93">
        <v>46177</v>
      </c>
      <c r="C51" s="83" t="s">
        <v>3047</v>
      </c>
      <c r="E51" s="320" t="s">
        <v>3047</v>
      </c>
    </row>
    <row r="52" spans="1:11" ht="18" customHeight="1">
      <c r="A52" s="319">
        <v>4133</v>
      </c>
      <c r="B52" s="93">
        <v>46177</v>
      </c>
      <c r="C52" s="83" t="s">
        <v>1407</v>
      </c>
      <c r="E52" s="320" t="s">
        <v>2023</v>
      </c>
      <c r="F52" s="320">
        <v>1068298046</v>
      </c>
      <c r="G52" s="85">
        <v>500000</v>
      </c>
      <c r="H52" s="318">
        <v>1</v>
      </c>
      <c r="J52" s="78">
        <v>50000</v>
      </c>
      <c r="K52" s="78">
        <v>550000</v>
      </c>
    </row>
    <row r="53" spans="1:11" ht="18" customHeight="1">
      <c r="A53" s="319">
        <v>4134</v>
      </c>
      <c r="B53" s="93">
        <v>46177</v>
      </c>
      <c r="C53" s="83" t="s">
        <v>1407</v>
      </c>
      <c r="E53" s="320" t="s">
        <v>3857</v>
      </c>
      <c r="F53" s="320">
        <v>1068327224</v>
      </c>
      <c r="G53" s="85">
        <v>80000</v>
      </c>
      <c r="H53" s="318">
        <v>1</v>
      </c>
      <c r="J53" s="78">
        <v>8000</v>
      </c>
      <c r="K53" s="78">
        <v>88000</v>
      </c>
    </row>
    <row r="54" spans="1:11" ht="18" customHeight="1">
      <c r="A54" s="319">
        <v>4135</v>
      </c>
      <c r="B54" s="93">
        <v>46177</v>
      </c>
      <c r="C54" s="83" t="s">
        <v>1407</v>
      </c>
      <c r="E54" s="320" t="s">
        <v>1506</v>
      </c>
      <c r="F54" s="320">
        <v>24152333903</v>
      </c>
      <c r="G54" s="85">
        <v>50000</v>
      </c>
      <c r="H54" s="318">
        <v>1</v>
      </c>
      <c r="J54" s="78">
        <v>5000</v>
      </c>
      <c r="K54" s="78">
        <v>55000</v>
      </c>
    </row>
    <row r="55" spans="1:11" ht="18" customHeight="1">
      <c r="A55" s="319">
        <v>4136</v>
      </c>
      <c r="B55" s="93">
        <v>46177</v>
      </c>
      <c r="C55" s="83" t="s">
        <v>1664</v>
      </c>
      <c r="E55" s="320" t="s">
        <v>1173</v>
      </c>
      <c r="F55" s="320" t="s">
        <v>1927</v>
      </c>
      <c r="G55" s="85">
        <v>2100000</v>
      </c>
      <c r="H55" s="318">
        <v>1</v>
      </c>
      <c r="K55" s="78">
        <v>2100000</v>
      </c>
    </row>
    <row r="56" spans="1:11" ht="18" customHeight="1">
      <c r="A56" s="319">
        <v>4137</v>
      </c>
      <c r="B56" s="93">
        <v>46177</v>
      </c>
      <c r="C56" s="83" t="s">
        <v>1689</v>
      </c>
      <c r="E56" s="320" t="s">
        <v>2120</v>
      </c>
      <c r="F56" s="320" t="s">
        <v>1736</v>
      </c>
      <c r="G56" s="85">
        <v>40000</v>
      </c>
      <c r="H56" s="318">
        <v>3</v>
      </c>
      <c r="J56" s="78">
        <v>12000</v>
      </c>
      <c r="K56" s="78">
        <v>132000</v>
      </c>
    </row>
    <row r="57" spans="1:11" ht="18" customHeight="1">
      <c r="A57" s="319">
        <v>4138</v>
      </c>
      <c r="B57" s="93">
        <v>46177</v>
      </c>
      <c r="C57" s="83" t="s">
        <v>1552</v>
      </c>
      <c r="E57" s="320" t="s">
        <v>2116</v>
      </c>
      <c r="F57" s="320" t="s">
        <v>1175</v>
      </c>
      <c r="G57" s="85">
        <v>650000</v>
      </c>
      <c r="H57" s="318">
        <v>1</v>
      </c>
      <c r="K57" s="78">
        <v>650000</v>
      </c>
    </row>
    <row r="58" spans="1:11" ht="18" customHeight="1">
      <c r="A58" s="319">
        <v>4139</v>
      </c>
      <c r="B58" s="93">
        <v>46177</v>
      </c>
      <c r="C58" s="83" t="s">
        <v>1552</v>
      </c>
      <c r="E58" s="320" t="s">
        <v>2120</v>
      </c>
      <c r="F58" s="320" t="s">
        <v>1736</v>
      </c>
      <c r="G58" s="85">
        <v>40000</v>
      </c>
      <c r="H58" s="318">
        <v>1</v>
      </c>
      <c r="K58" s="78">
        <v>40000</v>
      </c>
    </row>
    <row r="59" spans="1:11" ht="18" customHeight="1">
      <c r="A59" s="319">
        <v>4140</v>
      </c>
      <c r="B59" s="93">
        <v>46177</v>
      </c>
      <c r="C59" s="83" t="s">
        <v>2538</v>
      </c>
      <c r="D59" s="112">
        <v>20260130</v>
      </c>
      <c r="E59" s="320" t="s">
        <v>3861</v>
      </c>
      <c r="F59" s="320">
        <v>202155</v>
      </c>
      <c r="G59" s="85">
        <v>700000</v>
      </c>
      <c r="H59" s="318">
        <v>1</v>
      </c>
      <c r="J59" s="78">
        <v>70000</v>
      </c>
      <c r="K59" s="78">
        <v>770000</v>
      </c>
    </row>
    <row r="60" spans="1:11" ht="18" customHeight="1">
      <c r="A60" s="319">
        <v>4141</v>
      </c>
      <c r="B60" s="93">
        <v>46177</v>
      </c>
      <c r="C60" s="83" t="s">
        <v>2538</v>
      </c>
      <c r="E60" s="320" t="s">
        <v>2121</v>
      </c>
      <c r="F60" s="320" t="s">
        <v>1762</v>
      </c>
      <c r="G60" s="85">
        <v>20000</v>
      </c>
      <c r="H60" s="318">
        <v>1</v>
      </c>
      <c r="J60" s="78">
        <v>2000</v>
      </c>
      <c r="K60" s="78">
        <v>22000</v>
      </c>
    </row>
    <row r="61" spans="1:11" ht="18" customHeight="1">
      <c r="A61" s="319">
        <v>4142</v>
      </c>
      <c r="B61" s="93">
        <v>46177</v>
      </c>
      <c r="C61" s="83" t="s">
        <v>2538</v>
      </c>
      <c r="E61" s="320" t="s">
        <v>2116</v>
      </c>
      <c r="F61" s="320" t="s">
        <v>1175</v>
      </c>
      <c r="G61" s="85">
        <v>650000</v>
      </c>
      <c r="H61" s="318">
        <v>1</v>
      </c>
      <c r="J61" s="78">
        <v>65000</v>
      </c>
      <c r="K61" s="78">
        <v>715000</v>
      </c>
    </row>
    <row r="62" spans="1:11" ht="18" customHeight="1">
      <c r="A62" s="319">
        <v>4143</v>
      </c>
      <c r="B62" s="93">
        <v>46177</v>
      </c>
      <c r="C62" s="83" t="s">
        <v>2538</v>
      </c>
      <c r="E62" s="320" t="s">
        <v>2119</v>
      </c>
      <c r="F62" s="320">
        <v>50229</v>
      </c>
      <c r="G62" s="85">
        <v>80000</v>
      </c>
      <c r="H62" s="318">
        <v>1</v>
      </c>
      <c r="J62" s="78">
        <v>8000</v>
      </c>
      <c r="K62" s="78">
        <v>88000</v>
      </c>
    </row>
    <row r="63" spans="1:11" ht="18" customHeight="1">
      <c r="A63" s="319">
        <v>4144</v>
      </c>
      <c r="B63" s="93">
        <v>46177</v>
      </c>
      <c r="C63" s="83" t="s">
        <v>1407</v>
      </c>
      <c r="E63" s="320" t="s">
        <v>1993</v>
      </c>
      <c r="F63" s="320">
        <v>24347588724</v>
      </c>
      <c r="G63" s="85">
        <v>20000</v>
      </c>
      <c r="H63" s="318">
        <v>1</v>
      </c>
      <c r="J63" s="78">
        <v>2000</v>
      </c>
      <c r="K63" s="78">
        <v>22000</v>
      </c>
    </row>
    <row r="64" spans="1:11" ht="18" customHeight="1">
      <c r="A64" s="319">
        <v>4145</v>
      </c>
      <c r="B64" s="93">
        <v>46177</v>
      </c>
      <c r="C64" s="83" t="s">
        <v>1664</v>
      </c>
      <c r="E64" s="320" t="s">
        <v>4532</v>
      </c>
    </row>
    <row r="65" spans="1:11" ht="18" customHeight="1">
      <c r="A65" s="319">
        <v>4146</v>
      </c>
      <c r="B65" s="93">
        <v>46177</v>
      </c>
      <c r="C65" s="83" t="s">
        <v>1833</v>
      </c>
      <c r="E65" s="320" t="s">
        <v>1833</v>
      </c>
    </row>
    <row r="66" spans="1:11" ht="18" customHeight="1">
      <c r="A66" s="319">
        <v>4147</v>
      </c>
      <c r="B66" s="93">
        <v>46178</v>
      </c>
      <c r="C66" s="83" t="s">
        <v>1407</v>
      </c>
      <c r="D66" s="112">
        <v>7204812388</v>
      </c>
      <c r="E66" s="320" t="s">
        <v>1171</v>
      </c>
      <c r="F66" s="320" t="s">
        <v>1694</v>
      </c>
      <c r="G66" s="85">
        <v>1200000</v>
      </c>
      <c r="H66" s="318">
        <v>1</v>
      </c>
      <c r="J66" s="78">
        <v>120000</v>
      </c>
      <c r="K66" s="78">
        <v>1320000</v>
      </c>
    </row>
    <row r="67" spans="1:11" ht="18" customHeight="1">
      <c r="A67" s="319">
        <v>4148</v>
      </c>
      <c r="B67" s="93">
        <v>46178</v>
      </c>
      <c r="C67" s="83" t="s">
        <v>1407</v>
      </c>
      <c r="E67" s="320" t="s">
        <v>1648</v>
      </c>
      <c r="F67" s="320" t="s">
        <v>1647</v>
      </c>
      <c r="G67" s="85">
        <v>50000</v>
      </c>
      <c r="H67" s="318">
        <v>1</v>
      </c>
      <c r="J67" s="78">
        <v>5000</v>
      </c>
      <c r="K67" s="78">
        <v>55000</v>
      </c>
    </row>
    <row r="68" spans="1:11" ht="18" customHeight="1">
      <c r="A68" s="319">
        <v>4149</v>
      </c>
      <c r="B68" s="93">
        <v>46178</v>
      </c>
      <c r="C68" s="83" t="s">
        <v>1357</v>
      </c>
      <c r="E68" s="320" t="s">
        <v>2116</v>
      </c>
      <c r="F68" s="320" t="s">
        <v>1175</v>
      </c>
      <c r="G68" s="85">
        <v>630000</v>
      </c>
      <c r="H68" s="318">
        <v>1</v>
      </c>
      <c r="K68" s="78">
        <v>630000</v>
      </c>
    </row>
    <row r="69" spans="1:11" ht="18" customHeight="1">
      <c r="A69" s="319">
        <v>4150</v>
      </c>
      <c r="B69" s="93">
        <v>46178</v>
      </c>
      <c r="C69" s="83" t="s">
        <v>1915</v>
      </c>
      <c r="E69" s="320" t="s">
        <v>4706</v>
      </c>
      <c r="F69" s="320">
        <v>7259064700</v>
      </c>
      <c r="G69" s="85">
        <v>400000</v>
      </c>
      <c r="H69" s="318">
        <v>1</v>
      </c>
      <c r="K69" s="78">
        <v>400000</v>
      </c>
    </row>
    <row r="70" spans="1:11" ht="18" customHeight="1">
      <c r="A70" s="319">
        <v>4151</v>
      </c>
      <c r="B70" s="93">
        <v>46178</v>
      </c>
      <c r="C70" s="83" t="s">
        <v>2618</v>
      </c>
      <c r="E70" s="320" t="s">
        <v>2743</v>
      </c>
      <c r="G70" s="85">
        <v>100000</v>
      </c>
      <c r="H70" s="318">
        <v>1</v>
      </c>
      <c r="J70" s="78">
        <v>10000</v>
      </c>
      <c r="K70" s="78">
        <v>110000</v>
      </c>
    </row>
    <row r="71" spans="1:11" ht="18" customHeight="1">
      <c r="A71" s="319">
        <v>4152</v>
      </c>
      <c r="B71" s="93">
        <v>46178</v>
      </c>
      <c r="C71" s="83" t="s">
        <v>2839</v>
      </c>
      <c r="E71" s="320" t="s">
        <v>5568</v>
      </c>
      <c r="G71" s="85">
        <v>4000000</v>
      </c>
      <c r="H71" s="318">
        <v>1</v>
      </c>
      <c r="K71" s="78">
        <v>4000000</v>
      </c>
    </row>
    <row r="72" spans="1:11" ht="18" customHeight="1">
      <c r="A72" s="319">
        <v>4153</v>
      </c>
      <c r="B72" s="93">
        <v>46178</v>
      </c>
      <c r="C72" s="83" t="s">
        <v>1786</v>
      </c>
      <c r="E72" s="320" t="s">
        <v>2215</v>
      </c>
      <c r="G72" s="85">
        <v>1600000</v>
      </c>
      <c r="H72" s="318">
        <v>1</v>
      </c>
      <c r="K72" s="78">
        <v>1600000</v>
      </c>
    </row>
    <row r="73" spans="1:11" ht="18" customHeight="1">
      <c r="A73" s="319">
        <v>4154</v>
      </c>
      <c r="B73" s="93">
        <v>46178</v>
      </c>
      <c r="C73" s="83" t="s">
        <v>1357</v>
      </c>
      <c r="D73" s="112">
        <v>1087298441</v>
      </c>
      <c r="E73" s="320" t="s">
        <v>2332</v>
      </c>
      <c r="F73" s="320">
        <v>1087298441</v>
      </c>
      <c r="G73" s="85">
        <v>35000</v>
      </c>
      <c r="H73" s="318">
        <v>1</v>
      </c>
      <c r="K73" s="78">
        <v>35000</v>
      </c>
    </row>
    <row r="74" spans="1:11" ht="18" customHeight="1">
      <c r="A74" s="319">
        <v>4155</v>
      </c>
      <c r="B74" s="93">
        <v>46178</v>
      </c>
      <c r="C74" s="83" t="s">
        <v>5561</v>
      </c>
      <c r="E74" s="320" t="s">
        <v>5189</v>
      </c>
      <c r="G74" s="85">
        <v>150000</v>
      </c>
      <c r="H74" s="318">
        <v>1</v>
      </c>
      <c r="K74" s="78">
        <v>150000</v>
      </c>
    </row>
    <row r="75" spans="1:11" ht="18" customHeight="1">
      <c r="A75" s="319">
        <v>4156</v>
      </c>
      <c r="B75" s="93">
        <v>46178</v>
      </c>
      <c r="C75" s="83" t="s">
        <v>5561</v>
      </c>
      <c r="E75" s="320" t="s">
        <v>1454</v>
      </c>
      <c r="F75" s="320" t="s">
        <v>2594</v>
      </c>
      <c r="G75" s="85">
        <v>350000</v>
      </c>
      <c r="H75" s="318">
        <v>1</v>
      </c>
      <c r="K75" s="78">
        <v>350000</v>
      </c>
    </row>
    <row r="76" spans="1:11" ht="18" customHeight="1">
      <c r="A76" s="319">
        <v>4157</v>
      </c>
      <c r="B76" s="93">
        <v>46178</v>
      </c>
      <c r="C76" s="83" t="s">
        <v>1731</v>
      </c>
      <c r="D76" s="112" t="s">
        <v>4599</v>
      </c>
      <c r="E76" s="320" t="s">
        <v>1685</v>
      </c>
      <c r="G76" s="85">
        <v>650000</v>
      </c>
      <c r="H76" s="318">
        <v>1</v>
      </c>
      <c r="K76" s="78">
        <v>650000</v>
      </c>
    </row>
    <row r="77" spans="1:11" ht="18" customHeight="1">
      <c r="A77" s="319">
        <v>4158</v>
      </c>
      <c r="B77" s="93">
        <v>46178</v>
      </c>
      <c r="C77" s="83" t="s">
        <v>1731</v>
      </c>
      <c r="E77" s="320" t="s">
        <v>1477</v>
      </c>
      <c r="G77" s="85">
        <v>20000</v>
      </c>
      <c r="H77" s="318">
        <v>1</v>
      </c>
      <c r="K77" s="78">
        <v>20000</v>
      </c>
    </row>
    <row r="78" spans="1:11" ht="18" customHeight="1">
      <c r="A78" s="319">
        <v>4159</v>
      </c>
      <c r="B78" s="93">
        <v>46178</v>
      </c>
      <c r="C78" s="83" t="s">
        <v>1731</v>
      </c>
      <c r="E78" s="320" t="s">
        <v>2121</v>
      </c>
      <c r="F78" s="320" t="s">
        <v>1762</v>
      </c>
      <c r="G78" s="85">
        <v>10000</v>
      </c>
      <c r="H78" s="318">
        <v>3</v>
      </c>
      <c r="K78" s="78">
        <v>30000</v>
      </c>
    </row>
    <row r="79" spans="1:11" ht="18" customHeight="1">
      <c r="A79" s="319">
        <v>4160</v>
      </c>
      <c r="B79" s="93">
        <v>46178</v>
      </c>
      <c r="C79" s="83" t="s">
        <v>1402</v>
      </c>
      <c r="E79" s="320" t="s">
        <v>5577</v>
      </c>
    </row>
    <row r="80" spans="1:11" ht="18" customHeight="1">
      <c r="A80" s="319">
        <v>4161</v>
      </c>
      <c r="B80" s="93">
        <v>46178</v>
      </c>
      <c r="C80" s="83" t="s">
        <v>1122</v>
      </c>
      <c r="E80" s="320" t="s">
        <v>5578</v>
      </c>
    </row>
    <row r="81" spans="1:11" ht="18" customHeight="1">
      <c r="A81" s="319">
        <v>4162</v>
      </c>
      <c r="B81" s="93">
        <v>46178</v>
      </c>
      <c r="C81" s="83" t="s">
        <v>1122</v>
      </c>
      <c r="E81" s="320" t="s">
        <v>1122</v>
      </c>
    </row>
    <row r="82" spans="1:11" ht="18" customHeight="1">
      <c r="A82" s="319">
        <v>4163</v>
      </c>
      <c r="B82" s="93">
        <v>46178</v>
      </c>
      <c r="C82" s="83" t="s">
        <v>5561</v>
      </c>
      <c r="E82" s="320" t="s">
        <v>5579</v>
      </c>
    </row>
    <row r="83" spans="1:11" ht="18" customHeight="1">
      <c r="A83" s="319">
        <v>4164</v>
      </c>
      <c r="B83" s="93">
        <v>46178</v>
      </c>
      <c r="C83" s="83" t="s">
        <v>1336</v>
      </c>
      <c r="E83" s="320" t="s">
        <v>1336</v>
      </c>
    </row>
    <row r="84" spans="1:11" ht="18" customHeight="1">
      <c r="A84" s="319">
        <v>4165</v>
      </c>
      <c r="B84" s="93">
        <v>46178</v>
      </c>
      <c r="C84" s="83" t="s">
        <v>2474</v>
      </c>
      <c r="E84" s="320" t="s">
        <v>2474</v>
      </c>
    </row>
    <row r="85" spans="1:11" ht="18" customHeight="1">
      <c r="A85" s="319">
        <v>4166</v>
      </c>
      <c r="B85" s="93">
        <v>46178</v>
      </c>
      <c r="C85" s="83" t="s">
        <v>2076</v>
      </c>
      <c r="E85" s="320" t="s">
        <v>3928</v>
      </c>
    </row>
    <row r="86" spans="1:11" ht="18" customHeight="1">
      <c r="A86" s="319">
        <v>4167</v>
      </c>
      <c r="B86" s="93">
        <v>46178</v>
      </c>
      <c r="C86" s="83" t="s">
        <v>2076</v>
      </c>
      <c r="E86" s="320" t="s">
        <v>5580</v>
      </c>
      <c r="F86" s="78"/>
    </row>
    <row r="87" spans="1:11" ht="18" customHeight="1">
      <c r="A87" s="319">
        <v>4168</v>
      </c>
      <c r="B87" s="93">
        <v>46178</v>
      </c>
      <c r="C87" s="83" t="s">
        <v>1786</v>
      </c>
      <c r="E87" s="320" t="s">
        <v>1786</v>
      </c>
    </row>
    <row r="88" spans="1:11" ht="18" customHeight="1">
      <c r="A88" s="319">
        <v>4169</v>
      </c>
      <c r="B88" s="93">
        <v>46178</v>
      </c>
      <c r="C88" s="83" t="s">
        <v>1689</v>
      </c>
      <c r="E88" s="320" t="s">
        <v>1689</v>
      </c>
      <c r="F88" s="78"/>
    </row>
    <row r="89" spans="1:11" ht="18" customHeight="1">
      <c r="A89" s="319">
        <v>4170</v>
      </c>
      <c r="B89" s="93">
        <v>46179</v>
      </c>
      <c r="C89" s="83" t="s">
        <v>1554</v>
      </c>
      <c r="D89" s="112">
        <v>7502958282</v>
      </c>
      <c r="E89" s="320" t="s">
        <v>1171</v>
      </c>
      <c r="F89" s="320" t="s">
        <v>1319</v>
      </c>
      <c r="G89" s="85">
        <v>1100000</v>
      </c>
      <c r="H89" s="318">
        <v>1</v>
      </c>
      <c r="J89" s="78">
        <v>110000</v>
      </c>
      <c r="K89" s="78">
        <v>1210000</v>
      </c>
    </row>
    <row r="90" spans="1:11" ht="18" customHeight="1">
      <c r="A90" s="319">
        <v>4171</v>
      </c>
      <c r="B90" s="93">
        <v>46179</v>
      </c>
      <c r="C90" s="83" t="s">
        <v>1554</v>
      </c>
      <c r="E90" s="320" t="s">
        <v>1454</v>
      </c>
      <c r="F90" s="78" t="s">
        <v>2594</v>
      </c>
      <c r="G90" s="85">
        <v>350000</v>
      </c>
      <c r="H90" s="318">
        <v>1</v>
      </c>
      <c r="J90" s="78">
        <v>35000</v>
      </c>
      <c r="K90" s="78">
        <v>385000</v>
      </c>
    </row>
    <row r="91" spans="1:11" ht="18" customHeight="1">
      <c r="A91" s="319">
        <v>4172</v>
      </c>
      <c r="B91" s="93">
        <v>46179</v>
      </c>
      <c r="C91" s="83" t="s">
        <v>3834</v>
      </c>
      <c r="D91" s="112" t="s">
        <v>4599</v>
      </c>
      <c r="E91" s="320" t="s">
        <v>1685</v>
      </c>
      <c r="G91" s="85">
        <v>1100000</v>
      </c>
      <c r="H91" s="318">
        <v>1</v>
      </c>
      <c r="J91" s="78">
        <v>110000</v>
      </c>
      <c r="K91" s="78">
        <v>1210000</v>
      </c>
    </row>
    <row r="92" spans="1:11" ht="18" customHeight="1">
      <c r="A92" s="319">
        <v>4173</v>
      </c>
      <c r="B92" s="93">
        <v>46179</v>
      </c>
      <c r="C92" s="83" t="s">
        <v>2839</v>
      </c>
      <c r="E92" s="320" t="s">
        <v>2839</v>
      </c>
      <c r="F92" s="78"/>
      <c r="G92" s="320"/>
    </row>
    <row r="93" spans="1:11" ht="18" customHeight="1">
      <c r="A93" s="319">
        <v>4174</v>
      </c>
      <c r="B93" s="93">
        <v>46179</v>
      </c>
      <c r="C93" s="83" t="s">
        <v>1554</v>
      </c>
      <c r="E93" s="320" t="s">
        <v>1554</v>
      </c>
      <c r="F93" s="78"/>
      <c r="G93" s="320"/>
    </row>
    <row r="94" spans="1:11" ht="18" customHeight="1">
      <c r="A94" s="319">
        <v>4175</v>
      </c>
      <c r="B94" s="93">
        <v>46175</v>
      </c>
      <c r="C94" s="83" t="s">
        <v>2618</v>
      </c>
      <c r="E94" s="320" t="s">
        <v>2743</v>
      </c>
      <c r="F94" s="78"/>
      <c r="G94" s="320">
        <v>100000</v>
      </c>
      <c r="H94" s="318">
        <v>1</v>
      </c>
      <c r="J94" s="78">
        <v>10000</v>
      </c>
      <c r="K94" s="78">
        <v>110000</v>
      </c>
    </row>
    <row r="95" spans="1:11" ht="18" customHeight="1">
      <c r="A95" s="319">
        <v>4176</v>
      </c>
      <c r="B95" s="93">
        <v>46181</v>
      </c>
      <c r="C95" s="83" t="s">
        <v>1395</v>
      </c>
      <c r="E95" s="320" t="s">
        <v>1659</v>
      </c>
      <c r="F95" s="78">
        <v>27107593440</v>
      </c>
      <c r="G95" s="320">
        <v>150000</v>
      </c>
      <c r="H95" s="318">
        <v>1</v>
      </c>
      <c r="J95" s="78">
        <v>15000</v>
      </c>
      <c r="K95" s="78">
        <v>165000</v>
      </c>
    </row>
    <row r="96" spans="1:11" ht="18" customHeight="1">
      <c r="A96" s="319">
        <v>4177</v>
      </c>
      <c r="B96" s="93">
        <v>46181</v>
      </c>
      <c r="C96" s="83" t="s">
        <v>1395</v>
      </c>
      <c r="E96" s="320" t="s">
        <v>1794</v>
      </c>
      <c r="F96" s="78">
        <v>26107633480</v>
      </c>
      <c r="G96" s="320">
        <v>150000</v>
      </c>
      <c r="H96" s="318">
        <v>1</v>
      </c>
      <c r="J96" s="78">
        <v>15000</v>
      </c>
      <c r="K96" s="78">
        <v>165000</v>
      </c>
    </row>
    <row r="97" spans="1:11" ht="18" customHeight="1">
      <c r="A97" s="319">
        <v>4178</v>
      </c>
      <c r="B97" s="93">
        <v>46181</v>
      </c>
      <c r="C97" s="83" t="s">
        <v>1007</v>
      </c>
      <c r="D97" s="112" t="s">
        <v>4808</v>
      </c>
      <c r="E97" s="320" t="s">
        <v>2337</v>
      </c>
      <c r="F97" s="78" t="s">
        <v>2658</v>
      </c>
      <c r="G97" s="320">
        <v>1100000</v>
      </c>
      <c r="H97" s="318">
        <v>1</v>
      </c>
      <c r="K97" s="78">
        <v>1100000</v>
      </c>
    </row>
    <row r="98" spans="1:11" ht="18" customHeight="1">
      <c r="A98" s="319">
        <v>4179</v>
      </c>
      <c r="B98" s="93">
        <v>46181</v>
      </c>
      <c r="C98" s="83" t="s">
        <v>1357</v>
      </c>
      <c r="D98" s="112" t="s">
        <v>4599</v>
      </c>
      <c r="E98" s="320" t="s">
        <v>1685</v>
      </c>
      <c r="F98" s="78"/>
      <c r="G98" s="320">
        <v>1100000</v>
      </c>
      <c r="H98" s="318">
        <v>1</v>
      </c>
      <c r="K98" s="78">
        <v>1100000</v>
      </c>
    </row>
    <row r="99" spans="1:11" ht="18" customHeight="1">
      <c r="A99" s="319">
        <v>4180</v>
      </c>
      <c r="B99" s="93">
        <v>46181</v>
      </c>
      <c r="C99" s="83" t="s">
        <v>1264</v>
      </c>
      <c r="E99" s="320" t="s">
        <v>4000</v>
      </c>
      <c r="F99" s="78">
        <v>2295000324</v>
      </c>
      <c r="G99" s="320">
        <v>354545</v>
      </c>
      <c r="H99" s="318">
        <v>1</v>
      </c>
      <c r="J99" s="78">
        <v>35455</v>
      </c>
      <c r="K99" s="78">
        <v>390000</v>
      </c>
    </row>
    <row r="100" spans="1:11" ht="18" customHeight="1">
      <c r="A100" s="319">
        <v>4181</v>
      </c>
      <c r="B100" s="93">
        <v>46181</v>
      </c>
      <c r="C100" s="83" t="s">
        <v>981</v>
      </c>
      <c r="E100" s="320" t="s">
        <v>1962</v>
      </c>
      <c r="F100" s="78" t="s">
        <v>1182</v>
      </c>
      <c r="G100" s="320">
        <v>1500000</v>
      </c>
      <c r="H100" s="318">
        <v>1</v>
      </c>
      <c r="J100" s="78">
        <v>150000</v>
      </c>
      <c r="K100" s="78">
        <v>1650000</v>
      </c>
    </row>
    <row r="101" spans="1:11" ht="18" customHeight="1">
      <c r="A101" s="319">
        <v>4182</v>
      </c>
      <c r="B101" s="93">
        <v>46181</v>
      </c>
      <c r="C101" s="83" t="s">
        <v>3676</v>
      </c>
      <c r="D101" s="112" t="s">
        <v>5585</v>
      </c>
      <c r="E101" s="320" t="s">
        <v>2337</v>
      </c>
      <c r="F101" s="78" t="s">
        <v>2658</v>
      </c>
      <c r="G101" s="320">
        <v>1100000</v>
      </c>
      <c r="H101" s="318">
        <v>1</v>
      </c>
      <c r="K101" s="78">
        <v>1100000</v>
      </c>
    </row>
    <row r="102" spans="1:11" ht="18" customHeight="1">
      <c r="A102" s="319">
        <v>4183</v>
      </c>
      <c r="B102" s="93">
        <v>46181</v>
      </c>
      <c r="C102" s="83" t="s">
        <v>981</v>
      </c>
      <c r="E102" s="320" t="s">
        <v>981</v>
      </c>
      <c r="F102" s="78"/>
      <c r="G102" s="320"/>
    </row>
    <row r="103" spans="1:11" ht="18" customHeight="1">
      <c r="A103" s="319">
        <v>4184</v>
      </c>
      <c r="B103" s="93">
        <v>46181</v>
      </c>
      <c r="C103" s="83" t="s">
        <v>1407</v>
      </c>
      <c r="E103" s="320" t="s">
        <v>1407</v>
      </c>
      <c r="F103" s="78"/>
      <c r="G103" s="320"/>
    </row>
    <row r="104" spans="1:11" ht="18" customHeight="1">
      <c r="A104" s="319">
        <v>4185</v>
      </c>
      <c r="B104" s="93">
        <v>46181</v>
      </c>
      <c r="C104" s="83" t="s">
        <v>2618</v>
      </c>
      <c r="E104" s="320" t="s">
        <v>2618</v>
      </c>
      <c r="F104" s="78"/>
      <c r="G104" s="320"/>
    </row>
    <row r="105" spans="1:11" ht="18" customHeight="1">
      <c r="A105" s="319">
        <v>4186</v>
      </c>
      <c r="B105" s="93">
        <v>46181</v>
      </c>
      <c r="C105" s="83" t="s">
        <v>1357</v>
      </c>
      <c r="E105" s="320" t="s">
        <v>2120</v>
      </c>
      <c r="F105" s="78" t="s">
        <v>1736</v>
      </c>
      <c r="G105" s="320">
        <v>40000</v>
      </c>
      <c r="H105" s="318">
        <v>2</v>
      </c>
      <c r="K105" s="78">
        <v>80000</v>
      </c>
    </row>
    <row r="106" spans="1:11" ht="18" customHeight="1">
      <c r="A106" s="319">
        <v>4187</v>
      </c>
      <c r="B106" s="93">
        <v>46181</v>
      </c>
      <c r="C106" s="83" t="s">
        <v>3676</v>
      </c>
      <c r="E106" s="320" t="s">
        <v>3689</v>
      </c>
      <c r="F106" s="78"/>
      <c r="G106" s="320"/>
    </row>
    <row r="107" spans="1:11" ht="18" customHeight="1">
      <c r="A107" s="319">
        <v>4188</v>
      </c>
      <c r="B107" s="93">
        <v>46182</v>
      </c>
      <c r="C107" s="83" t="s">
        <v>1431</v>
      </c>
      <c r="D107" s="112">
        <v>7205246673</v>
      </c>
      <c r="E107" s="320" t="s">
        <v>1171</v>
      </c>
      <c r="F107" s="78" t="s">
        <v>1694</v>
      </c>
      <c r="G107" s="320">
        <v>1100000</v>
      </c>
      <c r="H107" s="318">
        <v>1</v>
      </c>
      <c r="K107" s="78">
        <v>1100000</v>
      </c>
    </row>
    <row r="108" spans="1:11" ht="18" customHeight="1">
      <c r="A108" s="319">
        <v>4189</v>
      </c>
      <c r="B108" s="93">
        <v>46182</v>
      </c>
      <c r="C108" s="83" t="s">
        <v>1431</v>
      </c>
      <c r="E108" s="320" t="s">
        <v>1454</v>
      </c>
      <c r="F108" s="78" t="s">
        <v>2594</v>
      </c>
      <c r="G108" s="320">
        <v>350000</v>
      </c>
      <c r="H108" s="318">
        <v>1</v>
      </c>
      <c r="K108" s="78">
        <v>350000</v>
      </c>
    </row>
    <row r="109" spans="1:11" ht="18" customHeight="1">
      <c r="A109" s="319">
        <v>4190</v>
      </c>
      <c r="B109" s="93">
        <v>46182</v>
      </c>
      <c r="C109" s="83" t="s">
        <v>1431</v>
      </c>
      <c r="E109" s="320" t="s">
        <v>2116</v>
      </c>
      <c r="F109" s="78" t="s">
        <v>1175</v>
      </c>
      <c r="G109" s="320">
        <v>650000</v>
      </c>
      <c r="H109" s="318">
        <v>1</v>
      </c>
      <c r="K109" s="78">
        <v>650000</v>
      </c>
    </row>
    <row r="110" spans="1:11" ht="18" customHeight="1">
      <c r="A110" s="319">
        <v>4191</v>
      </c>
      <c r="B110" s="93">
        <v>46182</v>
      </c>
      <c r="C110" s="83" t="s">
        <v>2618</v>
      </c>
      <c r="D110" s="112" t="s">
        <v>5499</v>
      </c>
      <c r="E110" s="320" t="s">
        <v>2109</v>
      </c>
      <c r="F110" s="78" t="s">
        <v>1169</v>
      </c>
      <c r="G110" s="320">
        <v>1600000</v>
      </c>
      <c r="H110" s="318">
        <v>1</v>
      </c>
      <c r="J110" s="78">
        <v>160000</v>
      </c>
      <c r="K110" s="78">
        <v>1760000</v>
      </c>
    </row>
    <row r="111" spans="1:11" ht="18" customHeight="1">
      <c r="A111" s="319">
        <v>4192</v>
      </c>
      <c r="B111" s="93">
        <v>46182</v>
      </c>
      <c r="C111" s="83" t="s">
        <v>1452</v>
      </c>
      <c r="D111" s="112">
        <v>7204812388</v>
      </c>
      <c r="E111" s="320" t="s">
        <v>1171</v>
      </c>
      <c r="F111" s="78" t="s">
        <v>1694</v>
      </c>
      <c r="G111" s="320">
        <v>1200000</v>
      </c>
      <c r="H111" s="318">
        <v>1</v>
      </c>
      <c r="K111" s="78">
        <v>1200000</v>
      </c>
    </row>
    <row r="112" spans="1:11" ht="18" customHeight="1">
      <c r="A112" s="319">
        <v>4193</v>
      </c>
      <c r="B112" s="93">
        <v>46182</v>
      </c>
      <c r="C112" s="83" t="s">
        <v>1452</v>
      </c>
      <c r="E112" s="320" t="s">
        <v>1454</v>
      </c>
      <c r="F112" s="78" t="s">
        <v>2594</v>
      </c>
      <c r="G112" s="320">
        <v>350000</v>
      </c>
      <c r="H112" s="318">
        <v>1</v>
      </c>
      <c r="K112" s="78">
        <v>350000</v>
      </c>
    </row>
    <row r="113" spans="1:11" ht="18" customHeight="1">
      <c r="A113" s="319">
        <v>4194</v>
      </c>
      <c r="B113" s="93">
        <v>46182</v>
      </c>
      <c r="C113" s="83" t="s">
        <v>981</v>
      </c>
      <c r="E113" s="320" t="s">
        <v>4245</v>
      </c>
      <c r="F113" s="78" t="s">
        <v>4461</v>
      </c>
      <c r="G113" s="320">
        <v>2100000</v>
      </c>
      <c r="H113" s="318">
        <v>1</v>
      </c>
      <c r="J113" s="78">
        <v>210000</v>
      </c>
      <c r="K113" s="78">
        <v>2310000</v>
      </c>
    </row>
    <row r="114" spans="1:11" ht="18" customHeight="1">
      <c r="A114" s="319">
        <v>4195</v>
      </c>
      <c r="B114" s="93">
        <v>46182</v>
      </c>
      <c r="C114" s="83" t="s">
        <v>2384</v>
      </c>
      <c r="E114" s="320" t="s">
        <v>5606</v>
      </c>
      <c r="F114" s="78"/>
      <c r="G114" s="320">
        <v>220000</v>
      </c>
      <c r="H114" s="318">
        <v>1</v>
      </c>
      <c r="J114" s="78">
        <v>22000</v>
      </c>
      <c r="K114" s="78">
        <v>242000</v>
      </c>
    </row>
    <row r="115" spans="1:11" ht="18" customHeight="1">
      <c r="A115" s="319">
        <v>4196</v>
      </c>
      <c r="B115" s="93">
        <v>46182</v>
      </c>
      <c r="C115" s="83" t="s">
        <v>1833</v>
      </c>
      <c r="D115" s="112">
        <v>7204812388</v>
      </c>
      <c r="E115" s="320" t="s">
        <v>1171</v>
      </c>
      <c r="F115" s="78" t="s">
        <v>1694</v>
      </c>
      <c r="G115" s="320">
        <v>1200000</v>
      </c>
      <c r="H115" s="318">
        <v>1</v>
      </c>
      <c r="K115" s="78">
        <v>1200000</v>
      </c>
    </row>
    <row r="116" spans="1:11" ht="18" customHeight="1">
      <c r="A116" s="319">
        <v>4197</v>
      </c>
      <c r="B116" s="93">
        <v>46182</v>
      </c>
      <c r="C116" s="83" t="s">
        <v>981</v>
      </c>
      <c r="E116" s="320" t="s">
        <v>981</v>
      </c>
      <c r="F116" s="78"/>
      <c r="G116" s="320"/>
    </row>
    <row r="117" spans="1:11" ht="18" customHeight="1">
      <c r="A117" s="319">
        <v>4198</v>
      </c>
      <c r="B117" s="93">
        <v>46182</v>
      </c>
      <c r="C117" s="83" t="s">
        <v>1264</v>
      </c>
      <c r="E117" s="320" t="s">
        <v>1264</v>
      </c>
      <c r="F117" s="78"/>
      <c r="G117" s="320"/>
    </row>
    <row r="118" spans="1:11" ht="18" customHeight="1">
      <c r="A118" s="319">
        <v>4199</v>
      </c>
      <c r="B118" s="93">
        <v>46182</v>
      </c>
      <c r="C118" s="83" t="s">
        <v>1915</v>
      </c>
      <c r="E118" s="320" t="s">
        <v>1915</v>
      </c>
      <c r="F118" s="78"/>
      <c r="G118" s="320"/>
    </row>
    <row r="119" spans="1:11" ht="18" customHeight="1">
      <c r="A119" s="319">
        <v>4200</v>
      </c>
      <c r="B119" s="93">
        <v>46182</v>
      </c>
      <c r="C119" s="83" t="s">
        <v>2384</v>
      </c>
      <c r="E119" s="320" t="s">
        <v>2384</v>
      </c>
      <c r="F119" s="78"/>
      <c r="G119" s="320"/>
    </row>
    <row r="120" spans="1:11" ht="18" customHeight="1">
      <c r="A120" s="319">
        <v>4201</v>
      </c>
      <c r="B120" s="93">
        <v>46182</v>
      </c>
      <c r="C120" s="83" t="s">
        <v>3834</v>
      </c>
      <c r="E120" s="320" t="s">
        <v>3834</v>
      </c>
      <c r="F120" s="78"/>
      <c r="G120" s="320"/>
    </row>
    <row r="121" spans="1:11" ht="18" customHeight="1">
      <c r="A121" s="319">
        <v>4202</v>
      </c>
      <c r="B121" s="93">
        <v>46182</v>
      </c>
      <c r="C121" s="83" t="s">
        <v>1431</v>
      </c>
      <c r="E121" s="320" t="s">
        <v>1431</v>
      </c>
      <c r="F121" s="78"/>
      <c r="G121" s="320"/>
    </row>
    <row r="122" spans="1:11" ht="18" customHeight="1">
      <c r="A122" s="319">
        <v>4203</v>
      </c>
      <c r="B122" s="93">
        <v>46182</v>
      </c>
      <c r="C122" s="83" t="s">
        <v>1402</v>
      </c>
      <c r="E122" s="320" t="s">
        <v>5611</v>
      </c>
    </row>
    <row r="123" spans="1:11" ht="18" customHeight="1">
      <c r="A123" s="319">
        <v>4204</v>
      </c>
      <c r="B123" s="93">
        <v>46183</v>
      </c>
      <c r="C123" s="83" t="s">
        <v>1034</v>
      </c>
      <c r="E123" s="320" t="s">
        <v>1034</v>
      </c>
    </row>
    <row r="124" spans="1:11" ht="18" customHeight="1">
      <c r="A124" s="319">
        <v>4205</v>
      </c>
      <c r="B124" s="93">
        <v>46183</v>
      </c>
      <c r="C124" s="83" t="s">
        <v>1007</v>
      </c>
      <c r="E124" s="320" t="s">
        <v>5550</v>
      </c>
    </row>
    <row r="125" spans="1:11" ht="18" customHeight="1">
      <c r="A125" s="319">
        <v>4206</v>
      </c>
      <c r="B125" s="93">
        <v>46183</v>
      </c>
      <c r="C125" s="83" t="s">
        <v>1786</v>
      </c>
      <c r="D125" s="112" t="s">
        <v>4808</v>
      </c>
      <c r="E125" s="320" t="s">
        <v>2337</v>
      </c>
      <c r="F125" s="320" t="s">
        <v>2658</v>
      </c>
      <c r="G125" s="85">
        <v>1100000</v>
      </c>
      <c r="H125" s="318">
        <v>1</v>
      </c>
      <c r="K125" s="78">
        <v>1100000</v>
      </c>
    </row>
    <row r="126" spans="1:11" ht="18" customHeight="1">
      <c r="A126" s="319">
        <v>4207</v>
      </c>
      <c r="B126" s="93">
        <v>46183</v>
      </c>
      <c r="C126" s="83" t="s">
        <v>2776</v>
      </c>
      <c r="D126" s="112">
        <v>7205196869</v>
      </c>
      <c r="E126" s="320" t="s">
        <v>1171</v>
      </c>
      <c r="F126" s="320" t="s">
        <v>1694</v>
      </c>
      <c r="G126" s="85">
        <v>1200000</v>
      </c>
      <c r="H126" s="318">
        <v>1</v>
      </c>
      <c r="K126" s="78">
        <v>1200000</v>
      </c>
    </row>
    <row r="127" spans="1:11" ht="18" customHeight="1">
      <c r="A127" s="319">
        <v>4208</v>
      </c>
      <c r="B127" s="93">
        <v>46183</v>
      </c>
      <c r="C127" s="83" t="s">
        <v>1536</v>
      </c>
      <c r="E127" s="320" t="s">
        <v>1840</v>
      </c>
      <c r="F127" s="320" t="s">
        <v>1839</v>
      </c>
      <c r="G127" s="85">
        <v>20000</v>
      </c>
      <c r="H127" s="318">
        <v>1</v>
      </c>
      <c r="J127" s="78">
        <v>2000</v>
      </c>
      <c r="K127" s="78">
        <v>22000</v>
      </c>
    </row>
    <row r="128" spans="1:11" ht="18" customHeight="1">
      <c r="A128" s="319">
        <v>4209</v>
      </c>
      <c r="B128" s="93">
        <v>46183</v>
      </c>
      <c r="C128" s="83" t="s">
        <v>3083</v>
      </c>
      <c r="D128" s="112">
        <v>7204812388</v>
      </c>
      <c r="E128" s="320" t="s">
        <v>1171</v>
      </c>
      <c r="F128" s="320" t="s">
        <v>1694</v>
      </c>
      <c r="G128" s="85">
        <v>1200000</v>
      </c>
      <c r="H128" s="318">
        <v>1</v>
      </c>
      <c r="J128" s="78">
        <v>120000</v>
      </c>
      <c r="K128" s="78">
        <v>1320000</v>
      </c>
    </row>
    <row r="129" spans="1:11" ht="18" customHeight="1">
      <c r="A129" s="319">
        <v>4210</v>
      </c>
      <c r="B129" s="93">
        <v>46183</v>
      </c>
      <c r="C129" s="83" t="s">
        <v>2243</v>
      </c>
      <c r="E129" s="320" t="s">
        <v>5626</v>
      </c>
      <c r="G129" s="85">
        <v>100000</v>
      </c>
      <c r="H129" s="318">
        <v>1</v>
      </c>
      <c r="J129" s="78">
        <v>10000</v>
      </c>
      <c r="K129" s="78">
        <v>110000</v>
      </c>
    </row>
    <row r="130" spans="1:11" ht="18" customHeight="1">
      <c r="A130" s="319">
        <v>4211</v>
      </c>
      <c r="B130" s="93">
        <v>46183</v>
      </c>
      <c r="C130" s="83" t="s">
        <v>1452</v>
      </c>
      <c r="D130" s="112">
        <v>7205246673</v>
      </c>
      <c r="E130" s="320" t="s">
        <v>1171</v>
      </c>
      <c r="F130" s="320" t="s">
        <v>1694</v>
      </c>
      <c r="G130" s="85">
        <v>1200000</v>
      </c>
      <c r="H130" s="318">
        <v>1</v>
      </c>
      <c r="K130" s="78">
        <v>1200000</v>
      </c>
    </row>
    <row r="131" spans="1:11" ht="18" customHeight="1">
      <c r="A131" s="319">
        <v>4212</v>
      </c>
      <c r="B131" s="93">
        <v>46183</v>
      </c>
      <c r="C131" s="83" t="s">
        <v>1452</v>
      </c>
      <c r="E131" s="320" t="s">
        <v>1454</v>
      </c>
      <c r="F131" s="320" t="s">
        <v>2594</v>
      </c>
      <c r="G131" s="85">
        <v>350000</v>
      </c>
      <c r="H131" s="318">
        <v>1</v>
      </c>
      <c r="K131" s="78">
        <v>350000</v>
      </c>
    </row>
    <row r="132" spans="1:11" ht="18" customHeight="1">
      <c r="A132" s="319">
        <v>4213</v>
      </c>
      <c r="B132" s="93">
        <v>46183</v>
      </c>
      <c r="C132" s="83" t="s">
        <v>3293</v>
      </c>
      <c r="E132" s="320" t="s">
        <v>1971</v>
      </c>
      <c r="F132" s="320" t="s">
        <v>4467</v>
      </c>
      <c r="G132" s="85">
        <v>1100000</v>
      </c>
      <c r="H132" s="318">
        <v>1</v>
      </c>
      <c r="K132" s="78">
        <v>1100000</v>
      </c>
    </row>
    <row r="133" spans="1:11" ht="18" customHeight="1">
      <c r="A133" s="319">
        <v>4214</v>
      </c>
      <c r="B133" s="93">
        <v>46183</v>
      </c>
      <c r="C133" s="83" t="s">
        <v>1040</v>
      </c>
      <c r="E133" s="320" t="s">
        <v>2116</v>
      </c>
      <c r="F133" s="320" t="s">
        <v>1175</v>
      </c>
      <c r="G133" s="85">
        <v>650000</v>
      </c>
      <c r="H133" s="318">
        <v>1</v>
      </c>
      <c r="K133" s="78">
        <v>650000</v>
      </c>
    </row>
    <row r="134" spans="1:11" ht="18" customHeight="1">
      <c r="A134" s="319">
        <v>4215</v>
      </c>
      <c r="B134" s="93">
        <v>46183</v>
      </c>
      <c r="C134" s="83" t="s">
        <v>3293</v>
      </c>
      <c r="E134" s="320" t="s">
        <v>3293</v>
      </c>
    </row>
    <row r="135" spans="1:11" ht="18" customHeight="1">
      <c r="A135" s="319">
        <v>4216</v>
      </c>
      <c r="B135" s="93">
        <v>46183</v>
      </c>
      <c r="C135" s="83" t="s">
        <v>2243</v>
      </c>
      <c r="E135" s="320" t="s">
        <v>2243</v>
      </c>
    </row>
    <row r="136" spans="1:11" ht="18" customHeight="1">
      <c r="A136" s="319">
        <v>4217</v>
      </c>
      <c r="B136" s="93">
        <v>46184</v>
      </c>
      <c r="C136" s="83" t="s">
        <v>3083</v>
      </c>
      <c r="E136" s="320" t="s">
        <v>3083</v>
      </c>
    </row>
    <row r="137" spans="1:11" ht="18" customHeight="1">
      <c r="A137" s="319">
        <v>4218</v>
      </c>
      <c r="B137" s="93">
        <v>46184</v>
      </c>
      <c r="C137" s="83" t="s">
        <v>1786</v>
      </c>
      <c r="E137" s="320" t="s">
        <v>1786</v>
      </c>
    </row>
    <row r="138" spans="1:11" ht="18" customHeight="1">
      <c r="A138" s="319">
        <v>4219</v>
      </c>
      <c r="B138" s="93">
        <v>46184</v>
      </c>
      <c r="C138" s="83" t="s">
        <v>1040</v>
      </c>
      <c r="E138" s="320" t="s">
        <v>2116</v>
      </c>
      <c r="F138" s="320" t="s">
        <v>1175</v>
      </c>
      <c r="G138" s="85">
        <v>650000</v>
      </c>
      <c r="H138" s="318">
        <v>1</v>
      </c>
      <c r="K138" s="78">
        <v>650000</v>
      </c>
    </row>
    <row r="139" spans="1:11" ht="18" customHeight="1">
      <c r="A139" s="319">
        <v>4220</v>
      </c>
      <c r="B139" s="93">
        <v>46184</v>
      </c>
      <c r="C139" s="83" t="s">
        <v>2538</v>
      </c>
      <c r="D139" s="112">
        <v>193</v>
      </c>
      <c r="E139" s="320" t="s">
        <v>1798</v>
      </c>
      <c r="F139" s="320" t="s">
        <v>4026</v>
      </c>
      <c r="G139" s="85">
        <v>1100000</v>
      </c>
      <c r="H139" s="318">
        <v>1</v>
      </c>
      <c r="J139" s="78">
        <v>110000</v>
      </c>
      <c r="K139" s="78">
        <v>1210000</v>
      </c>
    </row>
    <row r="140" spans="1:11" ht="18" customHeight="1">
      <c r="A140" s="319">
        <v>4221</v>
      </c>
      <c r="B140" s="93">
        <v>46184</v>
      </c>
      <c r="C140" s="83" t="s">
        <v>3834</v>
      </c>
      <c r="D140" s="112" t="s">
        <v>4599</v>
      </c>
      <c r="E140" s="320" t="s">
        <v>1685</v>
      </c>
      <c r="G140" s="85">
        <v>1100000</v>
      </c>
      <c r="H140" s="318">
        <v>1</v>
      </c>
      <c r="J140" s="78">
        <v>110000</v>
      </c>
      <c r="K140" s="78">
        <v>1210000</v>
      </c>
    </row>
    <row r="141" spans="1:11" ht="18" customHeight="1">
      <c r="A141" s="319">
        <v>4222</v>
      </c>
      <c r="B141" s="93">
        <v>46184</v>
      </c>
      <c r="C141" s="83" t="s">
        <v>1357</v>
      </c>
      <c r="D141" s="112">
        <v>7205246673</v>
      </c>
      <c r="E141" s="320" t="s">
        <v>1171</v>
      </c>
      <c r="F141" s="320" t="s">
        <v>1694</v>
      </c>
      <c r="G141" s="85">
        <v>1200000</v>
      </c>
      <c r="H141" s="318">
        <v>1</v>
      </c>
      <c r="K141" s="78">
        <v>1200000</v>
      </c>
    </row>
    <row r="142" spans="1:11" ht="18" customHeight="1">
      <c r="A142" s="319">
        <v>4223</v>
      </c>
      <c r="B142" s="93">
        <v>46185</v>
      </c>
      <c r="C142" s="83" t="s">
        <v>1552</v>
      </c>
      <c r="E142" s="320" t="s">
        <v>1552</v>
      </c>
    </row>
    <row r="143" spans="1:11" ht="18" customHeight="1">
      <c r="A143" s="319">
        <v>4224</v>
      </c>
      <c r="B143" s="93">
        <v>46185</v>
      </c>
      <c r="C143" s="83" t="s">
        <v>1452</v>
      </c>
      <c r="E143" s="320" t="s">
        <v>1452</v>
      </c>
    </row>
    <row r="144" spans="1:11" ht="18" customHeight="1">
      <c r="A144" s="319">
        <v>4225</v>
      </c>
      <c r="B144" s="93">
        <v>46185</v>
      </c>
      <c r="C144" s="83" t="s">
        <v>1040</v>
      </c>
      <c r="E144" s="320" t="s">
        <v>1040</v>
      </c>
    </row>
    <row r="145" spans="1:11" ht="18" customHeight="1">
      <c r="A145" s="319">
        <v>4226</v>
      </c>
      <c r="B145" s="93">
        <v>46185</v>
      </c>
      <c r="C145" s="83" t="s">
        <v>1425</v>
      </c>
      <c r="E145" s="320" t="s">
        <v>1425</v>
      </c>
    </row>
    <row r="146" spans="1:11" ht="18" customHeight="1">
      <c r="A146" s="319">
        <v>4227</v>
      </c>
      <c r="B146" s="93">
        <v>46185</v>
      </c>
      <c r="C146" s="83" t="s">
        <v>1395</v>
      </c>
      <c r="E146" s="320" t="s">
        <v>1395</v>
      </c>
    </row>
    <row r="147" spans="1:11" ht="18" customHeight="1">
      <c r="A147" s="319">
        <v>4228</v>
      </c>
      <c r="B147" s="93">
        <v>46185</v>
      </c>
      <c r="C147" s="83" t="s">
        <v>1400</v>
      </c>
      <c r="E147" s="320" t="s">
        <v>1173</v>
      </c>
      <c r="F147" s="320" t="s">
        <v>1174</v>
      </c>
      <c r="G147" s="85">
        <v>650000</v>
      </c>
      <c r="H147" s="318">
        <v>1</v>
      </c>
      <c r="K147" s="78">
        <v>650000</v>
      </c>
    </row>
    <row r="148" spans="1:11" ht="18" customHeight="1">
      <c r="A148" s="319">
        <v>4229</v>
      </c>
      <c r="B148" s="93">
        <v>46185</v>
      </c>
      <c r="C148" s="83" t="s">
        <v>981</v>
      </c>
      <c r="D148" s="112" t="s">
        <v>5641</v>
      </c>
      <c r="E148" s="320" t="s">
        <v>2131</v>
      </c>
      <c r="F148" s="320" t="s">
        <v>1891</v>
      </c>
      <c r="G148" s="85">
        <v>2000000</v>
      </c>
      <c r="H148" s="318">
        <v>1</v>
      </c>
      <c r="J148" s="78">
        <v>200000</v>
      </c>
      <c r="K148" s="78">
        <v>2200000</v>
      </c>
    </row>
    <row r="149" spans="1:11" ht="18" customHeight="1">
      <c r="A149" s="319">
        <v>4230</v>
      </c>
      <c r="B149" s="93">
        <v>46185</v>
      </c>
      <c r="C149" s="83" t="s">
        <v>981</v>
      </c>
      <c r="D149" s="112" t="s">
        <v>1744</v>
      </c>
      <c r="E149" s="320" t="s">
        <v>2110</v>
      </c>
      <c r="F149" s="320" t="s">
        <v>1744</v>
      </c>
      <c r="G149" s="85">
        <v>100000</v>
      </c>
      <c r="H149" s="318">
        <v>1</v>
      </c>
      <c r="J149" s="78">
        <v>10000</v>
      </c>
      <c r="K149" s="78">
        <v>110000</v>
      </c>
    </row>
    <row r="150" spans="1:11" ht="18" customHeight="1">
      <c r="A150" s="319">
        <v>4231</v>
      </c>
      <c r="B150" s="93">
        <v>46185</v>
      </c>
      <c r="C150" s="83" t="s">
        <v>1004</v>
      </c>
      <c r="E150" s="320" t="s">
        <v>2743</v>
      </c>
      <c r="G150" s="85">
        <v>100000</v>
      </c>
      <c r="H150" s="318">
        <v>1</v>
      </c>
      <c r="K150" s="78">
        <v>100000</v>
      </c>
    </row>
    <row r="151" spans="1:11" ht="18" customHeight="1">
      <c r="A151" s="319">
        <v>4232</v>
      </c>
      <c r="B151" s="93">
        <v>46185</v>
      </c>
      <c r="C151" s="83" t="s">
        <v>2538</v>
      </c>
      <c r="E151" s="320" t="s">
        <v>2538</v>
      </c>
    </row>
    <row r="152" spans="1:11" ht="18" customHeight="1">
      <c r="A152" s="319">
        <v>4233</v>
      </c>
      <c r="B152" s="93">
        <v>46185</v>
      </c>
      <c r="C152" s="83" t="s">
        <v>1542</v>
      </c>
      <c r="D152" s="112" t="s">
        <v>4467</v>
      </c>
      <c r="E152" s="320" t="s">
        <v>1798</v>
      </c>
      <c r="F152" s="320" t="s">
        <v>4026</v>
      </c>
      <c r="G152" s="85">
        <v>1100000</v>
      </c>
      <c r="H152" s="318">
        <v>1</v>
      </c>
      <c r="J152" s="78">
        <v>110000</v>
      </c>
      <c r="K152" s="78">
        <v>1210000</v>
      </c>
    </row>
    <row r="153" spans="1:11" ht="18" customHeight="1">
      <c r="A153" s="319">
        <v>4234</v>
      </c>
      <c r="B153" s="93">
        <v>46185</v>
      </c>
      <c r="C153" s="83" t="s">
        <v>1400</v>
      </c>
      <c r="E153" s="320" t="s">
        <v>1400</v>
      </c>
    </row>
    <row r="154" spans="1:11" ht="18" customHeight="1">
      <c r="A154" s="319">
        <v>4235</v>
      </c>
      <c r="B154" s="93">
        <v>46185</v>
      </c>
      <c r="C154" s="83" t="s">
        <v>981</v>
      </c>
      <c r="E154" s="320" t="s">
        <v>981</v>
      </c>
    </row>
    <row r="155" spans="1:11" ht="18" customHeight="1">
      <c r="A155" s="319">
        <v>4236</v>
      </c>
      <c r="B155" s="93">
        <v>46186</v>
      </c>
      <c r="C155" s="83" t="s">
        <v>3164</v>
      </c>
      <c r="D155" s="112" t="s">
        <v>5652</v>
      </c>
      <c r="E155" s="320" t="s">
        <v>2683</v>
      </c>
      <c r="F155" s="320" t="s">
        <v>1179</v>
      </c>
      <c r="G155" s="85">
        <v>1600000</v>
      </c>
      <c r="H155" s="318">
        <v>1</v>
      </c>
      <c r="K155" s="78">
        <v>1600000</v>
      </c>
    </row>
    <row r="156" spans="1:11" ht="18" customHeight="1">
      <c r="A156" s="319">
        <v>4237</v>
      </c>
      <c r="B156" s="93">
        <v>46186</v>
      </c>
      <c r="C156" s="83" t="s">
        <v>3164</v>
      </c>
      <c r="E156" s="320" t="s">
        <v>1477</v>
      </c>
      <c r="G156" s="85">
        <v>30000</v>
      </c>
      <c r="H156" s="318">
        <v>1</v>
      </c>
      <c r="K156" s="78">
        <v>30000</v>
      </c>
    </row>
    <row r="157" spans="1:11" ht="18" customHeight="1">
      <c r="A157" s="319">
        <v>4238</v>
      </c>
      <c r="B157" s="93">
        <v>46186</v>
      </c>
      <c r="C157" s="83" t="s">
        <v>1144</v>
      </c>
      <c r="D157" s="112">
        <v>7205246673</v>
      </c>
      <c r="E157" s="320" t="s">
        <v>1171</v>
      </c>
      <c r="F157" s="320" t="s">
        <v>1694</v>
      </c>
      <c r="G157" s="85">
        <v>1200000</v>
      </c>
      <c r="H157" s="318">
        <v>1</v>
      </c>
      <c r="J157" s="78">
        <v>120000</v>
      </c>
      <c r="K157" s="78">
        <v>1320000</v>
      </c>
    </row>
    <row r="158" spans="1:11" ht="18" customHeight="1">
      <c r="A158" s="319">
        <v>4239</v>
      </c>
      <c r="B158" s="93">
        <v>46188</v>
      </c>
      <c r="C158" s="83" t="s">
        <v>2776</v>
      </c>
      <c r="E158" s="320" t="s">
        <v>3919</v>
      </c>
    </row>
    <row r="159" spans="1:11" ht="18" customHeight="1">
      <c r="A159" s="319">
        <v>4240</v>
      </c>
      <c r="B159" s="93">
        <v>46188</v>
      </c>
      <c r="C159" s="83" t="s">
        <v>1193</v>
      </c>
      <c r="D159" s="112" t="s">
        <v>5659</v>
      </c>
      <c r="E159" s="320" t="s">
        <v>2109</v>
      </c>
      <c r="F159" s="320" t="s">
        <v>1169</v>
      </c>
      <c r="G159" s="85">
        <v>1500000</v>
      </c>
      <c r="H159" s="318">
        <v>1</v>
      </c>
      <c r="J159" s="78">
        <v>150000</v>
      </c>
      <c r="K159" s="78">
        <v>1650000</v>
      </c>
    </row>
    <row r="160" spans="1:11" ht="18" customHeight="1">
      <c r="A160" s="319">
        <v>4241</v>
      </c>
      <c r="B160" s="93">
        <v>46188</v>
      </c>
      <c r="C160" s="83" t="s">
        <v>1193</v>
      </c>
      <c r="D160" s="112" t="s">
        <v>1744</v>
      </c>
      <c r="E160" s="320" t="s">
        <v>2110</v>
      </c>
      <c r="F160" s="320" t="s">
        <v>1744</v>
      </c>
      <c r="G160" s="85">
        <v>100000</v>
      </c>
      <c r="H160" s="318">
        <v>1</v>
      </c>
      <c r="J160" s="78">
        <v>10000</v>
      </c>
      <c r="K160" s="78">
        <v>110000</v>
      </c>
    </row>
    <row r="161" spans="1:11" ht="18" customHeight="1">
      <c r="A161" s="319">
        <v>4242</v>
      </c>
      <c r="B161" s="93">
        <v>46188</v>
      </c>
      <c r="C161" s="83" t="s">
        <v>1357</v>
      </c>
      <c r="D161" s="112" t="s">
        <v>4599</v>
      </c>
      <c r="E161" s="320" t="s">
        <v>1685</v>
      </c>
      <c r="G161" s="85">
        <v>1100000</v>
      </c>
      <c r="H161" s="318">
        <v>1</v>
      </c>
      <c r="K161" s="78">
        <v>1100000</v>
      </c>
    </row>
    <row r="162" spans="1:11" ht="18" customHeight="1">
      <c r="A162" s="319">
        <v>4243</v>
      </c>
      <c r="B162" s="93">
        <v>46188</v>
      </c>
      <c r="C162" s="83" t="s">
        <v>1731</v>
      </c>
      <c r="E162" s="320" t="s">
        <v>5028</v>
      </c>
      <c r="F162" s="320" t="s">
        <v>5664</v>
      </c>
      <c r="G162" s="85">
        <v>2100000</v>
      </c>
      <c r="H162" s="318">
        <v>1</v>
      </c>
      <c r="K162" s="78">
        <v>2100000</v>
      </c>
    </row>
    <row r="163" spans="1:11" ht="18" customHeight="1">
      <c r="A163" s="319">
        <v>4244</v>
      </c>
      <c r="B163" s="93">
        <v>46188</v>
      </c>
      <c r="C163" s="83" t="s">
        <v>1731</v>
      </c>
      <c r="E163" s="320" t="s">
        <v>1477</v>
      </c>
      <c r="G163" s="85">
        <v>30000</v>
      </c>
      <c r="H163" s="318">
        <v>1</v>
      </c>
      <c r="K163" s="78">
        <v>30000</v>
      </c>
    </row>
    <row r="164" spans="1:11" ht="18" customHeight="1">
      <c r="A164" s="319">
        <v>4245</v>
      </c>
      <c r="B164" s="93">
        <v>46188</v>
      </c>
      <c r="C164" s="83" t="s">
        <v>1452</v>
      </c>
      <c r="D164" s="112">
        <v>7205468004</v>
      </c>
      <c r="E164" s="320" t="s">
        <v>1171</v>
      </c>
      <c r="F164" s="320" t="s">
        <v>1694</v>
      </c>
      <c r="G164" s="85">
        <v>1200000</v>
      </c>
      <c r="H164" s="318">
        <v>1</v>
      </c>
      <c r="K164" s="78">
        <v>1200000</v>
      </c>
    </row>
    <row r="165" spans="1:11" ht="18" customHeight="1">
      <c r="A165" s="319">
        <v>4246</v>
      </c>
      <c r="B165" s="93">
        <v>46188</v>
      </c>
      <c r="C165" s="83" t="s">
        <v>1452</v>
      </c>
      <c r="E165" s="320" t="s">
        <v>1454</v>
      </c>
      <c r="F165" s="320" t="s">
        <v>2594</v>
      </c>
      <c r="G165" s="85">
        <v>350000</v>
      </c>
      <c r="H165" s="318">
        <v>1</v>
      </c>
      <c r="K165" s="78">
        <v>350000</v>
      </c>
    </row>
    <row r="166" spans="1:11" ht="18" customHeight="1">
      <c r="A166" s="319">
        <v>4247</v>
      </c>
      <c r="B166" s="93">
        <v>46188</v>
      </c>
      <c r="C166" s="83" t="s">
        <v>2839</v>
      </c>
      <c r="E166" s="320" t="s">
        <v>2215</v>
      </c>
      <c r="F166" s="320" t="s">
        <v>5668</v>
      </c>
      <c r="G166" s="85">
        <v>1600000</v>
      </c>
      <c r="H166" s="318">
        <v>1</v>
      </c>
      <c r="K166" s="78">
        <v>1600000</v>
      </c>
    </row>
    <row r="167" spans="1:11" ht="18" customHeight="1">
      <c r="A167" s="319">
        <v>4248</v>
      </c>
      <c r="B167" s="93">
        <v>46188</v>
      </c>
      <c r="C167" s="83" t="s">
        <v>1357</v>
      </c>
      <c r="D167" s="112">
        <v>1087298441</v>
      </c>
      <c r="E167" s="320" t="s">
        <v>2332</v>
      </c>
      <c r="F167" s="320">
        <v>1087298441</v>
      </c>
      <c r="G167" s="85">
        <v>35000</v>
      </c>
      <c r="H167" s="318">
        <v>1</v>
      </c>
      <c r="K167" s="78">
        <v>35000</v>
      </c>
    </row>
    <row r="168" spans="1:11" ht="18" customHeight="1">
      <c r="A168" s="319">
        <v>4249</v>
      </c>
      <c r="B168" s="93">
        <v>46188</v>
      </c>
      <c r="C168" s="83" t="s">
        <v>1193</v>
      </c>
      <c r="E168" s="320" t="s">
        <v>1193</v>
      </c>
    </row>
    <row r="169" spans="1:11" ht="18" customHeight="1">
      <c r="A169" s="319">
        <v>4250</v>
      </c>
      <c r="B169" s="93">
        <v>46189</v>
      </c>
      <c r="C169" s="83" t="s">
        <v>3836</v>
      </c>
      <c r="E169" s="320" t="s">
        <v>1173</v>
      </c>
      <c r="F169" s="320" t="s">
        <v>1927</v>
      </c>
      <c r="G169" s="85">
        <v>2700000</v>
      </c>
      <c r="H169" s="318">
        <v>1</v>
      </c>
      <c r="J169" s="78">
        <v>270000</v>
      </c>
      <c r="K169" s="78">
        <v>2970000</v>
      </c>
    </row>
    <row r="170" spans="1:11" ht="18" customHeight="1">
      <c r="A170" s="319">
        <v>4251</v>
      </c>
      <c r="B170" s="93">
        <v>46189</v>
      </c>
      <c r="C170" s="83" t="s">
        <v>1536</v>
      </c>
      <c r="D170" s="112">
        <v>7205502786</v>
      </c>
      <c r="E170" s="320" t="s">
        <v>1171</v>
      </c>
      <c r="F170" s="320" t="s">
        <v>1694</v>
      </c>
      <c r="G170" s="85">
        <v>1200000</v>
      </c>
      <c r="H170" s="318">
        <v>1</v>
      </c>
      <c r="J170" s="78">
        <v>120000</v>
      </c>
      <c r="K170" s="78">
        <v>1320000</v>
      </c>
    </row>
    <row r="171" spans="1:11" ht="18" customHeight="1">
      <c r="A171" s="319">
        <v>4252</v>
      </c>
      <c r="B171" s="93">
        <v>46189</v>
      </c>
      <c r="C171" s="83" t="s">
        <v>1536</v>
      </c>
      <c r="E171" s="320" t="s">
        <v>1454</v>
      </c>
      <c r="F171" s="320" t="s">
        <v>2594</v>
      </c>
      <c r="G171" s="85">
        <v>350000</v>
      </c>
      <c r="H171" s="318">
        <v>1</v>
      </c>
      <c r="J171" s="78">
        <v>35000</v>
      </c>
      <c r="K171" s="78">
        <v>385000</v>
      </c>
    </row>
    <row r="172" spans="1:11" ht="18" customHeight="1">
      <c r="A172" s="319">
        <v>4253</v>
      </c>
      <c r="B172" s="93">
        <v>46189</v>
      </c>
      <c r="C172" s="83" t="s">
        <v>2076</v>
      </c>
      <c r="E172" s="320" t="s">
        <v>1173</v>
      </c>
      <c r="F172" s="320" t="s">
        <v>1174</v>
      </c>
      <c r="G172" s="85">
        <v>1300000</v>
      </c>
      <c r="H172" s="318">
        <v>1</v>
      </c>
      <c r="K172" s="78">
        <v>1300000</v>
      </c>
    </row>
    <row r="173" spans="1:11" ht="18" customHeight="1">
      <c r="A173" s="319">
        <v>4254</v>
      </c>
      <c r="B173" s="93">
        <v>46189</v>
      </c>
      <c r="C173" s="83" t="s">
        <v>2618</v>
      </c>
      <c r="E173" s="320" t="s">
        <v>2743</v>
      </c>
      <c r="G173" s="85">
        <v>150000</v>
      </c>
      <c r="H173" s="318">
        <v>1</v>
      </c>
      <c r="J173" s="78">
        <v>15000</v>
      </c>
      <c r="K173" s="78">
        <v>165000</v>
      </c>
    </row>
    <row r="174" spans="1:11" ht="18" customHeight="1">
      <c r="A174" s="319">
        <v>4255</v>
      </c>
      <c r="B174" s="93">
        <v>46189</v>
      </c>
      <c r="C174" s="83" t="s">
        <v>1034</v>
      </c>
      <c r="D174" s="112" t="s">
        <v>5680</v>
      </c>
      <c r="E174" s="320" t="s">
        <v>1173</v>
      </c>
      <c r="F174" s="320" t="s">
        <v>1174</v>
      </c>
      <c r="G174" s="85">
        <v>600000</v>
      </c>
      <c r="H174" s="318">
        <v>1</v>
      </c>
      <c r="K174" s="78">
        <v>600000</v>
      </c>
    </row>
    <row r="175" spans="1:11" ht="18" customHeight="1">
      <c r="A175" s="319">
        <v>4256</v>
      </c>
      <c r="B175" s="93">
        <v>46189</v>
      </c>
      <c r="C175" s="83" t="s">
        <v>1912</v>
      </c>
      <c r="E175" s="320" t="s">
        <v>2126</v>
      </c>
      <c r="F175" s="320" t="s">
        <v>1166</v>
      </c>
      <c r="G175" s="85">
        <v>1000000</v>
      </c>
      <c r="H175" s="318">
        <v>2</v>
      </c>
      <c r="J175" s="78">
        <v>200000</v>
      </c>
      <c r="K175" s="78">
        <v>2200000</v>
      </c>
    </row>
    <row r="176" spans="1:11" ht="18" customHeight="1">
      <c r="A176" s="319">
        <v>4257</v>
      </c>
      <c r="B176" s="93">
        <v>46189</v>
      </c>
      <c r="C176" s="83" t="s">
        <v>1731</v>
      </c>
      <c r="E176" s="320" t="s">
        <v>2116</v>
      </c>
      <c r="F176" s="320" t="s">
        <v>1175</v>
      </c>
      <c r="G176" s="85">
        <v>650000</v>
      </c>
      <c r="H176" s="318">
        <v>1</v>
      </c>
      <c r="K176" s="78">
        <v>650000</v>
      </c>
    </row>
    <row r="177" spans="1:11" ht="18" customHeight="1">
      <c r="A177" s="319">
        <v>4258</v>
      </c>
      <c r="B177" s="93">
        <v>46189</v>
      </c>
      <c r="C177" s="83" t="s">
        <v>1731</v>
      </c>
      <c r="E177" s="320" t="s">
        <v>2121</v>
      </c>
      <c r="F177" s="320" t="s">
        <v>1762</v>
      </c>
      <c r="G177" s="85">
        <v>20000</v>
      </c>
      <c r="H177" s="318">
        <v>1</v>
      </c>
      <c r="K177" s="78">
        <v>20000</v>
      </c>
    </row>
    <row r="178" spans="1:11" ht="18" customHeight="1">
      <c r="A178" s="319">
        <v>4259</v>
      </c>
      <c r="B178" s="93">
        <v>46189</v>
      </c>
      <c r="C178" s="83" t="s">
        <v>3836</v>
      </c>
      <c r="E178" s="320" t="s">
        <v>3836</v>
      </c>
    </row>
    <row r="179" spans="1:11" ht="18" customHeight="1">
      <c r="A179" s="319">
        <v>4260</v>
      </c>
      <c r="B179" s="93">
        <v>46189</v>
      </c>
      <c r="C179" s="83" t="s">
        <v>1542</v>
      </c>
      <c r="E179" s="320" t="s">
        <v>1542</v>
      </c>
    </row>
    <row r="180" spans="1:11" ht="18" customHeight="1">
      <c r="A180" s="319">
        <v>4261</v>
      </c>
      <c r="B180" s="93">
        <v>46189</v>
      </c>
      <c r="C180" s="83" t="s">
        <v>2839</v>
      </c>
      <c r="E180" s="320" t="s">
        <v>2839</v>
      </c>
    </row>
    <row r="181" spans="1:11" ht="18" customHeight="1">
      <c r="A181" s="319">
        <v>4262</v>
      </c>
      <c r="B181" s="93">
        <v>46189</v>
      </c>
      <c r="C181" s="83" t="s">
        <v>1431</v>
      </c>
      <c r="D181" s="112">
        <v>7205502786</v>
      </c>
      <c r="E181" s="320" t="s">
        <v>1171</v>
      </c>
      <c r="F181" s="320" t="s">
        <v>1694</v>
      </c>
      <c r="G181" s="85">
        <v>1100000</v>
      </c>
      <c r="H181" s="318">
        <v>1</v>
      </c>
      <c r="K181" s="78">
        <v>1100000</v>
      </c>
    </row>
    <row r="182" spans="1:11" ht="18" customHeight="1">
      <c r="A182" s="319">
        <v>4263</v>
      </c>
      <c r="B182" s="93">
        <v>46189</v>
      </c>
      <c r="C182" s="83" t="s">
        <v>3821</v>
      </c>
      <c r="E182" s="320" t="s">
        <v>5687</v>
      </c>
      <c r="G182" s="85">
        <v>800000</v>
      </c>
      <c r="H182" s="318">
        <v>1</v>
      </c>
      <c r="K182" s="78">
        <v>800000</v>
      </c>
    </row>
    <row r="183" spans="1:11" ht="18" customHeight="1">
      <c r="A183" s="319">
        <v>4264</v>
      </c>
      <c r="B183" s="93">
        <v>46189</v>
      </c>
      <c r="C183" s="83" t="s">
        <v>3821</v>
      </c>
      <c r="E183" s="320" t="s">
        <v>3821</v>
      </c>
    </row>
    <row r="184" spans="1:11" ht="18" customHeight="1">
      <c r="A184" s="319">
        <v>4265</v>
      </c>
      <c r="B184" s="93">
        <v>46188</v>
      </c>
      <c r="C184" s="83" t="s">
        <v>1498</v>
      </c>
      <c r="D184" s="112">
        <v>7205502786</v>
      </c>
      <c r="E184" s="320" t="s">
        <v>1171</v>
      </c>
      <c r="F184" s="320" t="s">
        <v>1694</v>
      </c>
      <c r="G184" s="85">
        <v>1200000</v>
      </c>
      <c r="H184" s="318">
        <v>1</v>
      </c>
      <c r="K184" s="78">
        <v>1200000</v>
      </c>
    </row>
    <row r="185" spans="1:11" ht="18" customHeight="1">
      <c r="A185" s="319">
        <v>4266</v>
      </c>
      <c r="B185" s="93">
        <v>46189</v>
      </c>
      <c r="C185" s="83" t="s">
        <v>1427</v>
      </c>
      <c r="E185" s="320" t="s">
        <v>5691</v>
      </c>
      <c r="G185" s="85">
        <v>150000</v>
      </c>
      <c r="H185" s="318">
        <v>1</v>
      </c>
      <c r="K185" s="78">
        <v>150000</v>
      </c>
    </row>
    <row r="186" spans="1:11" ht="18" customHeight="1">
      <c r="A186" s="319">
        <v>4267</v>
      </c>
      <c r="B186" s="93">
        <v>46190</v>
      </c>
      <c r="C186" s="83" t="s">
        <v>3834</v>
      </c>
      <c r="E186" s="320" t="s">
        <v>3834</v>
      </c>
    </row>
    <row r="187" spans="1:11" ht="18" customHeight="1">
      <c r="A187" s="319">
        <v>4268</v>
      </c>
      <c r="B187" s="93">
        <v>46190</v>
      </c>
      <c r="C187" s="83" t="s">
        <v>3164</v>
      </c>
      <c r="E187" s="320" t="s">
        <v>3164</v>
      </c>
    </row>
    <row r="188" spans="1:11" ht="18" customHeight="1">
      <c r="A188" s="319">
        <v>4269</v>
      </c>
      <c r="B188" s="93">
        <v>46190</v>
      </c>
      <c r="C188" s="83" t="s">
        <v>1144</v>
      </c>
      <c r="E188" s="320" t="s">
        <v>5695</v>
      </c>
    </row>
    <row r="189" spans="1:11" ht="18" customHeight="1">
      <c r="A189" s="319">
        <v>4270</v>
      </c>
      <c r="B189" s="93">
        <v>46190</v>
      </c>
      <c r="C189" s="83" t="s">
        <v>1912</v>
      </c>
      <c r="E189" s="320" t="s">
        <v>3895</v>
      </c>
    </row>
    <row r="190" spans="1:11" ht="18" customHeight="1">
      <c r="A190" s="319">
        <v>4271</v>
      </c>
      <c r="B190" s="93">
        <v>46190</v>
      </c>
      <c r="C190" s="83" t="s">
        <v>2618</v>
      </c>
      <c r="E190" s="320" t="s">
        <v>2618</v>
      </c>
    </row>
    <row r="191" spans="1:11" ht="18" customHeight="1">
      <c r="A191" s="319">
        <v>4272</v>
      </c>
      <c r="B191" s="93">
        <v>46190</v>
      </c>
      <c r="C191" s="83" t="s">
        <v>1007</v>
      </c>
      <c r="D191" s="112">
        <v>7205246673</v>
      </c>
      <c r="E191" s="320" t="s">
        <v>1171</v>
      </c>
      <c r="F191" s="320" t="s">
        <v>1694</v>
      </c>
      <c r="G191" s="85">
        <v>1200000</v>
      </c>
      <c r="H191" s="318">
        <v>1</v>
      </c>
      <c r="K191" s="78">
        <v>1200000</v>
      </c>
    </row>
    <row r="192" spans="1:11" ht="18" customHeight="1">
      <c r="A192" s="319">
        <v>4273</v>
      </c>
      <c r="B192" s="93">
        <v>46190</v>
      </c>
      <c r="C192" s="83" t="s">
        <v>1007</v>
      </c>
      <c r="E192" s="320" t="s">
        <v>1454</v>
      </c>
      <c r="F192" s="320" t="s">
        <v>2594</v>
      </c>
      <c r="G192" s="85">
        <v>350000</v>
      </c>
      <c r="H192" s="318">
        <v>1</v>
      </c>
      <c r="K192" s="78">
        <v>350000</v>
      </c>
    </row>
    <row r="193" spans="1:11" ht="18" customHeight="1">
      <c r="A193" s="319">
        <v>4274</v>
      </c>
      <c r="B193" s="93">
        <v>46190</v>
      </c>
      <c r="C193" s="83" t="s">
        <v>4626</v>
      </c>
      <c r="D193" s="112">
        <v>7205246673</v>
      </c>
      <c r="E193" s="320" t="s">
        <v>1171</v>
      </c>
      <c r="F193" s="320" t="s">
        <v>1694</v>
      </c>
      <c r="G193" s="85">
        <v>1200000</v>
      </c>
      <c r="H193" s="318">
        <v>1</v>
      </c>
      <c r="J193" s="78">
        <v>120000</v>
      </c>
      <c r="K193" s="78">
        <v>1320000</v>
      </c>
    </row>
    <row r="194" spans="1:11" ht="18" customHeight="1">
      <c r="A194" s="319">
        <v>4275</v>
      </c>
      <c r="B194" s="93">
        <v>46190</v>
      </c>
      <c r="C194" s="83" t="s">
        <v>1443</v>
      </c>
      <c r="E194" s="320" t="s">
        <v>5703</v>
      </c>
      <c r="F194" s="320" t="s">
        <v>5704</v>
      </c>
      <c r="G194" s="85">
        <v>900000</v>
      </c>
      <c r="H194" s="318">
        <v>1</v>
      </c>
      <c r="K194" s="78">
        <v>900000</v>
      </c>
    </row>
    <row r="195" spans="1:11" ht="18" customHeight="1">
      <c r="A195" s="319">
        <v>4276</v>
      </c>
      <c r="B195" s="93">
        <v>46190</v>
      </c>
      <c r="C195" s="83" t="s">
        <v>3819</v>
      </c>
      <c r="D195" s="112" t="s">
        <v>5706</v>
      </c>
      <c r="E195" s="320" t="s">
        <v>2109</v>
      </c>
      <c r="F195" s="320" t="s">
        <v>1169</v>
      </c>
      <c r="G195" s="85">
        <v>1500000</v>
      </c>
      <c r="H195" s="318">
        <v>1</v>
      </c>
      <c r="K195" s="78">
        <v>1500000</v>
      </c>
    </row>
    <row r="196" spans="1:11" ht="18" customHeight="1">
      <c r="A196" s="319">
        <v>4277</v>
      </c>
      <c r="B196" s="93">
        <v>46190</v>
      </c>
      <c r="C196" s="83" t="s">
        <v>3819</v>
      </c>
      <c r="D196" s="112" t="s">
        <v>1744</v>
      </c>
      <c r="E196" s="320" t="s">
        <v>2110</v>
      </c>
      <c r="F196" s="320" t="s">
        <v>1744</v>
      </c>
      <c r="G196" s="85">
        <v>100000</v>
      </c>
      <c r="H196" s="318">
        <v>1</v>
      </c>
      <c r="K196" s="78">
        <v>100000</v>
      </c>
    </row>
    <row r="197" spans="1:11" ht="18" customHeight="1">
      <c r="A197" s="319">
        <v>4278</v>
      </c>
      <c r="B197" s="93">
        <v>46190</v>
      </c>
      <c r="C197" s="83" t="s">
        <v>1357</v>
      </c>
      <c r="D197" s="112" t="s">
        <v>5069</v>
      </c>
      <c r="E197" s="320" t="s">
        <v>3118</v>
      </c>
      <c r="F197" s="320" t="s">
        <v>3405</v>
      </c>
      <c r="G197" s="85">
        <v>1000000</v>
      </c>
      <c r="H197" s="318">
        <v>1</v>
      </c>
      <c r="K197" s="78">
        <v>1000000</v>
      </c>
    </row>
    <row r="198" spans="1:11" ht="18" customHeight="1">
      <c r="A198" s="319">
        <v>4279</v>
      </c>
      <c r="B198" s="93">
        <v>46190</v>
      </c>
      <c r="C198" s="83" t="s">
        <v>1357</v>
      </c>
      <c r="E198" s="320" t="s">
        <v>2116</v>
      </c>
      <c r="F198" s="320" t="s">
        <v>1175</v>
      </c>
      <c r="G198" s="85">
        <v>630000</v>
      </c>
      <c r="H198" s="318">
        <v>1</v>
      </c>
      <c r="K198" s="78">
        <v>630000</v>
      </c>
    </row>
    <row r="199" spans="1:11" ht="18" customHeight="1">
      <c r="A199" s="319">
        <v>4280</v>
      </c>
      <c r="B199" s="93">
        <v>46190</v>
      </c>
      <c r="C199" s="83" t="s">
        <v>1357</v>
      </c>
      <c r="E199" s="320" t="s">
        <v>3057</v>
      </c>
      <c r="F199" s="320">
        <v>1087327175</v>
      </c>
      <c r="G199" s="85">
        <v>80000</v>
      </c>
      <c r="H199" s="318">
        <v>1</v>
      </c>
      <c r="K199" s="78">
        <v>80000</v>
      </c>
    </row>
    <row r="200" spans="1:11" ht="18" customHeight="1">
      <c r="A200" s="319">
        <v>4281</v>
      </c>
      <c r="B200" s="93">
        <v>46190</v>
      </c>
      <c r="C200" s="83" t="s">
        <v>1357</v>
      </c>
      <c r="E200" s="320" t="s">
        <v>1964</v>
      </c>
      <c r="G200" s="85">
        <v>80000</v>
      </c>
      <c r="H200" s="318">
        <v>1</v>
      </c>
      <c r="I200" s="318"/>
      <c r="K200" s="78">
        <v>80000</v>
      </c>
    </row>
    <row r="201" spans="1:11" ht="18" customHeight="1">
      <c r="A201" s="319">
        <v>4282</v>
      </c>
      <c r="B201" s="93">
        <v>46190</v>
      </c>
      <c r="C201" s="83" t="s">
        <v>1336</v>
      </c>
      <c r="E201" s="320" t="s">
        <v>2242</v>
      </c>
      <c r="G201" s="85">
        <v>1300000</v>
      </c>
      <c r="H201" s="318">
        <v>1</v>
      </c>
      <c r="I201" s="318"/>
      <c r="K201" s="78">
        <v>1300000</v>
      </c>
    </row>
    <row r="202" spans="1:11" ht="18" customHeight="1">
      <c r="A202" s="319">
        <v>4283</v>
      </c>
      <c r="B202" s="93">
        <v>46191</v>
      </c>
      <c r="C202" s="83" t="s">
        <v>1552</v>
      </c>
      <c r="D202" s="112">
        <v>7205502786</v>
      </c>
      <c r="E202" s="320" t="s">
        <v>1171</v>
      </c>
      <c r="F202" s="320" t="s">
        <v>1694</v>
      </c>
      <c r="G202" s="85">
        <v>1200000</v>
      </c>
      <c r="H202" s="318">
        <v>1</v>
      </c>
      <c r="K202" s="78">
        <v>1200000</v>
      </c>
    </row>
    <row r="203" spans="1:11" ht="18" customHeight="1">
      <c r="A203" s="319">
        <v>4284</v>
      </c>
      <c r="B203" s="93">
        <v>46191</v>
      </c>
      <c r="C203" s="83" t="s">
        <v>2474</v>
      </c>
      <c r="E203" s="320" t="s">
        <v>1492</v>
      </c>
      <c r="G203" s="85">
        <v>450000</v>
      </c>
      <c r="H203" s="318">
        <v>1</v>
      </c>
      <c r="K203" s="78">
        <v>450000</v>
      </c>
    </row>
    <row r="204" spans="1:11" ht="18" customHeight="1">
      <c r="A204" s="319">
        <v>4285</v>
      </c>
      <c r="B204" s="93">
        <v>46191</v>
      </c>
      <c r="C204" s="83" t="s">
        <v>3744</v>
      </c>
      <c r="E204" s="320" t="s">
        <v>2304</v>
      </c>
      <c r="F204" s="320" t="s">
        <v>2336</v>
      </c>
      <c r="G204" s="85">
        <v>750000</v>
      </c>
      <c r="H204" s="318">
        <v>1</v>
      </c>
      <c r="J204" s="78">
        <v>75000</v>
      </c>
      <c r="K204" s="78">
        <v>825000</v>
      </c>
    </row>
    <row r="205" spans="1:11" ht="18" customHeight="1">
      <c r="A205" s="319">
        <v>4286</v>
      </c>
      <c r="B205" s="93">
        <v>46191</v>
      </c>
      <c r="C205" s="83" t="s">
        <v>1501</v>
      </c>
      <c r="D205" s="112" t="s">
        <v>5718</v>
      </c>
      <c r="E205" s="320" t="s">
        <v>2109</v>
      </c>
      <c r="F205" s="320" t="s">
        <v>1169</v>
      </c>
      <c r="G205" s="85">
        <v>1500000</v>
      </c>
      <c r="H205" s="318">
        <v>1</v>
      </c>
      <c r="K205" s="78">
        <v>1500000</v>
      </c>
    </row>
    <row r="206" spans="1:11" ht="18" customHeight="1">
      <c r="A206" s="319">
        <v>4287</v>
      </c>
      <c r="B206" s="93">
        <v>46191</v>
      </c>
      <c r="C206" s="83" t="s">
        <v>1501</v>
      </c>
      <c r="D206" s="112" t="s">
        <v>1744</v>
      </c>
      <c r="E206" s="320" t="s">
        <v>2110</v>
      </c>
      <c r="F206" s="320" t="s">
        <v>1744</v>
      </c>
      <c r="G206" s="85">
        <v>100000</v>
      </c>
      <c r="H206" s="318">
        <v>1</v>
      </c>
      <c r="K206" s="78">
        <v>100000</v>
      </c>
    </row>
    <row r="207" spans="1:11" ht="18" customHeight="1">
      <c r="A207" s="319">
        <v>4288</v>
      </c>
      <c r="B207" s="93">
        <v>46191</v>
      </c>
      <c r="C207" s="83" t="s">
        <v>1753</v>
      </c>
      <c r="E207" s="320" t="s">
        <v>2740</v>
      </c>
      <c r="F207" s="320">
        <v>1087298388</v>
      </c>
      <c r="G207" s="85">
        <v>650000</v>
      </c>
      <c r="H207" s="318">
        <v>1</v>
      </c>
      <c r="J207" s="78">
        <v>65000</v>
      </c>
      <c r="K207" s="78">
        <v>715000</v>
      </c>
    </row>
    <row r="208" spans="1:11" ht="18" customHeight="1">
      <c r="A208" s="319">
        <v>4289</v>
      </c>
      <c r="B208" s="93">
        <v>46191</v>
      </c>
      <c r="C208" s="83" t="s">
        <v>3744</v>
      </c>
      <c r="E208" s="320" t="s">
        <v>3744</v>
      </c>
    </row>
    <row r="209" spans="1:11" ht="18" customHeight="1">
      <c r="A209" s="319">
        <v>4290</v>
      </c>
      <c r="B209" s="93">
        <v>46191</v>
      </c>
      <c r="C209" s="83" t="s">
        <v>4626</v>
      </c>
      <c r="E209" s="320" t="s">
        <v>4626</v>
      </c>
    </row>
    <row r="210" spans="1:11" ht="18" customHeight="1">
      <c r="A210" s="319">
        <v>4291</v>
      </c>
      <c r="B210" s="93">
        <v>46191</v>
      </c>
      <c r="C210" s="83" t="s">
        <v>1536</v>
      </c>
      <c r="E210" s="320" t="s">
        <v>4532</v>
      </c>
    </row>
    <row r="211" spans="1:11" ht="18" customHeight="1">
      <c r="A211" s="319">
        <v>4292</v>
      </c>
      <c r="B211" s="93">
        <v>46191</v>
      </c>
      <c r="C211" s="83" t="s">
        <v>1501</v>
      </c>
      <c r="E211" s="320" t="s">
        <v>1501</v>
      </c>
    </row>
    <row r="212" spans="1:11" ht="18" customHeight="1">
      <c r="A212" s="319">
        <v>4293</v>
      </c>
      <c r="B212" s="93">
        <v>46191</v>
      </c>
      <c r="C212" s="83" t="s">
        <v>1331</v>
      </c>
      <c r="E212" s="320" t="s">
        <v>1331</v>
      </c>
    </row>
    <row r="213" spans="1:11" ht="18" customHeight="1">
      <c r="A213" s="319">
        <v>4294</v>
      </c>
      <c r="B213" s="93">
        <v>46191</v>
      </c>
      <c r="C213" s="83" t="s">
        <v>3819</v>
      </c>
      <c r="E213" s="320" t="s">
        <v>3819</v>
      </c>
    </row>
    <row r="214" spans="1:11" ht="18" customHeight="1">
      <c r="A214" s="319">
        <v>4295</v>
      </c>
      <c r="B214" s="93">
        <v>46192</v>
      </c>
      <c r="C214" s="83" t="s">
        <v>1402</v>
      </c>
      <c r="E214" s="320" t="s">
        <v>5724</v>
      </c>
    </row>
    <row r="215" spans="1:11" ht="18" customHeight="1">
      <c r="A215" s="319">
        <v>4296</v>
      </c>
      <c r="B215" s="93">
        <v>46192</v>
      </c>
      <c r="C215" s="83" t="s">
        <v>1402</v>
      </c>
      <c r="E215" s="320" t="s">
        <v>5725</v>
      </c>
      <c r="G215" s="85">
        <v>100000</v>
      </c>
      <c r="H215" s="318">
        <v>1</v>
      </c>
      <c r="K215" s="78">
        <v>100000</v>
      </c>
    </row>
    <row r="216" spans="1:11" ht="18" customHeight="1">
      <c r="A216" s="319">
        <v>4297</v>
      </c>
      <c r="B216" s="93">
        <v>46192</v>
      </c>
      <c r="C216" s="83" t="s">
        <v>1402</v>
      </c>
      <c r="E216" s="320" t="s">
        <v>3915</v>
      </c>
    </row>
    <row r="217" spans="1:11" ht="18" customHeight="1">
      <c r="A217" s="319">
        <v>4298</v>
      </c>
      <c r="B217" s="93">
        <v>46192</v>
      </c>
      <c r="C217" s="83" t="s">
        <v>5729</v>
      </c>
      <c r="D217" s="112">
        <v>7205583861</v>
      </c>
      <c r="E217" s="320" t="s">
        <v>1171</v>
      </c>
      <c r="F217" s="320" t="s">
        <v>1319</v>
      </c>
      <c r="G217" s="85">
        <v>1200000</v>
      </c>
      <c r="H217" s="318">
        <v>1</v>
      </c>
      <c r="K217" s="78">
        <v>1200000</v>
      </c>
    </row>
    <row r="218" spans="1:11" ht="18" customHeight="1">
      <c r="A218" s="319">
        <v>4299</v>
      </c>
      <c r="B218" s="93">
        <v>46192</v>
      </c>
      <c r="C218" s="83" t="s">
        <v>5729</v>
      </c>
      <c r="E218" s="320" t="s">
        <v>5729</v>
      </c>
    </row>
    <row r="219" spans="1:11" ht="18" customHeight="1">
      <c r="A219" s="319">
        <v>4300</v>
      </c>
      <c r="B219" s="93">
        <v>46192</v>
      </c>
      <c r="C219" s="83" t="s">
        <v>1336</v>
      </c>
      <c r="E219" s="320" t="s">
        <v>1336</v>
      </c>
    </row>
    <row r="220" spans="1:11" ht="18" customHeight="1">
      <c r="A220" s="319">
        <v>4301</v>
      </c>
      <c r="B220" s="93">
        <v>46193</v>
      </c>
      <c r="C220" s="83" t="s">
        <v>1689</v>
      </c>
      <c r="D220" s="112" t="s">
        <v>4599</v>
      </c>
      <c r="E220" s="320" t="s">
        <v>1685</v>
      </c>
      <c r="G220" s="85">
        <v>650000</v>
      </c>
      <c r="H220" s="318">
        <v>1</v>
      </c>
      <c r="J220" s="78">
        <v>65000</v>
      </c>
      <c r="K220" s="78">
        <v>715000</v>
      </c>
    </row>
    <row r="221" spans="1:11" ht="18" customHeight="1">
      <c r="A221" s="319">
        <v>4302</v>
      </c>
      <c r="B221" s="93">
        <v>46193</v>
      </c>
      <c r="C221" s="83" t="s">
        <v>1689</v>
      </c>
      <c r="E221" s="320" t="s">
        <v>1477</v>
      </c>
      <c r="G221" s="85">
        <v>30000</v>
      </c>
      <c r="H221" s="318">
        <v>1</v>
      </c>
      <c r="J221" s="78">
        <v>3000</v>
      </c>
      <c r="K221" s="78">
        <v>33000</v>
      </c>
    </row>
    <row r="222" spans="1:11" ht="18" customHeight="1">
      <c r="A222" s="319">
        <v>4303</v>
      </c>
      <c r="B222" s="93">
        <v>46193</v>
      </c>
      <c r="C222" s="83" t="s">
        <v>5561</v>
      </c>
      <c r="D222" s="112">
        <v>7011304040708</v>
      </c>
      <c r="E222" s="320" t="s">
        <v>1962</v>
      </c>
      <c r="F222" s="320" t="s">
        <v>1182</v>
      </c>
      <c r="G222" s="85">
        <v>1500000</v>
      </c>
      <c r="H222" s="318">
        <v>1</v>
      </c>
      <c r="K222" s="78">
        <v>1500000</v>
      </c>
    </row>
    <row r="223" spans="1:11" ht="18" customHeight="1">
      <c r="A223" s="319">
        <v>4304</v>
      </c>
      <c r="B223" s="93">
        <v>46193</v>
      </c>
      <c r="C223" s="83" t="s">
        <v>5561</v>
      </c>
      <c r="D223" s="112">
        <v>7011304040708</v>
      </c>
      <c r="E223" s="320" t="s">
        <v>1962</v>
      </c>
      <c r="F223" s="320" t="s">
        <v>1182</v>
      </c>
      <c r="G223" s="85">
        <v>1500000</v>
      </c>
      <c r="H223" s="318">
        <v>1</v>
      </c>
      <c r="K223" s="78">
        <v>1500000</v>
      </c>
    </row>
    <row r="224" spans="1:11" ht="18" customHeight="1">
      <c r="A224" s="319">
        <v>4305</v>
      </c>
      <c r="B224" s="93">
        <v>46193</v>
      </c>
      <c r="C224" s="83" t="s">
        <v>1498</v>
      </c>
      <c r="E224" s="320" t="s">
        <v>1964</v>
      </c>
      <c r="G224" s="85">
        <v>80000</v>
      </c>
      <c r="H224" s="318">
        <v>3</v>
      </c>
      <c r="K224" s="78">
        <v>240000</v>
      </c>
    </row>
    <row r="225" spans="1:11" ht="18" customHeight="1">
      <c r="A225" s="319">
        <v>4308</v>
      </c>
      <c r="B225" s="93">
        <v>46195</v>
      </c>
      <c r="C225" s="83" t="s">
        <v>1443</v>
      </c>
      <c r="E225" s="320" t="s">
        <v>1443</v>
      </c>
    </row>
    <row r="226" spans="1:11" ht="18" customHeight="1">
      <c r="A226" s="319">
        <v>4309</v>
      </c>
      <c r="B226" s="93">
        <v>46195</v>
      </c>
      <c r="C226" s="83" t="s">
        <v>1833</v>
      </c>
      <c r="D226" s="112">
        <v>7205246673</v>
      </c>
      <c r="E226" s="320" t="s">
        <v>1171</v>
      </c>
      <c r="F226" s="320" t="s">
        <v>1694</v>
      </c>
      <c r="G226" s="85">
        <v>1200000</v>
      </c>
      <c r="H226" s="318">
        <v>1</v>
      </c>
      <c r="K226" s="78">
        <v>1200000</v>
      </c>
    </row>
    <row r="227" spans="1:11" ht="18" customHeight="1">
      <c r="A227" s="319">
        <v>4310</v>
      </c>
      <c r="B227" s="93">
        <v>46195</v>
      </c>
      <c r="C227" s="83" t="s">
        <v>2652</v>
      </c>
      <c r="D227" s="112" t="s">
        <v>5748</v>
      </c>
      <c r="E227" s="320" t="s">
        <v>2109</v>
      </c>
      <c r="F227" s="320" t="s">
        <v>1169</v>
      </c>
      <c r="G227" s="85">
        <v>1500000</v>
      </c>
      <c r="H227" s="318">
        <v>1</v>
      </c>
      <c r="K227" s="78">
        <v>1500000</v>
      </c>
    </row>
    <row r="228" spans="1:11" ht="18" customHeight="1">
      <c r="A228" s="319">
        <v>4311</v>
      </c>
      <c r="B228" s="93">
        <v>46195</v>
      </c>
      <c r="C228" s="83" t="s">
        <v>2652</v>
      </c>
      <c r="D228" s="112" t="s">
        <v>1744</v>
      </c>
      <c r="E228" s="320" t="s">
        <v>2110</v>
      </c>
      <c r="F228" s="320" t="s">
        <v>1744</v>
      </c>
      <c r="G228" s="85">
        <v>100000</v>
      </c>
      <c r="H228" s="318">
        <v>1</v>
      </c>
      <c r="K228" s="78">
        <v>100000</v>
      </c>
    </row>
    <row r="229" spans="1:11" ht="18" customHeight="1">
      <c r="A229" s="319">
        <v>4312</v>
      </c>
      <c r="B229" s="93">
        <v>46195</v>
      </c>
      <c r="C229" s="83" t="s">
        <v>5198</v>
      </c>
      <c r="D229" s="112" t="s">
        <v>5499</v>
      </c>
      <c r="E229" s="320" t="s">
        <v>2109</v>
      </c>
      <c r="F229" s="320" t="s">
        <v>1169</v>
      </c>
      <c r="G229" s="85">
        <v>1500000</v>
      </c>
      <c r="H229" s="318">
        <v>1</v>
      </c>
      <c r="K229" s="78">
        <v>1500000</v>
      </c>
    </row>
    <row r="230" spans="1:11" ht="18" customHeight="1">
      <c r="A230" s="319">
        <v>4313</v>
      </c>
      <c r="B230" s="93">
        <v>46195</v>
      </c>
      <c r="C230" s="83" t="s">
        <v>5198</v>
      </c>
      <c r="D230" s="112" t="s">
        <v>1744</v>
      </c>
      <c r="E230" s="320" t="s">
        <v>2110</v>
      </c>
      <c r="F230" s="320" t="s">
        <v>1744</v>
      </c>
      <c r="G230" s="85">
        <v>100000</v>
      </c>
      <c r="H230" s="318">
        <v>1</v>
      </c>
      <c r="K230" s="78">
        <v>100000</v>
      </c>
    </row>
    <row r="231" spans="1:11" ht="18" customHeight="1">
      <c r="A231" s="319">
        <v>4314</v>
      </c>
      <c r="B231" s="93">
        <v>46195</v>
      </c>
      <c r="C231" s="83" t="s">
        <v>1664</v>
      </c>
      <c r="E231" s="320" t="s">
        <v>2817</v>
      </c>
      <c r="F231" s="320">
        <v>24046895</v>
      </c>
      <c r="G231" s="85">
        <v>150000</v>
      </c>
      <c r="H231" s="318">
        <v>1</v>
      </c>
      <c r="K231" s="78">
        <v>150000</v>
      </c>
    </row>
    <row r="232" spans="1:11" ht="18" customHeight="1">
      <c r="A232" s="319">
        <v>4315</v>
      </c>
      <c r="B232" s="93">
        <v>46195</v>
      </c>
      <c r="C232" s="83" t="s">
        <v>1664</v>
      </c>
      <c r="E232" s="320" t="s">
        <v>5755</v>
      </c>
    </row>
    <row r="233" spans="1:11" ht="18" customHeight="1">
      <c r="A233" s="319">
        <v>4316</v>
      </c>
      <c r="B233" s="93">
        <v>46195</v>
      </c>
      <c r="C233" s="83" t="s">
        <v>1664</v>
      </c>
      <c r="E233" s="320" t="s">
        <v>5757</v>
      </c>
      <c r="F233" s="320">
        <v>6058008117</v>
      </c>
      <c r="G233" s="85">
        <v>3000000</v>
      </c>
      <c r="H233" s="318">
        <v>1</v>
      </c>
      <c r="K233" s="78">
        <v>3000000</v>
      </c>
    </row>
    <row r="234" spans="1:11" ht="18" customHeight="1">
      <c r="A234" s="319">
        <v>4317</v>
      </c>
      <c r="B234" s="93">
        <v>46195</v>
      </c>
      <c r="C234" s="83" t="s">
        <v>5745</v>
      </c>
      <c r="E234" s="320" t="s">
        <v>2304</v>
      </c>
      <c r="F234" s="320" t="s">
        <v>2336</v>
      </c>
      <c r="G234" s="85">
        <v>750000</v>
      </c>
      <c r="H234" s="318">
        <v>1</v>
      </c>
      <c r="K234" s="78">
        <v>750000</v>
      </c>
    </row>
    <row r="235" spans="1:11" ht="18" customHeight="1">
      <c r="A235" s="319">
        <v>4318</v>
      </c>
      <c r="B235" s="93">
        <v>46195</v>
      </c>
      <c r="C235" s="83" t="s">
        <v>1034</v>
      </c>
      <c r="D235" s="112" t="s">
        <v>5760</v>
      </c>
      <c r="E235" s="320" t="s">
        <v>2115</v>
      </c>
      <c r="F235" s="320" t="s">
        <v>1168</v>
      </c>
      <c r="G235" s="85">
        <v>1000000</v>
      </c>
      <c r="H235" s="318">
        <v>1</v>
      </c>
      <c r="K235" s="78">
        <v>1000000</v>
      </c>
    </row>
    <row r="236" spans="1:11" ht="18" customHeight="1">
      <c r="A236" s="319">
        <v>4319</v>
      </c>
      <c r="B236" s="93">
        <v>46195</v>
      </c>
      <c r="C236" s="83" t="s">
        <v>5745</v>
      </c>
      <c r="E236" s="320" t="s">
        <v>5745</v>
      </c>
    </row>
    <row r="237" spans="1:11" ht="18" customHeight="1">
      <c r="A237" s="319">
        <v>4320</v>
      </c>
      <c r="B237" s="93">
        <v>46195</v>
      </c>
      <c r="C237" s="83" t="s">
        <v>2474</v>
      </c>
      <c r="E237" s="320" t="s">
        <v>2474</v>
      </c>
    </row>
    <row r="238" spans="1:11" ht="18" customHeight="1">
      <c r="A238" s="319">
        <v>4321</v>
      </c>
      <c r="B238" s="93">
        <v>46195</v>
      </c>
      <c r="C238" s="83" t="s">
        <v>1004</v>
      </c>
      <c r="E238" s="320" t="s">
        <v>1004</v>
      </c>
    </row>
    <row r="239" spans="1:11" ht="18" customHeight="1">
      <c r="A239" s="319">
        <v>4322</v>
      </c>
      <c r="B239" s="93">
        <v>46195</v>
      </c>
      <c r="C239" s="83" t="s">
        <v>5198</v>
      </c>
      <c r="E239" s="320" t="s">
        <v>5198</v>
      </c>
    </row>
    <row r="240" spans="1:11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3537</v>
      </c>
      <c r="B1" s="275" t="s">
        <v>48</v>
      </c>
      <c r="C1" s="288" t="s">
        <v>2739</v>
      </c>
      <c r="D1" s="275" t="s">
        <v>2738</v>
      </c>
      <c r="E1" s="275"/>
      <c r="F1" s="274"/>
    </row>
    <row r="2" spans="1:6">
      <c r="B2" s="261" t="s">
        <v>1310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3659</v>
      </c>
    </row>
    <row r="3" spans="1:6">
      <c r="B3" s="58" t="s">
        <v>1260</v>
      </c>
      <c r="C3" s="290">
        <f>SUMIF(BTS_매출관리!C:C,B3,BTS_매출관리!I:I)</f>
        <v>0</v>
      </c>
      <c r="D3" s="58">
        <f t="shared" si="0"/>
        <v>1</v>
      </c>
      <c r="E3" t="s">
        <v>3659</v>
      </c>
    </row>
    <row r="4" spans="1:6">
      <c r="B4" s="261" t="s">
        <v>1300</v>
      </c>
      <c r="C4" s="260">
        <f>SUMIF(BTS_매출관리!C:C,B4,BTS_매출관리!I:I)</f>
        <v>0</v>
      </c>
      <c r="D4" s="261">
        <f t="shared" si="0"/>
        <v>1</v>
      </c>
      <c r="E4" t="s">
        <v>3659</v>
      </c>
    </row>
    <row r="5" spans="1:6">
      <c r="B5" s="58" t="s">
        <v>2144</v>
      </c>
      <c r="C5" s="290">
        <f>SUMIF(BTS_매출관리!C:C,B5,BTS_매출관리!I:I)</f>
        <v>0</v>
      </c>
      <c r="D5" s="58">
        <f t="shared" si="0"/>
        <v>1</v>
      </c>
      <c r="E5" t="s">
        <v>3659</v>
      </c>
    </row>
    <row r="6" spans="1:6">
      <c r="B6" s="58" t="s">
        <v>1237</v>
      </c>
      <c r="C6" s="290">
        <f>SUMIF(BTS_매출관리!C:C,B6,BTS_매출관리!I:I)</f>
        <v>0</v>
      </c>
      <c r="D6" s="58">
        <f t="shared" si="0"/>
        <v>1</v>
      </c>
      <c r="E6" t="s">
        <v>3659</v>
      </c>
    </row>
    <row r="7" spans="1:6">
      <c r="B7" s="58" t="s">
        <v>1294</v>
      </c>
      <c r="C7" s="290">
        <f>SUMIF(BTS_매출관리!C:C,B7,BTS_매출관리!I:I)</f>
        <v>0</v>
      </c>
      <c r="D7" s="58">
        <f t="shared" si="0"/>
        <v>1</v>
      </c>
      <c r="E7" t="s">
        <v>3659</v>
      </c>
    </row>
    <row r="8" spans="1:6">
      <c r="B8" s="261" t="s">
        <v>1829</v>
      </c>
      <c r="C8" s="260">
        <f>SUMIF(BTS_매출관리!C:C,B8,BTS_매출관리!I:I)</f>
        <v>0</v>
      </c>
      <c r="D8" s="261">
        <f t="shared" si="0"/>
        <v>1</v>
      </c>
      <c r="E8" t="s">
        <v>3659</v>
      </c>
    </row>
    <row r="9" spans="1:6">
      <c r="B9" s="261" t="s">
        <v>1073</v>
      </c>
      <c r="C9" s="260">
        <f>SUMIF(BTS_매출관리!C:C,B9,BTS_매출관리!I:I)</f>
        <v>0</v>
      </c>
      <c r="D9" s="261">
        <f t="shared" si="0"/>
        <v>1</v>
      </c>
      <c r="E9" t="s">
        <v>3659</v>
      </c>
    </row>
    <row r="10" spans="1:6">
      <c r="B10" s="261" t="s">
        <v>1253</v>
      </c>
      <c r="C10" s="260">
        <f>SUMIF(BTS_매출관리!C:C,B10,BTS_매출관리!I:I)</f>
        <v>0</v>
      </c>
      <c r="D10" s="261">
        <f t="shared" si="0"/>
        <v>1</v>
      </c>
      <c r="E10" t="s">
        <v>3659</v>
      </c>
    </row>
    <row r="11" spans="1:6">
      <c r="B11" s="58" t="s">
        <v>1131</v>
      </c>
      <c r="C11" s="290">
        <f>SUMIF(BTS_매출관리!C:C,B11,BTS_매출관리!I:I)</f>
        <v>0</v>
      </c>
      <c r="D11" s="58">
        <f t="shared" si="0"/>
        <v>1</v>
      </c>
      <c r="E11" t="s">
        <v>3659</v>
      </c>
    </row>
    <row r="12" spans="1:6">
      <c r="B12" s="58" t="s">
        <v>1311</v>
      </c>
      <c r="C12" s="290">
        <f>SUMIF(BTS_매출관리!C:C,B12,BTS_매출관리!I:I)</f>
        <v>0</v>
      </c>
      <c r="D12" s="58">
        <f t="shared" si="0"/>
        <v>1</v>
      </c>
      <c r="E12" t="s">
        <v>3659</v>
      </c>
      <c r="F12">
        <f>IF(D12 &lt; 10,,"")</f>
        <v>0</v>
      </c>
    </row>
    <row r="13" spans="1:6">
      <c r="B13" s="58" t="s">
        <v>1291</v>
      </c>
      <c r="C13" s="290">
        <f>SUMIF(BTS_매출관리!C:C,B13,BTS_매출관리!I:I)</f>
        <v>0</v>
      </c>
      <c r="D13" s="58">
        <f t="shared" si="0"/>
        <v>1</v>
      </c>
      <c r="E13" t="s">
        <v>3659</v>
      </c>
      <c r="F13">
        <f>IF(D13 &lt; 10,,"")</f>
        <v>0</v>
      </c>
    </row>
    <row r="14" spans="1:6">
      <c r="B14" s="58" t="s">
        <v>1247</v>
      </c>
      <c r="C14" s="290">
        <f>SUMIF(BTS_매출관리!C:C,B14,BTS_매출관리!I:I)</f>
        <v>0</v>
      </c>
      <c r="D14" s="58">
        <f t="shared" si="0"/>
        <v>1</v>
      </c>
      <c r="E14" t="s">
        <v>3659</v>
      </c>
      <c r="F14">
        <f>IF(D14 &lt; 10,,"")</f>
        <v>0</v>
      </c>
    </row>
    <row r="15" spans="1:6">
      <c r="B15" s="58" t="s">
        <v>1245</v>
      </c>
      <c r="C15" s="290">
        <f>SUMIF(BTS_매출관리!C:C,B15,BTS_매출관리!I:I)</f>
        <v>0</v>
      </c>
      <c r="D15" s="58">
        <f t="shared" si="0"/>
        <v>1</v>
      </c>
      <c r="E15" t="s">
        <v>3659</v>
      </c>
    </row>
    <row r="16" spans="1:6">
      <c r="B16" s="58" t="s">
        <v>1726</v>
      </c>
      <c r="C16" s="290">
        <f>SUMIF(BTS_매출관리!C:C,B16,BTS_매출관리!I:I)</f>
        <v>0</v>
      </c>
      <c r="D16" s="58">
        <f t="shared" si="0"/>
        <v>1</v>
      </c>
      <c r="E16" t="s">
        <v>3659</v>
      </c>
    </row>
    <row r="17" spans="2:18">
      <c r="B17" s="58" t="s">
        <v>1617</v>
      </c>
      <c r="C17" s="290">
        <f>SUMIF(BTS_매출관리!C:C,B17,BTS_매출관리!I:I)</f>
        <v>0</v>
      </c>
      <c r="D17" s="58">
        <f t="shared" si="0"/>
        <v>1</v>
      </c>
      <c r="E17" t="s">
        <v>3659</v>
      </c>
    </row>
    <row r="18" spans="2:18">
      <c r="B18" s="58" t="s">
        <v>1232</v>
      </c>
      <c r="C18" s="290">
        <f>SUMIF(BTS_매출관리!C:C,B18,BTS_매출관리!I:I)</f>
        <v>0</v>
      </c>
      <c r="D18" s="58">
        <f t="shared" si="0"/>
        <v>1</v>
      </c>
      <c r="E18" t="s">
        <v>3630</v>
      </c>
    </row>
    <row r="19" spans="2:18">
      <c r="B19" s="58" t="s">
        <v>1292</v>
      </c>
      <c r="C19" s="290">
        <f>SUMIF(BTS_매출관리!C:C,B19,BTS_매출관리!I:I)</f>
        <v>0</v>
      </c>
      <c r="D19" s="58">
        <f t="shared" si="0"/>
        <v>1</v>
      </c>
      <c r="E19" t="s">
        <v>3659</v>
      </c>
    </row>
    <row r="20" spans="2:18">
      <c r="B20" s="58" t="s">
        <v>1007</v>
      </c>
      <c r="C20" s="290">
        <f>SUMIF(BTS_매출관리!C:C,B20,BTS_매출관리!I:I)</f>
        <v>0</v>
      </c>
      <c r="D20" s="58">
        <f t="shared" si="0"/>
        <v>1</v>
      </c>
      <c r="E20" t="s">
        <v>3659</v>
      </c>
    </row>
    <row r="21" spans="2:18">
      <c r="B21" s="58" t="s">
        <v>1248</v>
      </c>
      <c r="C21" s="290">
        <f>SUMIF(BTS_매출관리!C:C,B21,BTS_매출관리!I:I)</f>
        <v>0</v>
      </c>
      <c r="D21" s="58">
        <f t="shared" si="0"/>
        <v>1</v>
      </c>
      <c r="E21" t="s">
        <v>3659</v>
      </c>
      <c r="F21" t="s">
        <v>3563</v>
      </c>
    </row>
    <row r="22" spans="2:18">
      <c r="B22" s="58" t="s">
        <v>1299</v>
      </c>
      <c r="C22" s="290">
        <f>SUMIF(BTS_매출관리!C:C,B22,BTS_매출관리!I:I)</f>
        <v>0</v>
      </c>
      <c r="D22" s="58">
        <f t="shared" si="0"/>
        <v>1</v>
      </c>
      <c r="E22" t="s">
        <v>3659</v>
      </c>
      <c r="F22" t="s">
        <v>3538</v>
      </c>
      <c r="G22" t="s">
        <v>3658</v>
      </c>
      <c r="I22" t="s">
        <v>3541</v>
      </c>
      <c r="J22" s="292" t="s">
        <v>3579</v>
      </c>
      <c r="O22" t="s">
        <v>3564</v>
      </c>
      <c r="P22">
        <v>2</v>
      </c>
      <c r="Q22" t="s">
        <v>3659</v>
      </c>
    </row>
    <row r="23" spans="2:18">
      <c r="B23" s="58" t="s">
        <v>1234</v>
      </c>
      <c r="C23" s="290">
        <f>SUMIF(BTS_매출관리!C:C,B23,BTS_매출관리!I:I)</f>
        <v>0</v>
      </c>
      <c r="D23" s="58">
        <f t="shared" si="0"/>
        <v>1</v>
      </c>
      <c r="E23" t="s">
        <v>3659</v>
      </c>
      <c r="F23" t="s">
        <v>3539</v>
      </c>
      <c r="G23" t="s">
        <v>3658</v>
      </c>
      <c r="I23" t="s">
        <v>3543</v>
      </c>
      <c r="J23" s="292" t="s">
        <v>3579</v>
      </c>
      <c r="O23" t="s">
        <v>3565</v>
      </c>
      <c r="P23">
        <v>3</v>
      </c>
      <c r="Q23" t="s">
        <v>3659</v>
      </c>
    </row>
    <row r="24" spans="2:18">
      <c r="B24" s="58" t="s">
        <v>1271</v>
      </c>
      <c r="C24" s="290">
        <f>SUMIF(BTS_매출관리!C:C,B24,BTS_매출관리!I:I)</f>
        <v>0</v>
      </c>
      <c r="D24" s="58">
        <f t="shared" si="0"/>
        <v>1</v>
      </c>
      <c r="E24" t="s">
        <v>3659</v>
      </c>
      <c r="F24" t="s">
        <v>3540</v>
      </c>
      <c r="G24" t="s">
        <v>3658</v>
      </c>
      <c r="I24" t="s">
        <v>3545</v>
      </c>
      <c r="J24" s="292" t="s">
        <v>3579</v>
      </c>
      <c r="O24" t="s">
        <v>3566</v>
      </c>
      <c r="P24">
        <v>2</v>
      </c>
      <c r="Q24" t="s">
        <v>3659</v>
      </c>
    </row>
    <row r="25" spans="2:18">
      <c r="B25" s="58" t="s">
        <v>1045</v>
      </c>
      <c r="C25" s="290">
        <f>SUMIF(BTS_매출관리!C:C,B25,BTS_매출관리!I:I)</f>
        <v>0</v>
      </c>
      <c r="D25" s="58">
        <f t="shared" si="0"/>
        <v>1</v>
      </c>
      <c r="E25" t="s">
        <v>3659</v>
      </c>
      <c r="F25" t="s">
        <v>3542</v>
      </c>
      <c r="G25" t="s">
        <v>3579</v>
      </c>
      <c r="I25" t="s">
        <v>3548</v>
      </c>
      <c r="J25" s="292" t="s">
        <v>3658</v>
      </c>
      <c r="O25" t="s">
        <v>3567</v>
      </c>
      <c r="P25">
        <v>1</v>
      </c>
      <c r="R25" t="s">
        <v>3658</v>
      </c>
    </row>
    <row r="26" spans="2:18">
      <c r="B26" s="58" t="s">
        <v>1123</v>
      </c>
      <c r="C26" s="290">
        <f>SUMIF(BTS_매출관리!C:C,B26,BTS_매출관리!I:I)</f>
        <v>0</v>
      </c>
      <c r="D26" s="58">
        <f t="shared" si="0"/>
        <v>1</v>
      </c>
      <c r="E26" t="s">
        <v>3659</v>
      </c>
      <c r="F26" t="s">
        <v>3544</v>
      </c>
      <c r="G26" t="s">
        <v>3658</v>
      </c>
      <c r="I26" t="s">
        <v>3561</v>
      </c>
      <c r="J26" s="292" t="s">
        <v>3597</v>
      </c>
      <c r="O26" t="s">
        <v>3568</v>
      </c>
      <c r="P26">
        <v>2</v>
      </c>
      <c r="Q26" t="s">
        <v>3580</v>
      </c>
    </row>
    <row r="27" spans="2:18">
      <c r="B27" s="58" t="s">
        <v>2388</v>
      </c>
      <c r="C27" s="290">
        <f>SUMIF(BTS_매출관리!C:C,B27,BTS_매출관리!I:I)</f>
        <v>0</v>
      </c>
      <c r="D27" s="58">
        <f t="shared" si="0"/>
        <v>1</v>
      </c>
      <c r="E27" t="s">
        <v>3659</v>
      </c>
      <c r="F27" t="s">
        <v>3646</v>
      </c>
      <c r="G27" t="s">
        <v>3666</v>
      </c>
      <c r="I27" t="s">
        <v>2767</v>
      </c>
      <c r="J27" s="292" t="s">
        <v>3597</v>
      </c>
      <c r="O27" t="s">
        <v>3569</v>
      </c>
      <c r="P27">
        <v>1</v>
      </c>
      <c r="Q27" t="s">
        <v>3579</v>
      </c>
    </row>
    <row r="28" spans="2:18">
      <c r="B28" s="58" t="s">
        <v>1275</v>
      </c>
      <c r="C28" s="290">
        <f>SUMIF(BTS_매출관리!C:C,B28,BTS_매출관리!I:I)</f>
        <v>0</v>
      </c>
      <c r="D28" s="58">
        <f t="shared" si="0"/>
        <v>1</v>
      </c>
      <c r="E28" t="s">
        <v>3659</v>
      </c>
      <c r="F28" t="s">
        <v>3547</v>
      </c>
      <c r="G28" t="s">
        <v>3664</v>
      </c>
      <c r="I28" t="s">
        <v>2184</v>
      </c>
      <c r="J28" s="292" t="s">
        <v>3597</v>
      </c>
      <c r="O28" t="s">
        <v>3570</v>
      </c>
      <c r="P28">
        <v>2</v>
      </c>
      <c r="R28" t="s">
        <v>3665</v>
      </c>
    </row>
    <row r="29" spans="2:18">
      <c r="B29" s="58" t="s">
        <v>2281</v>
      </c>
      <c r="C29" s="290">
        <f>SUMIF(BTS_매출관리!C:C,B29,BTS_매출관리!I:I)</f>
        <v>0</v>
      </c>
      <c r="D29" s="58">
        <f t="shared" si="0"/>
        <v>1</v>
      </c>
      <c r="E29" t="s">
        <v>2770</v>
      </c>
      <c r="F29" t="s">
        <v>3549</v>
      </c>
      <c r="G29" t="s">
        <v>3658</v>
      </c>
      <c r="O29" t="s">
        <v>3571</v>
      </c>
      <c r="P29">
        <v>2</v>
      </c>
      <c r="Q29" t="s">
        <v>3659</v>
      </c>
    </row>
    <row r="30" spans="2:18">
      <c r="B30" s="58" t="s">
        <v>1265</v>
      </c>
      <c r="C30" s="290">
        <f>SUMIF(BTS_매출관리!C:C,B30,BTS_매출관리!I:I)</f>
        <v>0</v>
      </c>
      <c r="D30" s="58">
        <f t="shared" si="0"/>
        <v>1</v>
      </c>
      <c r="F30" t="s">
        <v>3550</v>
      </c>
      <c r="G30" t="s">
        <v>3664</v>
      </c>
      <c r="O30" t="s">
        <v>3572</v>
      </c>
      <c r="P30">
        <v>2</v>
      </c>
      <c r="Q30" t="s">
        <v>3596</v>
      </c>
    </row>
    <row r="31" spans="2:18">
      <c r="B31" s="58" t="s">
        <v>1304</v>
      </c>
      <c r="C31" s="290">
        <f>SUMIF(BTS_매출관리!C:C,B31,BTS_매출관리!I:I)</f>
        <v>0</v>
      </c>
      <c r="D31" s="58">
        <f t="shared" si="0"/>
        <v>1</v>
      </c>
      <c r="F31" t="s">
        <v>3551</v>
      </c>
      <c r="G31" t="s">
        <v>3658</v>
      </c>
      <c r="O31" t="s">
        <v>3573</v>
      </c>
      <c r="P31">
        <v>1</v>
      </c>
      <c r="R31" t="s">
        <v>3664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3659</v>
      </c>
      <c r="F32" t="s">
        <v>3552</v>
      </c>
      <c r="G32" t="s">
        <v>3658</v>
      </c>
      <c r="O32" t="s">
        <v>3574</v>
      </c>
      <c r="P32">
        <v>1</v>
      </c>
      <c r="R32" t="s">
        <v>3658</v>
      </c>
    </row>
    <row r="33" spans="2:17">
      <c r="B33" s="58" t="s">
        <v>1229</v>
      </c>
      <c r="C33" s="290">
        <f>SUMIF(BTS_매출관리!C:C,B33,BTS_매출관리!I:I)</f>
        <v>0</v>
      </c>
      <c r="D33" s="58">
        <f t="shared" si="0"/>
        <v>1</v>
      </c>
      <c r="F33" t="s">
        <v>3553</v>
      </c>
      <c r="G33" t="s">
        <v>3658</v>
      </c>
      <c r="O33" t="s">
        <v>3575</v>
      </c>
      <c r="P33">
        <v>1</v>
      </c>
      <c r="Q33" t="s">
        <v>3581</v>
      </c>
    </row>
    <row r="34" spans="2:17">
      <c r="B34" s="58" t="s">
        <v>1446</v>
      </c>
      <c r="C34" s="290">
        <f>SUMIF(BTS_매출관리!C:C,B34,BTS_매출관리!I:I)</f>
        <v>0</v>
      </c>
      <c r="D34" s="58">
        <f t="shared" si="0"/>
        <v>1</v>
      </c>
      <c r="E34" t="s">
        <v>3659</v>
      </c>
      <c r="F34" t="s">
        <v>3554</v>
      </c>
      <c r="G34" t="s">
        <v>3664</v>
      </c>
      <c r="O34" t="s">
        <v>3546</v>
      </c>
      <c r="P34">
        <v>2</v>
      </c>
      <c r="Q34" t="s">
        <v>3659</v>
      </c>
    </row>
    <row r="35" spans="2:17">
      <c r="B35" s="58" t="s">
        <v>2820</v>
      </c>
      <c r="C35" s="290">
        <f>SUMIF(BTS_매출관리!C:C,B35,BTS_매출관리!I:I)</f>
        <v>0</v>
      </c>
      <c r="D35" s="58">
        <f t="shared" si="0"/>
        <v>1</v>
      </c>
      <c r="E35" t="s">
        <v>3659</v>
      </c>
      <c r="F35" t="s">
        <v>3555</v>
      </c>
      <c r="G35" t="s">
        <v>3664</v>
      </c>
      <c r="O35" t="s">
        <v>3576</v>
      </c>
      <c r="P35">
        <v>1</v>
      </c>
    </row>
    <row r="36" spans="2:17">
      <c r="B36" s="58" t="s">
        <v>1024</v>
      </c>
      <c r="C36" s="290">
        <f>SUMIF(BTS_매출관리!C:C,B36,BTS_매출관리!I:I)</f>
        <v>0</v>
      </c>
      <c r="D36" s="58">
        <f t="shared" si="0"/>
        <v>1</v>
      </c>
      <c r="F36" t="s">
        <v>3556</v>
      </c>
      <c r="G36" t="s">
        <v>3658</v>
      </c>
      <c r="O36" t="s">
        <v>3577</v>
      </c>
      <c r="P36">
        <v>1</v>
      </c>
      <c r="Q36" t="s">
        <v>3659</v>
      </c>
    </row>
    <row r="37" spans="2:17">
      <c r="B37" s="58" t="s">
        <v>1568</v>
      </c>
      <c r="C37" s="290">
        <f>SUMIF(BTS_매출관리!C:C,B37,BTS_매출관리!I:I)</f>
        <v>0</v>
      </c>
      <c r="D37" s="58">
        <f t="shared" si="0"/>
        <v>1</v>
      </c>
      <c r="E37" t="s">
        <v>3659</v>
      </c>
      <c r="F37" t="s">
        <v>3557</v>
      </c>
      <c r="G37" t="s">
        <v>3658</v>
      </c>
    </row>
    <row r="38" spans="2:17">
      <c r="B38" s="58" t="s">
        <v>1284</v>
      </c>
      <c r="C38" s="290">
        <f>SUMIF(BTS_매출관리!C:C,B38,BTS_매출관리!I:I)</f>
        <v>0</v>
      </c>
      <c r="D38" s="58">
        <f t="shared" si="0"/>
        <v>1</v>
      </c>
      <c r="E38" t="s">
        <v>3630</v>
      </c>
      <c r="F38" t="s">
        <v>3558</v>
      </c>
      <c r="G38" t="s">
        <v>3664</v>
      </c>
    </row>
    <row r="39" spans="2:17">
      <c r="B39" s="58" t="s">
        <v>1303</v>
      </c>
      <c r="C39" s="290">
        <f>SUMIF(BTS_매출관리!C:C,B39,BTS_매출관리!I:I)</f>
        <v>0</v>
      </c>
      <c r="D39" s="58">
        <f t="shared" si="0"/>
        <v>1</v>
      </c>
      <c r="E39" t="s">
        <v>3659</v>
      </c>
      <c r="F39" t="s">
        <v>3559</v>
      </c>
      <c r="G39" t="s">
        <v>3664</v>
      </c>
    </row>
    <row r="40" spans="2:17">
      <c r="B40" s="58" t="s">
        <v>1307</v>
      </c>
      <c r="C40" s="290">
        <f>SUMIF(BTS_매출관리!C:C,B40,BTS_매출관리!I:I)</f>
        <v>0</v>
      </c>
      <c r="D40" s="58">
        <f t="shared" si="0"/>
        <v>1</v>
      </c>
      <c r="F40" t="s">
        <v>3560</v>
      </c>
      <c r="G40" t="s">
        <v>3664</v>
      </c>
    </row>
    <row r="41" spans="2:17">
      <c r="B41" s="58" t="s">
        <v>2477</v>
      </c>
      <c r="C41" s="290">
        <f>SUMIF(BTS_매출관리!C:C,B41,BTS_매출관리!I:I)</f>
        <v>0</v>
      </c>
      <c r="D41" s="58">
        <f t="shared" si="0"/>
        <v>1</v>
      </c>
      <c r="E41" t="s">
        <v>3659</v>
      </c>
      <c r="F41" t="s">
        <v>3562</v>
      </c>
      <c r="G41" t="s">
        <v>3658</v>
      </c>
    </row>
    <row r="42" spans="2:17">
      <c r="B42" s="58" t="s">
        <v>1246</v>
      </c>
      <c r="C42" s="290">
        <f>SUMIF(BTS_매출관리!C:C,B42,BTS_매출관리!I:I)</f>
        <v>0</v>
      </c>
      <c r="D42" s="58">
        <f t="shared" si="0"/>
        <v>1</v>
      </c>
      <c r="F42" t="s">
        <v>1286</v>
      </c>
      <c r="G42" t="s">
        <v>3664</v>
      </c>
    </row>
    <row r="43" spans="2:17">
      <c r="B43" s="58" t="s">
        <v>1144</v>
      </c>
      <c r="C43" s="290">
        <f>SUMIF(BTS_매출관리!C:C,B43,BTS_매출관리!I:I)</f>
        <v>0</v>
      </c>
      <c r="D43" s="58">
        <f t="shared" si="0"/>
        <v>1</v>
      </c>
      <c r="F43" t="s">
        <v>3647</v>
      </c>
      <c r="G43" t="s">
        <v>3658</v>
      </c>
    </row>
    <row r="44" spans="2:17">
      <c r="B44" s="58" t="s">
        <v>1256</v>
      </c>
      <c r="C44" s="290">
        <f>SUMIF(BTS_매출관리!C:C,B44,BTS_매출관리!I:I)</f>
        <v>0</v>
      </c>
      <c r="D44" s="58">
        <f t="shared" si="0"/>
        <v>1</v>
      </c>
      <c r="E44" t="s">
        <v>3659</v>
      </c>
      <c r="F44" t="s">
        <v>3648</v>
      </c>
      <c r="G44" t="s">
        <v>3658</v>
      </c>
    </row>
    <row r="45" spans="2:17">
      <c r="B45" s="58" t="s">
        <v>1315</v>
      </c>
      <c r="C45" s="290">
        <f>SUMIF(BTS_매출관리!C:C,B45,BTS_매출관리!I:I)</f>
        <v>0</v>
      </c>
      <c r="D45" s="58">
        <f t="shared" si="0"/>
        <v>1</v>
      </c>
      <c r="E45" t="s">
        <v>3659</v>
      </c>
      <c r="F45" t="s">
        <v>3649</v>
      </c>
      <c r="G45" t="s">
        <v>3658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3660</v>
      </c>
      <c r="G46" t="s">
        <v>3658</v>
      </c>
    </row>
    <row r="47" spans="2:17">
      <c r="B47" s="58" t="s">
        <v>1261</v>
      </c>
      <c r="C47" s="290">
        <f>SUMIF(BTS_매출관리!C:C,B47,BTS_매출관리!I:I)</f>
        <v>0</v>
      </c>
      <c r="D47" s="58">
        <f t="shared" si="0"/>
        <v>1</v>
      </c>
      <c r="E47" t="s">
        <v>3659</v>
      </c>
      <c r="F47" s="58" t="s">
        <v>1024</v>
      </c>
      <c r="G47" t="s">
        <v>3658</v>
      </c>
      <c r="K47" t="s">
        <v>3658</v>
      </c>
      <c r="L47">
        <f>COUNTIF(G22:G49,"스팸")</f>
        <v>17</v>
      </c>
    </row>
    <row r="48" spans="2:17">
      <c r="B48" s="58" t="s">
        <v>1288</v>
      </c>
      <c r="C48" s="290">
        <f>SUMIF(BTS_매출관리!C:C,B48,BTS_매출관리!I:I)</f>
        <v>0</v>
      </c>
      <c r="D48" s="58">
        <f t="shared" si="0"/>
        <v>1</v>
      </c>
      <c r="F48" s="58" t="s">
        <v>1315</v>
      </c>
      <c r="G48" t="s">
        <v>3664</v>
      </c>
      <c r="K48" t="s">
        <v>3664</v>
      </c>
      <c r="L48">
        <f>COUNTIF(G22:G49,"반반")</f>
        <v>10</v>
      </c>
    </row>
    <row r="49" spans="2:7">
      <c r="B49" s="58" t="s">
        <v>1242</v>
      </c>
      <c r="C49" s="290">
        <f>SUMIF(BTS_매출관리!C:C,B49,BTS_매출관리!I:I)</f>
        <v>0</v>
      </c>
      <c r="D49" s="58">
        <f t="shared" si="0"/>
        <v>1</v>
      </c>
      <c r="F49" t="s">
        <v>1279</v>
      </c>
      <c r="G49" t="s">
        <v>3664</v>
      </c>
    </row>
    <row r="50" spans="2:7">
      <c r="B50" s="58" t="s">
        <v>1257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2772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1012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1254</v>
      </c>
      <c r="C53" s="291">
        <f>SUMIF(BTS_매출관리!C:C,B53,BTS_매출관리!I:I)</f>
        <v>0</v>
      </c>
      <c r="D53" s="47">
        <f t="shared" si="0"/>
        <v>1</v>
      </c>
      <c r="E53" t="s">
        <v>3659</v>
      </c>
    </row>
    <row r="54" spans="2:7">
      <c r="B54" s="47" t="s">
        <v>2692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1314</v>
      </c>
      <c r="C55" s="291">
        <f>SUMIF(BTS_매출관리!C:C,B55,BTS_매출관리!I:I)</f>
        <v>0</v>
      </c>
      <c r="D55" s="47">
        <f t="shared" si="0"/>
        <v>1</v>
      </c>
      <c r="E55" t="s">
        <v>2770</v>
      </c>
    </row>
    <row r="56" spans="2:7">
      <c r="B56" s="47" t="s">
        <v>1317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3186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2767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2209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1309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1279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3020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2295</v>
      </c>
      <c r="C63" s="52">
        <f>SUMIF(BTS_매출관리!C:C,B63,BTS_매출관리!I:I)</f>
        <v>0</v>
      </c>
      <c r="D63">
        <f t="shared" si="0"/>
        <v>1</v>
      </c>
      <c r="E63" t="s">
        <v>3659</v>
      </c>
    </row>
    <row r="64" spans="2:7">
      <c r="B64" t="s">
        <v>1565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2666</v>
      </c>
      <c r="C65" s="52">
        <f>SUMIF(BTS_매출관리!C:C,B65,BTS_매출관리!I:I)</f>
        <v>0</v>
      </c>
      <c r="D65">
        <f t="shared" si="0"/>
        <v>1</v>
      </c>
      <c r="E65" t="s">
        <v>3659</v>
      </c>
    </row>
    <row r="66" spans="2:5">
      <c r="B66" t="s">
        <v>1527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3426</v>
      </c>
      <c r="C67" s="52">
        <f>SUMIF(BTS_매출관리!C:C,B67,BTS_매출관리!I:I)</f>
        <v>0</v>
      </c>
      <c r="D67">
        <f t="shared" si="1"/>
        <v>1</v>
      </c>
      <c r="E67" t="s">
        <v>3659</v>
      </c>
    </row>
    <row r="68" spans="2:5">
      <c r="B68" t="s">
        <v>1286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1842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2184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3504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1241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2776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2285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1297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2794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1263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1332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3164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1193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1273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1250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2231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1952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1233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2696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1252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1226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2670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2618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2800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996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2652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2027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1243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2677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2839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2932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1195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2846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2065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2079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1973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1160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1198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1287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1318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3084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1604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1274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1236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1277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2508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1266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2979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1306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3297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1280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1129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1969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3353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2780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2924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3453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1281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1157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2716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3106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2301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1259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2407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1255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2385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1272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1276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1302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1312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3049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3350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1239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1282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1986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3344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3389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2867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3589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2548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2203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3245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1235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1268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3159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1777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2403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2643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3081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1293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1249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1240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1244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1251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1258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1262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1001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1267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1269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1270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1068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1278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1283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1285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1289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1295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1296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1298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1301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1305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1308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1313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1041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1316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1522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2291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2592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2834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3" t="s">
        <v>2</v>
      </c>
      <c r="B1" s="488" t="s">
        <v>2246</v>
      </c>
      <c r="C1" s="486" t="s">
        <v>2440</v>
      </c>
      <c r="D1" s="483" t="s">
        <v>2469</v>
      </c>
      <c r="E1" s="483" t="s">
        <v>36</v>
      </c>
      <c r="F1" s="483" t="s">
        <v>2619</v>
      </c>
      <c r="G1" s="483"/>
      <c r="H1" s="483" t="s">
        <v>2620</v>
      </c>
      <c r="I1" s="483"/>
      <c r="J1" s="483" t="s">
        <v>2621</v>
      </c>
      <c r="K1" s="483"/>
      <c r="L1" s="267"/>
    </row>
    <row r="2" spans="1:15" ht="17.25" thickBot="1">
      <c r="A2" s="484"/>
      <c r="B2" s="489"/>
      <c r="C2" s="487"/>
      <c r="D2" s="484"/>
      <c r="E2" s="484"/>
      <c r="F2" s="273" t="s">
        <v>2441</v>
      </c>
      <c r="G2" s="273" t="s">
        <v>2442</v>
      </c>
      <c r="H2" s="273" t="s">
        <v>2443</v>
      </c>
      <c r="I2" s="273" t="s">
        <v>2444</v>
      </c>
      <c r="J2" s="273" t="s">
        <v>2443</v>
      </c>
      <c r="K2" s="273" t="s">
        <v>2444</v>
      </c>
      <c r="L2" s="273"/>
    </row>
    <row r="3" spans="1:15" ht="18" customHeight="1">
      <c r="A3" s="264">
        <v>1</v>
      </c>
      <c r="B3" s="268">
        <v>45659</v>
      </c>
      <c r="C3" s="269" t="s">
        <v>2445</v>
      </c>
      <c r="D3" s="269" t="s">
        <v>2446</v>
      </c>
      <c r="E3" s="269" t="s">
        <v>2447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2448</v>
      </c>
      <c r="D4" s="244" t="s">
        <v>2449</v>
      </c>
      <c r="E4" s="244" t="s">
        <v>2447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2445</v>
      </c>
      <c r="D5" s="244" t="s">
        <v>2446</v>
      </c>
      <c r="E5" s="244" t="s">
        <v>2447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2445</v>
      </c>
      <c r="D6" s="244" t="s">
        <v>2446</v>
      </c>
      <c r="E6" s="244" t="s">
        <v>2447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2445</v>
      </c>
      <c r="D7" s="244" t="s">
        <v>2446</v>
      </c>
      <c r="E7" s="244" t="s">
        <v>2450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2451</v>
      </c>
      <c r="D8" s="244" t="s">
        <v>2452</v>
      </c>
      <c r="E8" s="244" t="s">
        <v>2447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2453</v>
      </c>
      <c r="D9" s="244" t="s">
        <v>2454</v>
      </c>
      <c r="E9" s="244" t="s">
        <v>2447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2455</v>
      </c>
      <c r="D10" s="244" t="s">
        <v>2446</v>
      </c>
      <c r="E10" s="244" t="s">
        <v>2450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2456</v>
      </c>
      <c r="D11" s="244" t="s">
        <v>2446</v>
      </c>
      <c r="E11" s="244" t="s">
        <v>2450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2445</v>
      </c>
      <c r="D12" s="244" t="s">
        <v>2446</v>
      </c>
      <c r="E12" s="244" t="s">
        <v>2447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2445</v>
      </c>
      <c r="D13" s="244" t="s">
        <v>2446</v>
      </c>
      <c r="E13" s="244" t="s">
        <v>2447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2448</v>
      </c>
      <c r="D14" s="244" t="s">
        <v>2449</v>
      </c>
      <c r="E14" s="244" t="s">
        <v>2450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2445</v>
      </c>
      <c r="D15" s="244" t="s">
        <v>2446</v>
      </c>
      <c r="E15" s="244" t="s">
        <v>2450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2457</v>
      </c>
      <c r="D16" s="244" t="s">
        <v>2458</v>
      </c>
      <c r="E16" s="244" t="s">
        <v>2450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2445</v>
      </c>
      <c r="D17" s="244" t="s">
        <v>2446</v>
      </c>
      <c r="E17" s="244" t="s">
        <v>2450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2456</v>
      </c>
      <c r="D18" s="244" t="s">
        <v>2446</v>
      </c>
      <c r="E18" s="244" t="s">
        <v>2447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2459</v>
      </c>
      <c r="D19" s="244" t="s">
        <v>2460</v>
      </c>
      <c r="E19" s="244" t="s">
        <v>2450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2455</v>
      </c>
      <c r="D20" s="244" t="s">
        <v>2446</v>
      </c>
      <c r="E20" s="244" t="s">
        <v>2450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2461</v>
      </c>
      <c r="D21" s="244" t="s">
        <v>2458</v>
      </c>
      <c r="E21" s="244" t="s">
        <v>2450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2462</v>
      </c>
      <c r="D22" s="244" t="s">
        <v>2463</v>
      </c>
      <c r="E22" s="244" t="s">
        <v>2450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2464</v>
      </c>
      <c r="D23" s="244" t="s">
        <v>2465</v>
      </c>
      <c r="E23" s="244" t="s">
        <v>2450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2448</v>
      </c>
      <c r="D24" s="244" t="s">
        <v>2449</v>
      </c>
      <c r="E24" s="244" t="s">
        <v>2450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2445</v>
      </c>
      <c r="D25" s="244" t="s">
        <v>2446</v>
      </c>
      <c r="E25" s="244" t="s">
        <v>2450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2445</v>
      </c>
      <c r="D26" s="244" t="s">
        <v>2466</v>
      </c>
      <c r="E26" s="244" t="s">
        <v>2450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2467</v>
      </c>
      <c r="D27" s="244" t="s">
        <v>2446</v>
      </c>
      <c r="E27" s="244" t="s">
        <v>2450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2445</v>
      </c>
      <c r="D28" s="244" t="s">
        <v>2446</v>
      </c>
      <c r="E28" s="244" t="s">
        <v>2450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2445</v>
      </c>
      <c r="D29" s="244" t="s">
        <v>2446</v>
      </c>
      <c r="E29" s="244" t="s">
        <v>2450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2455</v>
      </c>
      <c r="D30" s="244" t="s">
        <v>2446</v>
      </c>
      <c r="E30" s="244" t="s">
        <v>2450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2459</v>
      </c>
      <c r="D31" s="244" t="s">
        <v>2460</v>
      </c>
      <c r="E31" s="244" t="s">
        <v>2450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2457</v>
      </c>
      <c r="D32" s="244" t="s">
        <v>2458</v>
      </c>
      <c r="E32" s="244" t="s">
        <v>2450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2456</v>
      </c>
      <c r="D33" s="244" t="s">
        <v>2446</v>
      </c>
      <c r="E33" s="244" t="s">
        <v>2450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2461</v>
      </c>
      <c r="D34" s="244" t="s">
        <v>2458</v>
      </c>
      <c r="E34" s="244" t="s">
        <v>2450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2448</v>
      </c>
      <c r="D35" s="244" t="s">
        <v>2449</v>
      </c>
      <c r="E35" s="244" t="s">
        <v>2450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2445</v>
      </c>
      <c r="D36" s="244" t="s">
        <v>2446</v>
      </c>
      <c r="E36" s="244" t="s">
        <v>2450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2448</v>
      </c>
      <c r="D37" s="244" t="s">
        <v>2449</v>
      </c>
      <c r="E37" s="244" t="s">
        <v>2450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2464</v>
      </c>
      <c r="D38" s="244" t="s">
        <v>2465</v>
      </c>
      <c r="E38" s="244" t="s">
        <v>2450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2445</v>
      </c>
      <c r="D39" s="244" t="s">
        <v>2446</v>
      </c>
      <c r="E39" s="244" t="s">
        <v>2450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2448</v>
      </c>
      <c r="D40" s="244" t="s">
        <v>2449</v>
      </c>
      <c r="E40" s="244" t="s">
        <v>2450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2462</v>
      </c>
      <c r="D41" s="244" t="s">
        <v>2463</v>
      </c>
      <c r="E41" s="244" t="s">
        <v>2450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2464</v>
      </c>
      <c r="D42" s="244" t="s">
        <v>2465</v>
      </c>
      <c r="E42" s="244" t="s">
        <v>2450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2445</v>
      </c>
      <c r="D43" s="244" t="s">
        <v>2446</v>
      </c>
      <c r="E43" s="244" t="s">
        <v>2450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2455</v>
      </c>
      <c r="D44" s="244" t="s">
        <v>2446</v>
      </c>
      <c r="E44" s="244" t="s">
        <v>2450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2461</v>
      </c>
      <c r="D45" s="244" t="s">
        <v>2458</v>
      </c>
      <c r="E45" s="244" t="s">
        <v>2450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2456</v>
      </c>
      <c r="D46" s="244" t="s">
        <v>2446</v>
      </c>
      <c r="E46" s="244" t="s">
        <v>2450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2457</v>
      </c>
      <c r="D47" s="244" t="s">
        <v>2458</v>
      </c>
      <c r="E47" s="244" t="s">
        <v>2450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2876</v>
      </c>
      <c r="D48" s="244" t="s">
        <v>2877</v>
      </c>
      <c r="E48" s="244" t="s">
        <v>2450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2954</v>
      </c>
      <c r="D49" s="244" t="s">
        <v>2955</v>
      </c>
      <c r="E49" s="244" t="s">
        <v>2450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2445</v>
      </c>
      <c r="D50" s="244" t="s">
        <v>2877</v>
      </c>
      <c r="E50" s="244" t="s">
        <v>2450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2464</v>
      </c>
      <c r="D51" s="244" t="s">
        <v>2958</v>
      </c>
      <c r="E51" s="244" t="s">
        <v>2450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2956</v>
      </c>
      <c r="D52" s="244" t="s">
        <v>2957</v>
      </c>
      <c r="E52" s="244" t="s">
        <v>2450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2464</v>
      </c>
      <c r="D53" s="244" t="s">
        <v>2958</v>
      </c>
      <c r="E53" s="244" t="s">
        <v>2450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2959</v>
      </c>
      <c r="D54" s="244" t="s">
        <v>2960</v>
      </c>
      <c r="E54" s="244" t="s">
        <v>2450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2455</v>
      </c>
      <c r="D55" s="244" t="s">
        <v>2446</v>
      </c>
      <c r="E55" s="244" t="s">
        <v>2450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2461</v>
      </c>
      <c r="D56" s="244" t="s">
        <v>2458</v>
      </c>
      <c r="E56" s="244" t="s">
        <v>2450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2457</v>
      </c>
      <c r="D57" s="244" t="s">
        <v>2458</v>
      </c>
      <c r="E57" s="244" t="s">
        <v>2450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2456</v>
      </c>
      <c r="D58" s="244" t="s">
        <v>2446</v>
      </c>
      <c r="E58" s="244" t="s">
        <v>2450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2451</v>
      </c>
      <c r="D59" s="244" t="s">
        <v>2452</v>
      </c>
      <c r="E59" s="244" t="s">
        <v>2450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2445</v>
      </c>
      <c r="D60" s="244" t="s">
        <v>2446</v>
      </c>
      <c r="E60" s="244" t="s">
        <v>2450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2450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2450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2450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2450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2450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2450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2450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2450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2450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2450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2450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2450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2450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2450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2450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2450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2450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2450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2450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2450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2450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2450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2450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2450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2450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2450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2450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2450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2447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2450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2450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2450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2450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2450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2450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2450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2450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2450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2450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2450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2450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2450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2450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2450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2450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2450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2450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2450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2450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2450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2450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2450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2450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2450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2450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2450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2450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2450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2450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2450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2450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2450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2450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2450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2450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2450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2450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2450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2450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2450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2450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2450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2450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2450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5" t="s">
        <v>2468</v>
      </c>
      <c r="C149" s="485"/>
      <c r="D149" s="485"/>
      <c r="E149" s="485"/>
      <c r="F149" s="485"/>
      <c r="G149" s="485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1103</v>
      </c>
      <c r="C3" s="228">
        <f>SUMIF($B:$B,A3,I:I)</f>
        <v>0</v>
      </c>
      <c r="D3" s="229" t="s">
        <v>1101</v>
      </c>
      <c r="E3" s="228">
        <f ca="1">SUMIF($B:$B,TODAY(),E:E)</f>
        <v>0</v>
      </c>
      <c r="F3" s="239" t="s">
        <v>2436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1104</v>
      </c>
      <c r="C4" s="228">
        <f>SUMIFS($I:$I,$B:$B,"&gt;="&amp;DATE(A5,A4,1),$B:$B,"&lt;="&amp;EOMONTH(DATE(A5,A4,1),0))</f>
        <v>0</v>
      </c>
      <c r="D4" s="230"/>
      <c r="E4" s="234"/>
      <c r="F4" s="239" t="s">
        <v>2437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1105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1139</v>
      </c>
      <c r="D8" s="76" t="s">
        <v>2469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1575</v>
      </c>
      <c r="J8" s="118" t="s">
        <v>2470</v>
      </c>
      <c r="K8" s="77" t="s">
        <v>1575</v>
      </c>
      <c r="L8" s="77" t="s">
        <v>2470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1934</v>
      </c>
    </row>
    <row r="3" spans="1:2">
      <c r="A3" t="s">
        <v>1936</v>
      </c>
    </row>
    <row r="4" spans="1:2">
      <c r="A4" t="s">
        <v>1937</v>
      </c>
    </row>
    <row r="5" spans="1:2">
      <c r="A5" t="s">
        <v>1938</v>
      </c>
    </row>
    <row r="6" spans="1:2">
      <c r="A6" t="s">
        <v>1940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6"/>
      <c r="B1" s="347"/>
      <c r="C1" s="347"/>
      <c r="D1" s="347"/>
      <c r="E1" s="347"/>
      <c r="F1" s="347"/>
      <c r="G1" s="34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8" t="s">
        <v>1165</v>
      </c>
      <c r="R1" s="348"/>
      <c r="S1" s="349"/>
      <c r="T1" s="349"/>
      <c r="U1" s="350"/>
    </row>
    <row r="2" spans="1:21">
      <c r="A2" s="351" t="s">
        <v>64</v>
      </c>
      <c r="B2" s="352"/>
      <c r="C2" s="353" t="s">
        <v>2150</v>
      </c>
      <c r="D2" s="354"/>
      <c r="E2" s="354"/>
      <c r="F2" s="354"/>
      <c r="G2" s="355"/>
      <c r="H2" s="353" t="s">
        <v>74</v>
      </c>
      <c r="I2" s="354"/>
      <c r="J2" s="354"/>
      <c r="K2" s="354"/>
      <c r="L2" s="354"/>
      <c r="M2" s="354"/>
      <c r="N2" s="354"/>
      <c r="O2" s="355"/>
      <c r="P2" s="356" t="s">
        <v>62</v>
      </c>
      <c r="Q2" s="357"/>
      <c r="R2" s="357"/>
      <c r="S2" s="352"/>
      <c r="T2" s="358">
        <v>45804</v>
      </c>
      <c r="U2" s="359"/>
    </row>
    <row r="3" spans="1:21" ht="24" customHeight="1">
      <c r="A3" s="370" t="s">
        <v>1138</v>
      </c>
      <c r="B3" s="37" t="s">
        <v>58</v>
      </c>
      <c r="C3" s="515" t="s">
        <v>1498</v>
      </c>
      <c r="D3" s="516"/>
      <c r="E3" s="516"/>
      <c r="F3" s="516"/>
      <c r="G3" s="516"/>
      <c r="H3" s="516"/>
      <c r="I3" s="516"/>
      <c r="J3" s="517"/>
      <c r="K3" s="376" t="s">
        <v>1139</v>
      </c>
      <c r="L3" s="37" t="s">
        <v>58</v>
      </c>
      <c r="M3" s="512" t="s">
        <v>961</v>
      </c>
      <c r="N3" s="513"/>
      <c r="O3" s="513"/>
      <c r="P3" s="513"/>
      <c r="Q3" s="513"/>
      <c r="R3" s="513"/>
      <c r="S3" s="513"/>
      <c r="T3" s="513"/>
      <c r="U3" s="514"/>
    </row>
    <row r="4" spans="1:21" ht="24.95" customHeight="1">
      <c r="A4" s="371"/>
      <c r="B4" s="37" t="s">
        <v>60</v>
      </c>
      <c r="C4" s="382"/>
      <c r="D4" s="383"/>
      <c r="E4" s="383"/>
      <c r="F4" s="383"/>
      <c r="G4" s="383"/>
      <c r="H4" s="383"/>
      <c r="I4" s="383"/>
      <c r="J4" s="384"/>
      <c r="K4" s="377"/>
      <c r="L4" s="37" t="s">
        <v>60</v>
      </c>
      <c r="M4" s="360" t="s">
        <v>959</v>
      </c>
      <c r="N4" s="361"/>
      <c r="O4" s="361"/>
      <c r="P4" s="361"/>
      <c r="Q4" s="361"/>
      <c r="R4" s="362"/>
      <c r="S4" s="38" t="s">
        <v>61</v>
      </c>
      <c r="T4" s="518" t="s">
        <v>71</v>
      </c>
      <c r="U4" s="519"/>
    </row>
    <row r="5" spans="1:21" ht="15.75" customHeight="1">
      <c r="A5" s="371"/>
      <c r="B5" s="38" t="s">
        <v>59</v>
      </c>
      <c r="C5" s="360" t="s">
        <v>1072</v>
      </c>
      <c r="D5" s="361"/>
      <c r="E5" s="361"/>
      <c r="F5" s="361"/>
      <c r="G5" s="361"/>
      <c r="H5" s="361"/>
      <c r="I5" s="361"/>
      <c r="J5" s="362"/>
      <c r="K5" s="377"/>
      <c r="L5" s="38" t="s">
        <v>59</v>
      </c>
      <c r="M5" s="360" t="s">
        <v>72</v>
      </c>
      <c r="N5" s="361"/>
      <c r="O5" s="361"/>
      <c r="P5" s="361"/>
      <c r="Q5" s="361"/>
      <c r="R5" s="361"/>
      <c r="S5" s="361"/>
      <c r="T5" s="361"/>
      <c r="U5" s="364"/>
    </row>
    <row r="6" spans="1:21" ht="15.75" customHeight="1">
      <c r="A6" s="372"/>
      <c r="B6" s="38" t="s">
        <v>73</v>
      </c>
      <c r="C6" s="360" t="s">
        <v>1071</v>
      </c>
      <c r="D6" s="361"/>
      <c r="E6" s="361"/>
      <c r="F6" s="361"/>
      <c r="G6" s="361"/>
      <c r="H6" s="361"/>
      <c r="I6" s="361"/>
      <c r="J6" s="362"/>
      <c r="K6" s="378"/>
      <c r="L6" s="38" t="s">
        <v>73</v>
      </c>
      <c r="M6" s="360" t="s">
        <v>65</v>
      </c>
      <c r="N6" s="361"/>
      <c r="O6" s="361"/>
      <c r="P6" s="361"/>
      <c r="Q6" s="361"/>
      <c r="R6" s="362"/>
      <c r="S6" s="38" t="s">
        <v>22</v>
      </c>
      <c r="T6" s="360" t="s">
        <v>969</v>
      </c>
      <c r="U6" s="364"/>
    </row>
    <row r="7" spans="1:21" ht="15.75" customHeight="1">
      <c r="A7" s="365" t="s">
        <v>69</v>
      </c>
      <c r="B7" s="366"/>
      <c r="C7" s="366"/>
      <c r="D7" s="366"/>
      <c r="E7" s="367"/>
      <c r="F7" s="368" t="s">
        <v>76</v>
      </c>
      <c r="G7" s="366"/>
      <c r="H7" s="366"/>
      <c r="I7" s="367"/>
      <c r="J7" s="368" t="s">
        <v>66</v>
      </c>
      <c r="K7" s="367"/>
      <c r="L7" s="368" t="s">
        <v>41</v>
      </c>
      <c r="M7" s="366"/>
      <c r="N7" s="366"/>
      <c r="O7" s="366"/>
      <c r="P7" s="367"/>
      <c r="Q7" s="368" t="s">
        <v>67</v>
      </c>
      <c r="R7" s="366"/>
      <c r="S7" s="367"/>
      <c r="T7" s="368" t="s">
        <v>68</v>
      </c>
      <c r="U7" s="369"/>
    </row>
    <row r="8" spans="1:21" ht="15" customHeight="1">
      <c r="A8" s="520" t="s">
        <v>1108</v>
      </c>
      <c r="B8" s="521"/>
      <c r="C8" s="521"/>
      <c r="D8" s="521"/>
      <c r="E8" s="522"/>
      <c r="F8" s="523"/>
      <c r="G8" s="521"/>
      <c r="H8" s="521"/>
      <c r="I8" s="522"/>
      <c r="J8" s="524">
        <v>1</v>
      </c>
      <c r="K8" s="396"/>
      <c r="L8" s="400">
        <v>1000000</v>
      </c>
      <c r="M8" s="401"/>
      <c r="N8" s="401"/>
      <c r="O8" s="401"/>
      <c r="P8" s="402"/>
      <c r="Q8" s="400">
        <v>1000000</v>
      </c>
      <c r="R8" s="401"/>
      <c r="S8" s="402"/>
      <c r="T8" s="403"/>
      <c r="U8" s="404"/>
    </row>
    <row r="9" spans="1:21" ht="15" customHeight="1">
      <c r="A9" s="508"/>
      <c r="B9" s="509"/>
      <c r="C9" s="509"/>
      <c r="D9" s="509"/>
      <c r="E9" s="510"/>
      <c r="F9" s="511"/>
      <c r="G9" s="509"/>
      <c r="H9" s="509"/>
      <c r="I9" s="510"/>
      <c r="J9" s="388"/>
      <c r="K9" s="387"/>
      <c r="L9" s="389"/>
      <c r="M9" s="390"/>
      <c r="N9" s="390"/>
      <c r="O9" s="390"/>
      <c r="P9" s="391"/>
      <c r="Q9" s="389"/>
      <c r="R9" s="390"/>
      <c r="S9" s="391"/>
      <c r="T9" s="392"/>
      <c r="U9" s="393"/>
    </row>
    <row r="10" spans="1:21" ht="15" customHeight="1">
      <c r="A10" s="508"/>
      <c r="B10" s="509"/>
      <c r="C10" s="509"/>
      <c r="D10" s="509"/>
      <c r="E10" s="510"/>
      <c r="F10" s="511"/>
      <c r="G10" s="509"/>
      <c r="H10" s="509"/>
      <c r="I10" s="510"/>
      <c r="J10" s="388"/>
      <c r="K10" s="387"/>
      <c r="L10" s="389"/>
      <c r="M10" s="390"/>
      <c r="N10" s="390"/>
      <c r="O10" s="390"/>
      <c r="P10" s="391"/>
      <c r="Q10" s="389"/>
      <c r="R10" s="390"/>
      <c r="S10" s="391"/>
      <c r="T10" s="392"/>
      <c r="U10" s="393"/>
    </row>
    <row r="11" spans="1:21" ht="15" customHeight="1">
      <c r="A11" s="508"/>
      <c r="B11" s="509"/>
      <c r="C11" s="509"/>
      <c r="D11" s="509"/>
      <c r="E11" s="510"/>
      <c r="F11" s="511"/>
      <c r="G11" s="509"/>
      <c r="H11" s="509"/>
      <c r="I11" s="510"/>
      <c r="J11" s="388"/>
      <c r="K11" s="387"/>
      <c r="L11" s="389"/>
      <c r="M11" s="390"/>
      <c r="N11" s="390"/>
      <c r="O11" s="390"/>
      <c r="P11" s="391"/>
      <c r="Q11" s="389"/>
      <c r="R11" s="390"/>
      <c r="S11" s="391"/>
      <c r="T11" s="392"/>
      <c r="U11" s="393"/>
    </row>
    <row r="12" spans="1:21" ht="15" customHeight="1">
      <c r="A12" s="508"/>
      <c r="B12" s="509"/>
      <c r="C12" s="509"/>
      <c r="D12" s="509"/>
      <c r="E12" s="510"/>
      <c r="F12" s="511"/>
      <c r="G12" s="509"/>
      <c r="H12" s="509"/>
      <c r="I12" s="510"/>
      <c r="J12" s="388"/>
      <c r="K12" s="387"/>
      <c r="L12" s="389"/>
      <c r="M12" s="390"/>
      <c r="N12" s="390"/>
      <c r="O12" s="390"/>
      <c r="P12" s="391"/>
      <c r="Q12" s="389"/>
      <c r="R12" s="390"/>
      <c r="S12" s="391"/>
      <c r="T12" s="392"/>
      <c r="U12" s="393"/>
    </row>
    <row r="13" spans="1:21" ht="15" customHeight="1">
      <c r="A13" s="508"/>
      <c r="B13" s="509"/>
      <c r="C13" s="509"/>
      <c r="D13" s="509"/>
      <c r="E13" s="510"/>
      <c r="F13" s="525"/>
      <c r="G13" s="526"/>
      <c r="H13" s="526"/>
      <c r="I13" s="527"/>
      <c r="J13" s="388"/>
      <c r="K13" s="387"/>
      <c r="L13" s="389"/>
      <c r="M13" s="390"/>
      <c r="N13" s="390"/>
      <c r="O13" s="390"/>
      <c r="P13" s="391"/>
      <c r="Q13" s="389"/>
      <c r="R13" s="390"/>
      <c r="S13" s="391"/>
      <c r="T13" s="392"/>
      <c r="U13" s="393"/>
    </row>
    <row r="14" spans="1:21" ht="15" customHeight="1">
      <c r="A14" s="508"/>
      <c r="B14" s="509"/>
      <c r="C14" s="509"/>
      <c r="D14" s="509"/>
      <c r="E14" s="510"/>
      <c r="F14" s="511"/>
      <c r="G14" s="509"/>
      <c r="H14" s="509"/>
      <c r="I14" s="510"/>
      <c r="J14" s="388"/>
      <c r="K14" s="387"/>
      <c r="L14" s="389"/>
      <c r="M14" s="390"/>
      <c r="N14" s="390"/>
      <c r="O14" s="390"/>
      <c r="P14" s="391"/>
      <c r="Q14" s="389"/>
      <c r="R14" s="390"/>
      <c r="S14" s="391"/>
      <c r="T14" s="392"/>
      <c r="U14" s="393"/>
    </row>
    <row r="15" spans="1:21" ht="15" customHeight="1">
      <c r="A15" s="385"/>
      <c r="B15" s="386"/>
      <c r="C15" s="386"/>
      <c r="D15" s="386"/>
      <c r="E15" s="387"/>
      <c r="F15" s="388"/>
      <c r="G15" s="386"/>
      <c r="H15" s="386"/>
      <c r="I15" s="387"/>
      <c r="J15" s="388"/>
      <c r="K15" s="387"/>
      <c r="L15" s="528"/>
      <c r="M15" s="529"/>
      <c r="N15" s="529"/>
      <c r="O15" s="529"/>
      <c r="P15" s="530"/>
      <c r="Q15" s="528"/>
      <c r="R15" s="529"/>
      <c r="S15" s="530"/>
      <c r="T15" s="392"/>
      <c r="U15" s="393"/>
    </row>
    <row r="16" spans="1:21" ht="15" customHeight="1">
      <c r="A16" s="385"/>
      <c r="B16" s="386"/>
      <c r="C16" s="386"/>
      <c r="D16" s="386"/>
      <c r="E16" s="387"/>
      <c r="F16" s="388"/>
      <c r="G16" s="386"/>
      <c r="H16" s="386"/>
      <c r="I16" s="387"/>
      <c r="J16" s="388"/>
      <c r="K16" s="387"/>
      <c r="L16" s="528"/>
      <c r="M16" s="529"/>
      <c r="N16" s="529"/>
      <c r="O16" s="529"/>
      <c r="P16" s="530"/>
      <c r="Q16" s="528"/>
      <c r="R16" s="529"/>
      <c r="S16" s="530"/>
      <c r="T16" s="392"/>
      <c r="U16" s="393"/>
    </row>
    <row r="17" spans="1:21" ht="15" customHeight="1">
      <c r="A17" s="385"/>
      <c r="B17" s="386"/>
      <c r="C17" s="386"/>
      <c r="D17" s="386"/>
      <c r="E17" s="387"/>
      <c r="F17" s="388"/>
      <c r="G17" s="386"/>
      <c r="H17" s="386"/>
      <c r="I17" s="387"/>
      <c r="J17" s="388"/>
      <c r="K17" s="387"/>
      <c r="L17" s="528"/>
      <c r="M17" s="529"/>
      <c r="N17" s="529"/>
      <c r="O17" s="529"/>
      <c r="P17" s="530"/>
      <c r="Q17" s="528"/>
      <c r="R17" s="529"/>
      <c r="S17" s="530"/>
      <c r="T17" s="392"/>
      <c r="U17" s="393"/>
    </row>
    <row r="18" spans="1:21" ht="15" customHeight="1">
      <c r="A18" s="385"/>
      <c r="B18" s="386"/>
      <c r="C18" s="386"/>
      <c r="D18" s="386"/>
      <c r="E18" s="387"/>
      <c r="F18" s="388"/>
      <c r="G18" s="386"/>
      <c r="H18" s="386"/>
      <c r="I18" s="387"/>
      <c r="J18" s="388"/>
      <c r="K18" s="387"/>
      <c r="L18" s="528"/>
      <c r="M18" s="529"/>
      <c r="N18" s="529"/>
      <c r="O18" s="529"/>
      <c r="P18" s="530"/>
      <c r="Q18" s="528"/>
      <c r="R18" s="529"/>
      <c r="S18" s="530"/>
      <c r="T18" s="392"/>
      <c r="U18" s="393"/>
    </row>
    <row r="19" spans="1:21" ht="15" customHeight="1">
      <c r="A19" s="551"/>
      <c r="B19" s="552"/>
      <c r="C19" s="552"/>
      <c r="D19" s="552"/>
      <c r="E19" s="548"/>
      <c r="F19" s="547"/>
      <c r="G19" s="552"/>
      <c r="H19" s="552"/>
      <c r="I19" s="548"/>
      <c r="J19" s="547"/>
      <c r="K19" s="548"/>
      <c r="L19" s="504"/>
      <c r="M19" s="505"/>
      <c r="N19" s="505"/>
      <c r="O19" s="505"/>
      <c r="P19" s="506"/>
      <c r="Q19" s="504"/>
      <c r="R19" s="505"/>
      <c r="S19" s="506"/>
      <c r="T19" s="549"/>
      <c r="U19" s="550"/>
    </row>
    <row r="20" spans="1:21">
      <c r="A20" s="365" t="s">
        <v>78</v>
      </c>
      <c r="B20" s="366"/>
      <c r="C20" s="366"/>
      <c r="D20" s="366"/>
      <c r="E20" s="366"/>
      <c r="F20" s="444">
        <v>2450000</v>
      </c>
      <c r="G20" s="444"/>
      <c r="H20" s="444"/>
      <c r="I20" s="445"/>
      <c r="J20" s="507">
        <f>SUM(J8:K19)</f>
        <v>1</v>
      </c>
      <c r="K20" s="507"/>
      <c r="L20" s="490" t="s">
        <v>956</v>
      </c>
      <c r="M20" s="491"/>
      <c r="N20" s="491"/>
      <c r="O20" s="491"/>
      <c r="P20" s="492"/>
      <c r="Q20" s="443">
        <f>SUM(Q8:S19)</f>
        <v>1000000</v>
      </c>
      <c r="R20" s="444"/>
      <c r="S20" s="444"/>
      <c r="T20" s="444"/>
      <c r="U20" s="446"/>
    </row>
    <row r="21" spans="1:21" ht="17.25" thickBot="1">
      <c r="A21" s="468" t="s">
        <v>88</v>
      </c>
      <c r="B21" s="469"/>
      <c r="C21" s="469"/>
      <c r="D21" s="469"/>
      <c r="E21" s="469"/>
      <c r="F21" s="470">
        <f>F20+Q20</f>
        <v>3450000</v>
      </c>
      <c r="G21" s="470"/>
      <c r="H21" s="470"/>
      <c r="I21" s="471"/>
      <c r="J21" s="472" t="s">
        <v>962</v>
      </c>
      <c r="K21" s="469"/>
      <c r="L21" s="438" t="str">
        <f>T4</f>
        <v>장효주</v>
      </c>
      <c r="M21" s="438"/>
      <c r="N21" s="438"/>
      <c r="O21" s="472" t="s">
        <v>63</v>
      </c>
      <c r="P21" s="474"/>
      <c r="Q21" s="496" t="str">
        <f>C3</f>
        <v>제이오토(대구)</v>
      </c>
      <c r="R21" s="497"/>
      <c r="S21" s="497"/>
      <c r="T21" s="497"/>
      <c r="U21" s="498"/>
    </row>
    <row r="22" spans="1:21" ht="9" customHeight="1">
      <c r="A22" s="342"/>
      <c r="B22" s="342"/>
      <c r="C22" s="342"/>
      <c r="D22" s="342"/>
      <c r="E22" s="342"/>
      <c r="F22" s="342"/>
      <c r="G22" s="342"/>
      <c r="H22" s="342"/>
      <c r="I22" s="342"/>
      <c r="J22" s="342"/>
      <c r="K22" s="342"/>
      <c r="L22" s="342"/>
      <c r="M22" s="342"/>
      <c r="N22" s="342"/>
      <c r="O22" s="342"/>
      <c r="P22" s="342"/>
      <c r="Q22" s="342"/>
      <c r="R22" s="342"/>
      <c r="S22" s="342"/>
      <c r="T22" s="342"/>
      <c r="U22" s="342"/>
    </row>
    <row r="23" spans="1:21" ht="11.25" customHeight="1" thickBot="1">
      <c r="A23" s="480"/>
      <c r="B23" s="480"/>
      <c r="C23" s="480"/>
      <c r="D23" s="480"/>
      <c r="E23" s="480"/>
      <c r="F23" s="480"/>
      <c r="G23" s="480"/>
      <c r="H23" s="480"/>
      <c r="I23" s="480"/>
      <c r="J23" s="480"/>
      <c r="K23" s="480"/>
      <c r="L23" s="480"/>
      <c r="M23" s="480"/>
      <c r="N23" s="480"/>
      <c r="O23" s="480"/>
      <c r="P23" s="480"/>
      <c r="Q23" s="480"/>
      <c r="R23" s="480"/>
      <c r="S23" s="480"/>
      <c r="T23" s="480"/>
      <c r="U23" s="480"/>
    </row>
    <row r="24" spans="1:21" ht="24" customHeight="1" thickBot="1">
      <c r="A24" s="544" t="s">
        <v>70</v>
      </c>
      <c r="B24" s="545"/>
      <c r="C24" s="545"/>
      <c r="D24" s="545"/>
      <c r="E24" s="545"/>
      <c r="F24" s="545"/>
      <c r="G24" s="545"/>
      <c r="H24" s="545"/>
      <c r="I24" s="545"/>
      <c r="J24" s="545"/>
      <c r="K24" s="545"/>
      <c r="L24" s="545"/>
      <c r="M24" s="545"/>
      <c r="N24" s="545"/>
      <c r="O24" s="545"/>
      <c r="P24" s="545"/>
      <c r="Q24" s="545"/>
      <c r="R24" s="545"/>
      <c r="S24" s="545"/>
      <c r="T24" s="545"/>
      <c r="U24" s="546"/>
    </row>
    <row r="25" spans="1:21">
      <c r="A25" s="351" t="s">
        <v>64</v>
      </c>
      <c r="B25" s="352"/>
      <c r="C25" s="353" t="str">
        <f>C2</f>
        <v>카카오뱅크 3333181865047</v>
      </c>
      <c r="D25" s="354"/>
      <c r="E25" s="354"/>
      <c r="F25" s="354"/>
      <c r="G25" s="355"/>
      <c r="H25" s="353" t="s">
        <v>75</v>
      </c>
      <c r="I25" s="354"/>
      <c r="J25" s="354"/>
      <c r="K25" s="354"/>
      <c r="L25" s="354"/>
      <c r="M25" s="354"/>
      <c r="N25" s="354"/>
      <c r="O25" s="355"/>
      <c r="P25" s="356" t="s">
        <v>62</v>
      </c>
      <c r="Q25" s="357"/>
      <c r="R25" s="357"/>
      <c r="S25" s="352"/>
      <c r="T25" s="358">
        <f>T2</f>
        <v>45804</v>
      </c>
      <c r="U25" s="359"/>
    </row>
    <row r="26" spans="1:21" ht="27" customHeight="1">
      <c r="A26" s="370" t="s">
        <v>1138</v>
      </c>
      <c r="B26" s="37" t="s">
        <v>58</v>
      </c>
      <c r="C26" s="534" t="str">
        <f>C3</f>
        <v>제이오토(대구)</v>
      </c>
      <c r="D26" s="535"/>
      <c r="E26" s="535"/>
      <c r="F26" s="535"/>
      <c r="G26" s="535"/>
      <c r="H26" s="535"/>
      <c r="I26" s="535"/>
      <c r="J26" s="536"/>
      <c r="K26" s="376" t="s">
        <v>1139</v>
      </c>
      <c r="L26" s="37" t="s">
        <v>58</v>
      </c>
      <c r="M26" s="512" t="str">
        <f>M3</f>
        <v>BTS&amp;P</v>
      </c>
      <c r="N26" s="513"/>
      <c r="O26" s="513"/>
      <c r="P26" s="513"/>
      <c r="Q26" s="513"/>
      <c r="R26" s="513"/>
      <c r="S26" s="513"/>
      <c r="T26" s="513"/>
      <c r="U26" s="514"/>
    </row>
    <row r="27" spans="1:21" ht="24.95" customHeight="1">
      <c r="A27" s="371"/>
      <c r="B27" s="37" t="s">
        <v>60</v>
      </c>
      <c r="C27" s="501">
        <f>C4</f>
        <v>0</v>
      </c>
      <c r="D27" s="502"/>
      <c r="E27" s="502"/>
      <c r="F27" s="502"/>
      <c r="G27" s="502"/>
      <c r="H27" s="502"/>
      <c r="I27" s="502"/>
      <c r="J27" s="503"/>
      <c r="K27" s="377"/>
      <c r="L27" s="37" t="s">
        <v>60</v>
      </c>
      <c r="M27" s="360" t="str">
        <f>M4</f>
        <v>259-12-01768</v>
      </c>
      <c r="N27" s="361"/>
      <c r="O27" s="361"/>
      <c r="P27" s="361"/>
      <c r="Q27" s="361"/>
      <c r="R27" s="362"/>
      <c r="S27" s="38" t="s">
        <v>61</v>
      </c>
      <c r="T27" s="518" t="str">
        <f>T4</f>
        <v>장효주</v>
      </c>
      <c r="U27" s="519"/>
    </row>
    <row r="28" spans="1:21" ht="15.75" customHeight="1">
      <c r="A28" s="371"/>
      <c r="B28" s="38" t="s">
        <v>10</v>
      </c>
      <c r="C28" s="360" t="str">
        <f>C5</f>
        <v>대구광역시 서구 가르뱅이로 53</v>
      </c>
      <c r="D28" s="361"/>
      <c r="E28" s="361"/>
      <c r="F28" s="361"/>
      <c r="G28" s="361"/>
      <c r="H28" s="361"/>
      <c r="I28" s="361"/>
      <c r="J28" s="362"/>
      <c r="K28" s="377"/>
      <c r="L28" s="38" t="s">
        <v>10</v>
      </c>
      <c r="M28" s="360" t="str">
        <f>M5</f>
        <v>대구 달서구 용산로 28(본리동)</v>
      </c>
      <c r="N28" s="361"/>
      <c r="O28" s="361"/>
      <c r="P28" s="361"/>
      <c r="Q28" s="361"/>
      <c r="R28" s="361"/>
      <c r="S28" s="361"/>
      <c r="T28" s="361"/>
      <c r="U28" s="364"/>
    </row>
    <row r="29" spans="1:21" ht="15.75" customHeight="1">
      <c r="A29" s="372"/>
      <c r="B29" s="38" t="s">
        <v>73</v>
      </c>
      <c r="C29" s="360" t="str">
        <f>C6</f>
        <v>010-5102-8176</v>
      </c>
      <c r="D29" s="361"/>
      <c r="E29" s="361"/>
      <c r="F29" s="361"/>
      <c r="G29" s="361"/>
      <c r="H29" s="361"/>
      <c r="I29" s="361"/>
      <c r="J29" s="362"/>
      <c r="K29" s="378"/>
      <c r="L29" s="38" t="s">
        <v>73</v>
      </c>
      <c r="M29" s="360" t="str">
        <f>M6</f>
        <v>010-5168-3542</v>
      </c>
      <c r="N29" s="361"/>
      <c r="O29" s="361"/>
      <c r="P29" s="361"/>
      <c r="Q29" s="361"/>
      <c r="R29" s="362"/>
      <c r="S29" s="38" t="s">
        <v>22</v>
      </c>
      <c r="T29" s="360"/>
      <c r="U29" s="364"/>
    </row>
    <row r="30" spans="1:21" ht="15.75" customHeight="1">
      <c r="A30" s="365" t="s">
        <v>69</v>
      </c>
      <c r="B30" s="366"/>
      <c r="C30" s="366"/>
      <c r="D30" s="366"/>
      <c r="E30" s="367"/>
      <c r="F30" s="368" t="s">
        <v>43</v>
      </c>
      <c r="G30" s="366"/>
      <c r="H30" s="366"/>
      <c r="I30" s="367"/>
      <c r="J30" s="368" t="s">
        <v>66</v>
      </c>
      <c r="K30" s="367"/>
      <c r="L30" s="368" t="s">
        <v>41</v>
      </c>
      <c r="M30" s="366"/>
      <c r="N30" s="366"/>
      <c r="O30" s="366"/>
      <c r="P30" s="367"/>
      <c r="Q30" s="368" t="s">
        <v>67</v>
      </c>
      <c r="R30" s="366"/>
      <c r="S30" s="367"/>
      <c r="T30" s="368" t="s">
        <v>68</v>
      </c>
      <c r="U30" s="369"/>
    </row>
    <row r="31" spans="1:21" ht="15" customHeight="1">
      <c r="A31" s="539" t="str">
        <f>A8</f>
        <v>8HP70 VALBEBODY</v>
      </c>
      <c r="B31" s="537"/>
      <c r="C31" s="537"/>
      <c r="D31" s="537"/>
      <c r="E31" s="537"/>
      <c r="F31" s="537">
        <f>F8</f>
        <v>0</v>
      </c>
      <c r="G31" s="537"/>
      <c r="H31" s="537"/>
      <c r="I31" s="537"/>
      <c r="J31" s="537">
        <f>J8</f>
        <v>1</v>
      </c>
      <c r="K31" s="537"/>
      <c r="L31" s="499">
        <f>L8</f>
        <v>1000000</v>
      </c>
      <c r="M31" s="499"/>
      <c r="N31" s="499"/>
      <c r="O31" s="499"/>
      <c r="P31" s="499"/>
      <c r="Q31" s="499">
        <f>Q8</f>
        <v>1000000</v>
      </c>
      <c r="R31" s="499"/>
      <c r="S31" s="499"/>
      <c r="T31" s="537">
        <f>T8</f>
        <v>0</v>
      </c>
      <c r="U31" s="538"/>
    </row>
    <row r="32" spans="1:21" ht="15" customHeight="1">
      <c r="A32" s="533">
        <f t="shared" ref="A32:A42" si="0">A9</f>
        <v>0</v>
      </c>
      <c r="B32" s="531"/>
      <c r="C32" s="531"/>
      <c r="D32" s="531"/>
      <c r="E32" s="531"/>
      <c r="F32" s="531">
        <f t="shared" ref="F32:F42" si="1">F9</f>
        <v>0</v>
      </c>
      <c r="G32" s="531"/>
      <c r="H32" s="531"/>
      <c r="I32" s="531"/>
      <c r="J32" s="531">
        <f t="shared" ref="J32:J42" si="2">J9</f>
        <v>0</v>
      </c>
      <c r="K32" s="531"/>
      <c r="L32" s="500">
        <f t="shared" ref="L32:L42" si="3">L9</f>
        <v>0</v>
      </c>
      <c r="M32" s="500"/>
      <c r="N32" s="500"/>
      <c r="O32" s="500"/>
      <c r="P32" s="500"/>
      <c r="Q32" s="500">
        <f t="shared" ref="Q32:Q42" si="4">Q9</f>
        <v>0</v>
      </c>
      <c r="R32" s="500"/>
      <c r="S32" s="500"/>
      <c r="T32" s="531">
        <f t="shared" ref="T32:T42" si="5">T9</f>
        <v>0</v>
      </c>
      <c r="U32" s="532"/>
    </row>
    <row r="33" spans="1:21" ht="15" customHeight="1">
      <c r="A33" s="533">
        <f t="shared" si="0"/>
        <v>0</v>
      </c>
      <c r="B33" s="531"/>
      <c r="C33" s="531"/>
      <c r="D33" s="531"/>
      <c r="E33" s="531"/>
      <c r="F33" s="531">
        <f t="shared" si="1"/>
        <v>0</v>
      </c>
      <c r="G33" s="531"/>
      <c r="H33" s="531"/>
      <c r="I33" s="531"/>
      <c r="J33" s="531">
        <f t="shared" si="2"/>
        <v>0</v>
      </c>
      <c r="K33" s="531"/>
      <c r="L33" s="500">
        <f t="shared" si="3"/>
        <v>0</v>
      </c>
      <c r="M33" s="500"/>
      <c r="N33" s="500"/>
      <c r="O33" s="500"/>
      <c r="P33" s="500"/>
      <c r="Q33" s="500">
        <f t="shared" si="4"/>
        <v>0</v>
      </c>
      <c r="R33" s="500"/>
      <c r="S33" s="500"/>
      <c r="T33" s="531">
        <f t="shared" si="5"/>
        <v>0</v>
      </c>
      <c r="U33" s="532"/>
    </row>
    <row r="34" spans="1:21" ht="15" customHeight="1">
      <c r="A34" s="533">
        <f t="shared" si="0"/>
        <v>0</v>
      </c>
      <c r="B34" s="531"/>
      <c r="C34" s="531"/>
      <c r="D34" s="531"/>
      <c r="E34" s="531"/>
      <c r="F34" s="531">
        <f t="shared" si="1"/>
        <v>0</v>
      </c>
      <c r="G34" s="531"/>
      <c r="H34" s="531"/>
      <c r="I34" s="531"/>
      <c r="J34" s="531">
        <v>1</v>
      </c>
      <c r="K34" s="531"/>
      <c r="L34" s="500">
        <f t="shared" si="3"/>
        <v>0</v>
      </c>
      <c r="M34" s="500"/>
      <c r="N34" s="500"/>
      <c r="O34" s="500"/>
      <c r="P34" s="500"/>
      <c r="Q34" s="500">
        <f t="shared" si="4"/>
        <v>0</v>
      </c>
      <c r="R34" s="500"/>
      <c r="S34" s="500"/>
      <c r="T34" s="531">
        <f t="shared" si="5"/>
        <v>0</v>
      </c>
      <c r="U34" s="532"/>
    </row>
    <row r="35" spans="1:21" ht="15" customHeight="1">
      <c r="A35" s="533">
        <f t="shared" si="0"/>
        <v>0</v>
      </c>
      <c r="B35" s="531"/>
      <c r="C35" s="531"/>
      <c r="D35" s="531"/>
      <c r="E35" s="531"/>
      <c r="F35" s="531">
        <f t="shared" si="1"/>
        <v>0</v>
      </c>
      <c r="G35" s="531"/>
      <c r="H35" s="531"/>
      <c r="I35" s="531"/>
      <c r="J35" s="531">
        <f t="shared" si="2"/>
        <v>0</v>
      </c>
      <c r="K35" s="531"/>
      <c r="L35" s="500">
        <f t="shared" si="3"/>
        <v>0</v>
      </c>
      <c r="M35" s="500"/>
      <c r="N35" s="500"/>
      <c r="O35" s="500"/>
      <c r="P35" s="500"/>
      <c r="Q35" s="500">
        <f t="shared" si="4"/>
        <v>0</v>
      </c>
      <c r="R35" s="500"/>
      <c r="S35" s="500"/>
      <c r="T35" s="531">
        <f t="shared" si="5"/>
        <v>0</v>
      </c>
      <c r="U35" s="532"/>
    </row>
    <row r="36" spans="1:21" ht="15" customHeight="1">
      <c r="A36" s="533">
        <f t="shared" si="0"/>
        <v>0</v>
      </c>
      <c r="B36" s="531"/>
      <c r="C36" s="531"/>
      <c r="D36" s="531"/>
      <c r="E36" s="531"/>
      <c r="F36" s="531">
        <f t="shared" si="1"/>
        <v>0</v>
      </c>
      <c r="G36" s="531"/>
      <c r="H36" s="531"/>
      <c r="I36" s="531"/>
      <c r="J36" s="531">
        <f t="shared" si="2"/>
        <v>0</v>
      </c>
      <c r="K36" s="531"/>
      <c r="L36" s="500">
        <f t="shared" si="3"/>
        <v>0</v>
      </c>
      <c r="M36" s="500"/>
      <c r="N36" s="500"/>
      <c r="O36" s="500"/>
      <c r="P36" s="500"/>
      <c r="Q36" s="500">
        <f t="shared" si="4"/>
        <v>0</v>
      </c>
      <c r="R36" s="500"/>
      <c r="S36" s="500"/>
      <c r="T36" s="531">
        <f t="shared" si="5"/>
        <v>0</v>
      </c>
      <c r="U36" s="532"/>
    </row>
    <row r="37" spans="1:21" ht="15" customHeight="1">
      <c r="A37" s="533">
        <f t="shared" si="0"/>
        <v>0</v>
      </c>
      <c r="B37" s="531"/>
      <c r="C37" s="531"/>
      <c r="D37" s="531"/>
      <c r="E37" s="531"/>
      <c r="F37" s="531">
        <f t="shared" si="1"/>
        <v>0</v>
      </c>
      <c r="G37" s="531"/>
      <c r="H37" s="531"/>
      <c r="I37" s="531"/>
      <c r="J37" s="531">
        <f t="shared" si="2"/>
        <v>0</v>
      </c>
      <c r="K37" s="531"/>
      <c r="L37" s="500">
        <f t="shared" si="3"/>
        <v>0</v>
      </c>
      <c r="M37" s="500"/>
      <c r="N37" s="500"/>
      <c r="O37" s="500"/>
      <c r="P37" s="500"/>
      <c r="Q37" s="500">
        <f t="shared" si="4"/>
        <v>0</v>
      </c>
      <c r="R37" s="500"/>
      <c r="S37" s="500"/>
      <c r="T37" s="531">
        <f t="shared" si="5"/>
        <v>0</v>
      </c>
      <c r="U37" s="532"/>
    </row>
    <row r="38" spans="1:21" ht="15" customHeight="1">
      <c r="A38" s="533">
        <f t="shared" si="0"/>
        <v>0</v>
      </c>
      <c r="B38" s="531"/>
      <c r="C38" s="531"/>
      <c r="D38" s="531"/>
      <c r="E38" s="531"/>
      <c r="F38" s="531">
        <f t="shared" si="1"/>
        <v>0</v>
      </c>
      <c r="G38" s="531"/>
      <c r="H38" s="531"/>
      <c r="I38" s="531"/>
      <c r="J38" s="531">
        <f t="shared" si="2"/>
        <v>0</v>
      </c>
      <c r="K38" s="531"/>
      <c r="L38" s="500">
        <f t="shared" si="3"/>
        <v>0</v>
      </c>
      <c r="M38" s="500"/>
      <c r="N38" s="500"/>
      <c r="O38" s="500"/>
      <c r="P38" s="500"/>
      <c r="Q38" s="500">
        <f t="shared" si="4"/>
        <v>0</v>
      </c>
      <c r="R38" s="500"/>
      <c r="S38" s="500"/>
      <c r="T38" s="531">
        <f t="shared" si="5"/>
        <v>0</v>
      </c>
      <c r="U38" s="532"/>
    </row>
    <row r="39" spans="1:21" ht="15" customHeight="1">
      <c r="A39" s="533">
        <f t="shared" si="0"/>
        <v>0</v>
      </c>
      <c r="B39" s="531"/>
      <c r="C39" s="531"/>
      <c r="D39" s="531"/>
      <c r="E39" s="531"/>
      <c r="F39" s="531">
        <f t="shared" si="1"/>
        <v>0</v>
      </c>
      <c r="G39" s="531"/>
      <c r="H39" s="531"/>
      <c r="I39" s="531"/>
      <c r="J39" s="531">
        <f t="shared" si="2"/>
        <v>0</v>
      </c>
      <c r="K39" s="531"/>
      <c r="L39" s="500">
        <f t="shared" si="3"/>
        <v>0</v>
      </c>
      <c r="M39" s="500"/>
      <c r="N39" s="500"/>
      <c r="O39" s="500"/>
      <c r="P39" s="500"/>
      <c r="Q39" s="500">
        <f t="shared" si="4"/>
        <v>0</v>
      </c>
      <c r="R39" s="500"/>
      <c r="S39" s="500"/>
      <c r="T39" s="531">
        <f t="shared" si="5"/>
        <v>0</v>
      </c>
      <c r="U39" s="532"/>
    </row>
    <row r="40" spans="1:21" ht="15" customHeight="1">
      <c r="A40" s="533">
        <f t="shared" si="0"/>
        <v>0</v>
      </c>
      <c r="B40" s="531"/>
      <c r="C40" s="531"/>
      <c r="D40" s="531"/>
      <c r="E40" s="531"/>
      <c r="F40" s="531">
        <f t="shared" si="1"/>
        <v>0</v>
      </c>
      <c r="G40" s="531"/>
      <c r="H40" s="531"/>
      <c r="I40" s="531"/>
      <c r="J40" s="531">
        <f t="shared" si="2"/>
        <v>0</v>
      </c>
      <c r="K40" s="531"/>
      <c r="L40" s="500">
        <f t="shared" si="3"/>
        <v>0</v>
      </c>
      <c r="M40" s="500"/>
      <c r="N40" s="500"/>
      <c r="O40" s="500"/>
      <c r="P40" s="500"/>
      <c r="Q40" s="500">
        <f t="shared" si="4"/>
        <v>0</v>
      </c>
      <c r="R40" s="500"/>
      <c r="S40" s="500"/>
      <c r="T40" s="531">
        <f t="shared" si="5"/>
        <v>0</v>
      </c>
      <c r="U40" s="532"/>
    </row>
    <row r="41" spans="1:21" ht="15" customHeight="1">
      <c r="A41" s="533">
        <f t="shared" si="0"/>
        <v>0</v>
      </c>
      <c r="B41" s="531"/>
      <c r="C41" s="531"/>
      <c r="D41" s="531"/>
      <c r="E41" s="531"/>
      <c r="F41" s="531">
        <f t="shared" si="1"/>
        <v>0</v>
      </c>
      <c r="G41" s="531"/>
      <c r="H41" s="531"/>
      <c r="I41" s="531"/>
      <c r="J41" s="531">
        <f t="shared" si="2"/>
        <v>0</v>
      </c>
      <c r="K41" s="531"/>
      <c r="L41" s="500">
        <f t="shared" si="3"/>
        <v>0</v>
      </c>
      <c r="M41" s="500"/>
      <c r="N41" s="500"/>
      <c r="O41" s="500"/>
      <c r="P41" s="500"/>
      <c r="Q41" s="500">
        <f t="shared" si="4"/>
        <v>0</v>
      </c>
      <c r="R41" s="500"/>
      <c r="S41" s="500"/>
      <c r="T41" s="531">
        <f t="shared" si="5"/>
        <v>0</v>
      </c>
      <c r="U41" s="532"/>
    </row>
    <row r="42" spans="1:21" ht="15" customHeight="1">
      <c r="A42" s="540">
        <f t="shared" si="0"/>
        <v>0</v>
      </c>
      <c r="B42" s="541"/>
      <c r="C42" s="541"/>
      <c r="D42" s="541"/>
      <c r="E42" s="541"/>
      <c r="F42" s="541">
        <f t="shared" si="1"/>
        <v>0</v>
      </c>
      <c r="G42" s="541"/>
      <c r="H42" s="541"/>
      <c r="I42" s="541"/>
      <c r="J42" s="541">
        <f t="shared" si="2"/>
        <v>0</v>
      </c>
      <c r="K42" s="541"/>
      <c r="L42" s="542">
        <f t="shared" si="3"/>
        <v>0</v>
      </c>
      <c r="M42" s="542"/>
      <c r="N42" s="542"/>
      <c r="O42" s="542"/>
      <c r="P42" s="542"/>
      <c r="Q42" s="542">
        <f t="shared" si="4"/>
        <v>0</v>
      </c>
      <c r="R42" s="542"/>
      <c r="S42" s="542"/>
      <c r="T42" s="541">
        <f t="shared" si="5"/>
        <v>0</v>
      </c>
      <c r="U42" s="543"/>
    </row>
    <row r="43" spans="1:21">
      <c r="A43" s="365" t="s">
        <v>78</v>
      </c>
      <c r="B43" s="366"/>
      <c r="C43" s="366"/>
      <c r="D43" s="366"/>
      <c r="E43" s="366"/>
      <c r="F43" s="444">
        <f>F20</f>
        <v>2450000</v>
      </c>
      <c r="G43" s="444"/>
      <c r="H43" s="444"/>
      <c r="I43" s="445"/>
      <c r="J43" s="507">
        <f>J20</f>
        <v>1</v>
      </c>
      <c r="K43" s="507"/>
      <c r="L43" s="490" t="s">
        <v>956</v>
      </c>
      <c r="M43" s="491"/>
      <c r="N43" s="491"/>
      <c r="O43" s="491"/>
      <c r="P43" s="492"/>
      <c r="Q43" s="493">
        <f>Q20</f>
        <v>1000000</v>
      </c>
      <c r="R43" s="494"/>
      <c r="S43" s="494"/>
      <c r="T43" s="494"/>
      <c r="U43" s="495"/>
    </row>
    <row r="44" spans="1:21" ht="17.25" thickBot="1">
      <c r="A44" s="468" t="s">
        <v>88</v>
      </c>
      <c r="B44" s="469"/>
      <c r="C44" s="469"/>
      <c r="D44" s="469"/>
      <c r="E44" s="469"/>
      <c r="F44" s="470">
        <f>F21</f>
        <v>3450000</v>
      </c>
      <c r="G44" s="470"/>
      <c r="H44" s="470"/>
      <c r="I44" s="471"/>
      <c r="J44" s="472" t="s">
        <v>962</v>
      </c>
      <c r="K44" s="469"/>
      <c r="L44" s="438" t="str">
        <f>L21</f>
        <v>장효주</v>
      </c>
      <c r="M44" s="438"/>
      <c r="N44" s="438"/>
      <c r="O44" s="472" t="s">
        <v>63</v>
      </c>
      <c r="P44" s="474"/>
      <c r="Q44" s="496" t="str">
        <f>Q21</f>
        <v>제이오토(대구)</v>
      </c>
      <c r="R44" s="497"/>
      <c r="S44" s="497"/>
      <c r="T44" s="497"/>
      <c r="U44" s="498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46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1142</v>
      </c>
      <c r="E1" s="31" t="s">
        <v>1141</v>
      </c>
      <c r="F1" s="31" t="s">
        <v>1140</v>
      </c>
      <c r="G1" s="96">
        <v>1571</v>
      </c>
    </row>
    <row r="2" spans="1:7">
      <c r="A2">
        <v>1</v>
      </c>
      <c r="B2" s="13">
        <v>45735</v>
      </c>
      <c r="C2" t="s">
        <v>1121</v>
      </c>
      <c r="D2" t="s">
        <v>1184</v>
      </c>
    </row>
    <row r="3" spans="1:7">
      <c r="A3">
        <v>2</v>
      </c>
      <c r="B3" s="13">
        <v>45736</v>
      </c>
      <c r="C3" t="s">
        <v>1027</v>
      </c>
      <c r="D3" t="s">
        <v>1186</v>
      </c>
    </row>
    <row r="4" spans="1:7">
      <c r="A4">
        <v>3</v>
      </c>
      <c r="B4" s="13">
        <v>45736</v>
      </c>
      <c r="C4" t="s">
        <v>971</v>
      </c>
      <c r="D4" t="s">
        <v>1188</v>
      </c>
    </row>
    <row r="5" spans="1:7">
      <c r="A5">
        <v>4</v>
      </c>
      <c r="B5" s="13">
        <v>45736</v>
      </c>
      <c r="C5" t="s">
        <v>1198</v>
      </c>
      <c r="D5" t="s">
        <v>1199</v>
      </c>
    </row>
    <row r="6" spans="1:7">
      <c r="A6">
        <v>5</v>
      </c>
      <c r="B6" s="13">
        <v>45737</v>
      </c>
      <c r="C6" t="s">
        <v>990</v>
      </c>
      <c r="D6" t="s">
        <v>1222</v>
      </c>
    </row>
    <row r="7" spans="1:7">
      <c r="A7">
        <v>6</v>
      </c>
      <c r="B7" s="13">
        <v>45740</v>
      </c>
      <c r="C7" t="s">
        <v>1198</v>
      </c>
      <c r="D7" t="s">
        <v>1321</v>
      </c>
      <c r="E7" t="s">
        <v>1320</v>
      </c>
    </row>
    <row r="8" spans="1:7">
      <c r="A8">
        <v>6</v>
      </c>
      <c r="B8" s="13">
        <v>45740</v>
      </c>
      <c r="C8" t="s">
        <v>1264</v>
      </c>
      <c r="D8" t="s">
        <v>1327</v>
      </c>
      <c r="E8" t="s">
        <v>1326</v>
      </c>
    </row>
    <row r="9" spans="1:7">
      <c r="A9">
        <v>7</v>
      </c>
      <c r="B9" s="13">
        <v>45740</v>
      </c>
      <c r="C9" t="s">
        <v>1331</v>
      </c>
      <c r="D9" t="s">
        <v>1335</v>
      </c>
    </row>
    <row r="10" spans="1:7">
      <c r="A10">
        <v>8</v>
      </c>
      <c r="B10" s="13">
        <v>45740</v>
      </c>
      <c r="C10" t="s">
        <v>1336</v>
      </c>
      <c r="D10" t="s">
        <v>1337</v>
      </c>
    </row>
    <row r="11" spans="1:7">
      <c r="A11">
        <v>9</v>
      </c>
      <c r="B11" s="13">
        <v>45740</v>
      </c>
      <c r="C11" t="s">
        <v>996</v>
      </c>
      <c r="D11" t="s">
        <v>1341</v>
      </c>
    </row>
    <row r="12" spans="1:7">
      <c r="A12">
        <v>10</v>
      </c>
      <c r="B12" s="13">
        <v>45723</v>
      </c>
      <c r="C12" t="s">
        <v>1357</v>
      </c>
      <c r="D12" t="s">
        <v>1394</v>
      </c>
    </row>
    <row r="13" spans="1:7">
      <c r="A13">
        <v>11</v>
      </c>
      <c r="B13" s="13">
        <v>45723</v>
      </c>
      <c r="C13" t="s">
        <v>1395</v>
      </c>
      <c r="D13" t="s">
        <v>1396</v>
      </c>
    </row>
    <row r="14" spans="1:7">
      <c r="A14">
        <v>12</v>
      </c>
      <c r="B14" s="13">
        <v>45723</v>
      </c>
      <c r="C14" t="s">
        <v>1349</v>
      </c>
      <c r="D14" t="s">
        <v>1397</v>
      </c>
    </row>
    <row r="15" spans="1:7">
      <c r="A15">
        <v>13</v>
      </c>
      <c r="B15" s="13">
        <v>45722</v>
      </c>
      <c r="C15" t="s">
        <v>1357</v>
      </c>
      <c r="D15" t="s">
        <v>1398</v>
      </c>
    </row>
    <row r="16" spans="1:7">
      <c r="A16">
        <v>14</v>
      </c>
      <c r="B16" s="13">
        <v>45722</v>
      </c>
      <c r="C16" t="s">
        <v>1122</v>
      </c>
      <c r="D16" t="s">
        <v>1399</v>
      </c>
    </row>
    <row r="17" spans="1:4">
      <c r="A17">
        <v>15</v>
      </c>
      <c r="B17" s="13">
        <v>45722</v>
      </c>
      <c r="C17" t="s">
        <v>1400</v>
      </c>
      <c r="D17" t="s">
        <v>1401</v>
      </c>
    </row>
    <row r="18" spans="1:4">
      <c r="A18">
        <v>16</v>
      </c>
      <c r="B18" s="13">
        <v>45721</v>
      </c>
      <c r="C18" t="s">
        <v>1402</v>
      </c>
      <c r="D18" t="s">
        <v>1403</v>
      </c>
    </row>
    <row r="19" spans="1:4">
      <c r="A19">
        <v>17</v>
      </c>
      <c r="B19" s="13">
        <v>45720</v>
      </c>
      <c r="C19" t="s">
        <v>1357</v>
      </c>
      <c r="D19" t="s">
        <v>1404</v>
      </c>
    </row>
    <row r="20" spans="1:4">
      <c r="A20">
        <v>17</v>
      </c>
      <c r="B20" s="13">
        <v>45720</v>
      </c>
      <c r="C20" t="s">
        <v>1402</v>
      </c>
      <c r="D20" t="s">
        <v>1405</v>
      </c>
    </row>
    <row r="21" spans="1:4">
      <c r="A21">
        <v>18</v>
      </c>
      <c r="B21" s="13">
        <v>45720</v>
      </c>
      <c r="C21" t="s">
        <v>1122</v>
      </c>
      <c r="D21" t="s">
        <v>1406</v>
      </c>
    </row>
    <row r="22" spans="1:4">
      <c r="A22">
        <v>19</v>
      </c>
      <c r="B22" s="13">
        <v>45720</v>
      </c>
      <c r="C22" t="s">
        <v>1407</v>
      </c>
      <c r="D22" t="s">
        <v>1408</v>
      </c>
    </row>
    <row r="23" spans="1:4">
      <c r="A23">
        <v>20</v>
      </c>
      <c r="B23" s="13">
        <v>45717</v>
      </c>
      <c r="C23" t="s">
        <v>1357</v>
      </c>
      <c r="D23" t="s">
        <v>1409</v>
      </c>
    </row>
    <row r="24" spans="1:4">
      <c r="A24">
        <v>21</v>
      </c>
      <c r="B24" s="13">
        <v>45717</v>
      </c>
      <c r="C24" t="s">
        <v>1410</v>
      </c>
      <c r="D24" t="s">
        <v>1411</v>
      </c>
    </row>
    <row r="25" spans="1:4">
      <c r="A25">
        <v>22</v>
      </c>
      <c r="B25" s="13">
        <v>45723</v>
      </c>
      <c r="C25" t="s">
        <v>1412</v>
      </c>
      <c r="D25" t="s">
        <v>1413</v>
      </c>
    </row>
    <row r="26" spans="1:4">
      <c r="A26">
        <v>23</v>
      </c>
      <c r="B26" s="13">
        <v>45723</v>
      </c>
      <c r="C26" t="s">
        <v>1414</v>
      </c>
      <c r="D26" t="s">
        <v>1415</v>
      </c>
    </row>
    <row r="27" spans="1:4">
      <c r="A27">
        <v>24</v>
      </c>
      <c r="B27" s="13">
        <v>45723</v>
      </c>
      <c r="C27" t="s">
        <v>1416</v>
      </c>
      <c r="D27" t="s">
        <v>1417</v>
      </c>
    </row>
    <row r="28" spans="1:4">
      <c r="A28">
        <v>25</v>
      </c>
      <c r="B28" s="13">
        <v>45724</v>
      </c>
      <c r="C28" t="s">
        <v>1357</v>
      </c>
      <c r="D28" t="s">
        <v>1418</v>
      </c>
    </row>
    <row r="29" spans="1:4">
      <c r="A29">
        <v>26</v>
      </c>
      <c r="B29" s="13">
        <v>45726</v>
      </c>
      <c r="C29" t="s">
        <v>1402</v>
      </c>
      <c r="D29" t="s">
        <v>1419</v>
      </c>
    </row>
    <row r="30" spans="1:4">
      <c r="A30">
        <v>27</v>
      </c>
      <c r="B30" s="13">
        <v>45726</v>
      </c>
      <c r="C30" t="s">
        <v>1040</v>
      </c>
      <c r="D30" t="s">
        <v>1420</v>
      </c>
    </row>
    <row r="31" spans="1:4">
      <c r="A31">
        <v>28</v>
      </c>
      <c r="B31" s="13">
        <v>45727</v>
      </c>
      <c r="C31" t="s">
        <v>1065</v>
      </c>
      <c r="D31" t="s">
        <v>1421</v>
      </c>
    </row>
    <row r="32" spans="1:4">
      <c r="A32">
        <v>29</v>
      </c>
      <c r="B32" s="13">
        <v>45727</v>
      </c>
      <c r="C32" t="s">
        <v>1357</v>
      </c>
      <c r="D32" t="s">
        <v>1423</v>
      </c>
    </row>
    <row r="33" spans="1:4">
      <c r="A33">
        <v>30</v>
      </c>
      <c r="B33" s="13">
        <v>45727</v>
      </c>
      <c r="C33" t="s">
        <v>1129</v>
      </c>
      <c r="D33" t="s">
        <v>1424</v>
      </c>
    </row>
    <row r="34" spans="1:4">
      <c r="A34">
        <v>31</v>
      </c>
      <c r="B34" s="13">
        <v>45727</v>
      </c>
      <c r="C34" t="s">
        <v>1425</v>
      </c>
      <c r="D34" t="s">
        <v>1426</v>
      </c>
    </row>
    <row r="35" spans="1:4">
      <c r="A35">
        <v>32</v>
      </c>
      <c r="B35" s="13">
        <v>45729</v>
      </c>
      <c r="C35" t="s">
        <v>1427</v>
      </c>
      <c r="D35" t="s">
        <v>1429</v>
      </c>
    </row>
    <row r="36" spans="1:4">
      <c r="A36">
        <v>33</v>
      </c>
      <c r="B36" s="13">
        <v>45729</v>
      </c>
      <c r="C36" t="s">
        <v>996</v>
      </c>
      <c r="D36" t="s">
        <v>1430</v>
      </c>
    </row>
    <row r="37" spans="1:4">
      <c r="A37">
        <v>34</v>
      </c>
      <c r="B37" s="13">
        <v>45730</v>
      </c>
      <c r="C37" t="s">
        <v>1431</v>
      </c>
      <c r="D37" t="s">
        <v>1432</v>
      </c>
    </row>
    <row r="38" spans="1:4">
      <c r="A38">
        <v>35</v>
      </c>
      <c r="B38" s="13">
        <v>45730</v>
      </c>
      <c r="C38" t="s">
        <v>1357</v>
      </c>
      <c r="D38" t="s">
        <v>1435</v>
      </c>
    </row>
    <row r="39" spans="1:4">
      <c r="A39">
        <v>36</v>
      </c>
      <c r="B39" s="13">
        <v>45731</v>
      </c>
      <c r="C39" t="s">
        <v>1144</v>
      </c>
      <c r="D39" t="s">
        <v>1436</v>
      </c>
    </row>
    <row r="40" spans="1:4">
      <c r="A40">
        <v>37</v>
      </c>
      <c r="B40" s="13">
        <v>45731</v>
      </c>
      <c r="C40" t="s">
        <v>1437</v>
      </c>
      <c r="D40" t="s">
        <v>1439</v>
      </c>
    </row>
    <row r="41" spans="1:4">
      <c r="A41">
        <v>38</v>
      </c>
      <c r="B41" s="13">
        <v>45731</v>
      </c>
      <c r="C41" t="s">
        <v>1015</v>
      </c>
      <c r="D41" t="s">
        <v>1441</v>
      </c>
    </row>
    <row r="42" spans="1:4">
      <c r="A42">
        <v>39</v>
      </c>
      <c r="B42" s="13">
        <v>45733</v>
      </c>
      <c r="C42" t="s">
        <v>1122</v>
      </c>
      <c r="D42" t="s">
        <v>1442</v>
      </c>
    </row>
    <row r="43" spans="1:4">
      <c r="A43">
        <v>40</v>
      </c>
      <c r="B43" s="13">
        <v>45733</v>
      </c>
      <c r="C43" t="s">
        <v>1443</v>
      </c>
      <c r="D43" t="s">
        <v>1445</v>
      </c>
    </row>
    <row r="44" spans="1:4">
      <c r="A44">
        <v>41</v>
      </c>
      <c r="B44" s="13">
        <v>45733</v>
      </c>
      <c r="C44" t="s">
        <v>1034</v>
      </c>
      <c r="D44" t="s">
        <v>1449</v>
      </c>
    </row>
    <row r="45" spans="1:4">
      <c r="A45">
        <v>42</v>
      </c>
      <c r="B45" s="13">
        <v>45733</v>
      </c>
      <c r="C45" t="s">
        <v>1427</v>
      </c>
      <c r="D45" t="s">
        <v>1451</v>
      </c>
    </row>
    <row r="46" spans="1:4">
      <c r="A46">
        <v>43</v>
      </c>
      <c r="B46" s="13">
        <v>45733</v>
      </c>
      <c r="C46" t="s">
        <v>1452</v>
      </c>
      <c r="D46" t="s">
        <v>1455</v>
      </c>
    </row>
    <row r="47" spans="1:4">
      <c r="A47">
        <v>44</v>
      </c>
      <c r="B47" s="13">
        <v>45734</v>
      </c>
      <c r="C47" t="s">
        <v>1456</v>
      </c>
      <c r="D47" t="s">
        <v>1457</v>
      </c>
    </row>
    <row r="48" spans="1:4">
      <c r="A48">
        <v>45</v>
      </c>
      <c r="B48" s="13">
        <v>45735</v>
      </c>
      <c r="C48" t="s">
        <v>1357</v>
      </c>
      <c r="D48" t="s">
        <v>1458</v>
      </c>
    </row>
    <row r="49" spans="1:5">
      <c r="A49">
        <v>46</v>
      </c>
      <c r="B49" s="13">
        <v>45735</v>
      </c>
      <c r="C49" t="s">
        <v>1357</v>
      </c>
      <c r="D49" t="s">
        <v>1460</v>
      </c>
    </row>
    <row r="50" spans="1:5">
      <c r="A50">
        <v>47</v>
      </c>
      <c r="B50" s="13">
        <v>45735</v>
      </c>
      <c r="C50" t="s">
        <v>1040</v>
      </c>
      <c r="D50" t="s">
        <v>1462</v>
      </c>
    </row>
    <row r="51" spans="1:5">
      <c r="A51">
        <v>48</v>
      </c>
      <c r="B51" s="13">
        <v>45735</v>
      </c>
      <c r="C51" t="s">
        <v>1336</v>
      </c>
      <c r="D51" t="s">
        <v>1465</v>
      </c>
    </row>
    <row r="52" spans="1:5">
      <c r="A52">
        <v>49</v>
      </c>
      <c r="B52" s="13">
        <v>45736</v>
      </c>
      <c r="C52" t="s">
        <v>1402</v>
      </c>
      <c r="D52" t="s">
        <v>1469</v>
      </c>
    </row>
    <row r="53" spans="1:5">
      <c r="A53">
        <v>50</v>
      </c>
      <c r="B53" s="13">
        <v>45736</v>
      </c>
      <c r="C53" t="s">
        <v>1198</v>
      </c>
      <c r="D53" t="s">
        <v>1470</v>
      </c>
    </row>
    <row r="54" spans="1:5">
      <c r="A54">
        <v>51</v>
      </c>
      <c r="B54" s="13">
        <v>45736</v>
      </c>
      <c r="C54" t="s">
        <v>1427</v>
      </c>
      <c r="D54" t="s">
        <v>1471</v>
      </c>
    </row>
    <row r="55" spans="1:5">
      <c r="A55">
        <v>52</v>
      </c>
      <c r="B55" s="13">
        <v>45736</v>
      </c>
      <c r="C55" t="s">
        <v>1193</v>
      </c>
      <c r="D55" t="s">
        <v>1472</v>
      </c>
    </row>
    <row r="56" spans="1:5">
      <c r="A56">
        <v>53</v>
      </c>
      <c r="B56" s="13">
        <v>45736</v>
      </c>
      <c r="C56" t="s">
        <v>1473</v>
      </c>
      <c r="D56" t="s">
        <v>1474</v>
      </c>
    </row>
    <row r="57" spans="1:5">
      <c r="A57">
        <v>54</v>
      </c>
      <c r="B57" s="13">
        <v>45741</v>
      </c>
      <c r="C57" t="s">
        <v>1475</v>
      </c>
      <c r="D57" t="s">
        <v>1478</v>
      </c>
    </row>
    <row r="58" spans="1:5">
      <c r="A58">
        <v>55</v>
      </c>
      <c r="B58" s="13">
        <v>45737</v>
      </c>
      <c r="C58" t="s">
        <v>1479</v>
      </c>
      <c r="D58" t="s">
        <v>1482</v>
      </c>
    </row>
    <row r="59" spans="1:5">
      <c r="A59">
        <v>56</v>
      </c>
      <c r="B59" s="13">
        <v>45737</v>
      </c>
      <c r="C59" t="s">
        <v>1402</v>
      </c>
      <c r="D59" t="s">
        <v>1483</v>
      </c>
    </row>
    <row r="60" spans="1:5">
      <c r="A60">
        <v>57</v>
      </c>
      <c r="B60" s="13">
        <v>45740</v>
      </c>
      <c r="C60" t="s">
        <v>1264</v>
      </c>
      <c r="D60" t="s">
        <v>1484</v>
      </c>
      <c r="E60" t="s">
        <v>1326</v>
      </c>
    </row>
    <row r="61" spans="1:5">
      <c r="A61">
        <v>58</v>
      </c>
      <c r="B61" s="13">
        <v>45740</v>
      </c>
      <c r="C61" t="s">
        <v>1198</v>
      </c>
      <c r="D61" t="s">
        <v>1485</v>
      </c>
    </row>
    <row r="62" spans="1:5">
      <c r="A62">
        <v>59</v>
      </c>
      <c r="B62" s="13">
        <v>45740</v>
      </c>
      <c r="C62" t="s">
        <v>1331</v>
      </c>
      <c r="D62" t="s">
        <v>1486</v>
      </c>
    </row>
    <row r="63" spans="1:5">
      <c r="A63">
        <v>60</v>
      </c>
      <c r="B63" s="13">
        <v>45740</v>
      </c>
      <c r="C63" t="s">
        <v>1144</v>
      </c>
      <c r="D63" t="s">
        <v>1487</v>
      </c>
    </row>
    <row r="64" spans="1:5">
      <c r="A64">
        <v>61</v>
      </c>
      <c r="B64" s="13">
        <v>45740</v>
      </c>
      <c r="C64" t="s">
        <v>996</v>
      </c>
      <c r="D64" t="s">
        <v>1488</v>
      </c>
    </row>
    <row r="65" spans="1:6">
      <c r="A65">
        <v>62</v>
      </c>
      <c r="B65" s="13">
        <v>45740</v>
      </c>
      <c r="C65" t="s">
        <v>1489</v>
      </c>
      <c r="D65" t="s">
        <v>1491</v>
      </c>
      <c r="E65" t="s">
        <v>1490</v>
      </c>
    </row>
    <row r="66" spans="1:6">
      <c r="A66">
        <v>63</v>
      </c>
      <c r="B66" s="13">
        <v>45741</v>
      </c>
      <c r="C66" t="s">
        <v>1407</v>
      </c>
      <c r="D66" t="s">
        <v>1493</v>
      </c>
    </row>
    <row r="67" spans="1:6">
      <c r="A67">
        <v>64</v>
      </c>
      <c r="B67" s="13">
        <v>45741</v>
      </c>
      <c r="C67" t="s">
        <v>1122</v>
      </c>
      <c r="D67" t="s">
        <v>1494</v>
      </c>
    </row>
    <row r="68" spans="1:6">
      <c r="A68">
        <v>65</v>
      </c>
      <c r="B68" s="13">
        <v>45741</v>
      </c>
      <c r="C68" t="s">
        <v>1007</v>
      </c>
      <c r="D68" t="s">
        <v>1496</v>
      </c>
    </row>
    <row r="69" spans="1:6">
      <c r="A69">
        <v>66</v>
      </c>
      <c r="B69" s="13">
        <v>45741</v>
      </c>
      <c r="C69" t="s">
        <v>1402</v>
      </c>
      <c r="D69" t="s">
        <v>1497</v>
      </c>
    </row>
    <row r="70" spans="1:6">
      <c r="A70">
        <v>67</v>
      </c>
      <c r="B70" s="13">
        <v>45741</v>
      </c>
      <c r="C70" t="s">
        <v>1498</v>
      </c>
      <c r="D70" t="s">
        <v>1500</v>
      </c>
    </row>
    <row r="71" spans="1:6">
      <c r="A71">
        <v>68</v>
      </c>
      <c r="B71" s="13">
        <v>45741</v>
      </c>
      <c r="C71" t="s">
        <v>1501</v>
      </c>
      <c r="D71" t="s">
        <v>1502</v>
      </c>
    </row>
    <row r="72" spans="1:6">
      <c r="A72">
        <v>69</v>
      </c>
      <c r="B72" s="13">
        <v>45742</v>
      </c>
      <c r="C72" t="s">
        <v>1007</v>
      </c>
      <c r="D72" t="s">
        <v>1503</v>
      </c>
    </row>
    <row r="73" spans="1:6">
      <c r="A73">
        <v>70</v>
      </c>
      <c r="B73" s="13">
        <v>45742</v>
      </c>
      <c r="C73" t="s">
        <v>1349</v>
      </c>
      <c r="D73" t="s">
        <v>1504</v>
      </c>
    </row>
    <row r="74" spans="1:6">
      <c r="A74">
        <v>71</v>
      </c>
      <c r="B74" s="13">
        <v>45742</v>
      </c>
      <c r="C74" t="s">
        <v>1353</v>
      </c>
      <c r="D74" t="s">
        <v>1505</v>
      </c>
    </row>
    <row r="75" spans="1:6">
      <c r="A75">
        <v>72</v>
      </c>
      <c r="B75" s="13">
        <v>45742</v>
      </c>
      <c r="C75" t="s">
        <v>996</v>
      </c>
      <c r="D75" t="s">
        <v>1507</v>
      </c>
      <c r="E75" s="49">
        <v>6725030166635</v>
      </c>
    </row>
    <row r="76" spans="1:6">
      <c r="A76">
        <v>73</v>
      </c>
      <c r="B76" s="13">
        <v>45743</v>
      </c>
      <c r="C76" t="s">
        <v>1524</v>
      </c>
      <c r="D76" t="s">
        <v>1525</v>
      </c>
      <c r="F76" t="s">
        <v>1526</v>
      </c>
    </row>
    <row r="77" spans="1:6">
      <c r="A77">
        <v>74</v>
      </c>
      <c r="B77" s="13">
        <v>45743</v>
      </c>
      <c r="C77" t="s">
        <v>1511</v>
      </c>
      <c r="D77" t="s">
        <v>1514</v>
      </c>
      <c r="E77" t="s">
        <v>1513</v>
      </c>
    </row>
    <row r="78" spans="1:6">
      <c r="A78">
        <v>75</v>
      </c>
      <c r="B78" s="13">
        <v>45744</v>
      </c>
      <c r="C78" t="s">
        <v>1511</v>
      </c>
      <c r="D78" t="s">
        <v>1517</v>
      </c>
    </row>
    <row r="79" spans="1:6">
      <c r="A79">
        <v>76</v>
      </c>
      <c r="B79" s="13">
        <v>45745</v>
      </c>
      <c r="C79" t="s">
        <v>972</v>
      </c>
      <c r="D79" t="s">
        <v>1519</v>
      </c>
    </row>
    <row r="80" spans="1:6">
      <c r="A80">
        <v>77</v>
      </c>
      <c r="B80" s="13">
        <v>45747</v>
      </c>
      <c r="C80" t="s">
        <v>1498</v>
      </c>
      <c r="D80" t="s">
        <v>1529</v>
      </c>
      <c r="E80" t="s">
        <v>1528</v>
      </c>
    </row>
    <row r="81" spans="1:4">
      <c r="A81">
        <v>78</v>
      </c>
      <c r="B81" s="13">
        <v>45747</v>
      </c>
      <c r="C81" t="s">
        <v>1065</v>
      </c>
      <c r="D81" t="s">
        <v>1530</v>
      </c>
    </row>
    <row r="82" spans="1:4">
      <c r="A82">
        <v>79</v>
      </c>
      <c r="B82" s="13">
        <v>45747</v>
      </c>
      <c r="C82" t="s">
        <v>973</v>
      </c>
      <c r="D82" t="s">
        <v>1532</v>
      </c>
    </row>
    <row r="83" spans="1:4">
      <c r="A83">
        <v>80</v>
      </c>
      <c r="B83" s="13">
        <v>45734</v>
      </c>
      <c r="C83" t="s">
        <v>1533</v>
      </c>
      <c r="D83" t="s">
        <v>1535</v>
      </c>
    </row>
    <row r="84" spans="1:4">
      <c r="A84">
        <v>81</v>
      </c>
      <c r="B84" s="13">
        <v>45723</v>
      </c>
      <c r="C84" t="s">
        <v>1536</v>
      </c>
      <c r="D84" t="s">
        <v>1538</v>
      </c>
    </row>
    <row r="85" spans="1:4">
      <c r="A85">
        <v>82</v>
      </c>
      <c r="B85" s="13">
        <v>45723</v>
      </c>
      <c r="C85" t="s">
        <v>1536</v>
      </c>
      <c r="D85" t="s">
        <v>1539</v>
      </c>
    </row>
    <row r="86" spans="1:4">
      <c r="A86">
        <v>83</v>
      </c>
      <c r="B86" s="13">
        <v>45723</v>
      </c>
      <c r="C86" t="s">
        <v>1536</v>
      </c>
      <c r="D86" t="s">
        <v>1540</v>
      </c>
    </row>
    <row r="87" spans="1:4">
      <c r="A87">
        <v>84</v>
      </c>
      <c r="B87" s="13">
        <v>45718</v>
      </c>
      <c r="C87" t="s">
        <v>1004</v>
      </c>
      <c r="D87" t="s">
        <v>1541</v>
      </c>
    </row>
    <row r="88" spans="1:4">
      <c r="A88">
        <v>85</v>
      </c>
      <c r="B88" s="13">
        <v>45729</v>
      </c>
      <c r="C88" t="s">
        <v>1542</v>
      </c>
      <c r="D88" t="s">
        <v>1546</v>
      </c>
    </row>
    <row r="89" spans="1:4">
      <c r="A89">
        <v>86</v>
      </c>
      <c r="B89" s="13">
        <v>45716</v>
      </c>
      <c r="C89" t="s">
        <v>1542</v>
      </c>
      <c r="D89" t="s">
        <v>1547</v>
      </c>
    </row>
    <row r="90" spans="1:4">
      <c r="A90">
        <v>87</v>
      </c>
      <c r="B90" s="13">
        <v>45722</v>
      </c>
      <c r="C90" t="s">
        <v>1425</v>
      </c>
      <c r="D90" t="s">
        <v>1549</v>
      </c>
    </row>
    <row r="91" spans="1:4">
      <c r="A91">
        <v>88</v>
      </c>
      <c r="B91" s="13">
        <v>45722</v>
      </c>
      <c r="C91" t="s">
        <v>981</v>
      </c>
      <c r="D91" t="s">
        <v>1550</v>
      </c>
    </row>
    <row r="92" spans="1:4">
      <c r="A92">
        <v>89</v>
      </c>
      <c r="B92" s="13">
        <v>45726</v>
      </c>
      <c r="C92" t="s">
        <v>981</v>
      </c>
      <c r="D92" t="s">
        <v>1551</v>
      </c>
    </row>
    <row r="93" spans="1:4">
      <c r="A93">
        <v>90</v>
      </c>
      <c r="B93" s="13">
        <v>45735</v>
      </c>
      <c r="C93" t="s">
        <v>1552</v>
      </c>
      <c r="D93" t="s">
        <v>1553</v>
      </c>
    </row>
    <row r="94" spans="1:4">
      <c r="A94">
        <v>91</v>
      </c>
      <c r="B94" s="13">
        <v>45736</v>
      </c>
      <c r="C94" t="s">
        <v>1554</v>
      </c>
      <c r="D94" t="s">
        <v>1555</v>
      </c>
    </row>
    <row r="95" spans="1:4">
      <c r="A95">
        <v>92</v>
      </c>
      <c r="B95" s="13">
        <v>45721</v>
      </c>
      <c r="C95" t="s">
        <v>1410</v>
      </c>
      <c r="D95" t="s">
        <v>1557</v>
      </c>
    </row>
    <row r="96" spans="1:4">
      <c r="A96">
        <v>93</v>
      </c>
      <c r="B96" s="13">
        <v>45736</v>
      </c>
      <c r="C96" t="s">
        <v>1558</v>
      </c>
      <c r="D96" t="s">
        <v>1560</v>
      </c>
    </row>
    <row r="97" spans="1:4">
      <c r="A97">
        <v>94</v>
      </c>
      <c r="B97" s="13">
        <v>45735</v>
      </c>
      <c r="D97" t="s">
        <v>1561</v>
      </c>
    </row>
    <row r="98" spans="1:4">
      <c r="A98">
        <v>95</v>
      </c>
      <c r="B98" s="13">
        <v>45744</v>
      </c>
      <c r="D98" t="s">
        <v>1563</v>
      </c>
    </row>
    <row r="99" spans="1:4">
      <c r="A99">
        <v>96</v>
      </c>
      <c r="B99" s="13">
        <v>45748</v>
      </c>
      <c r="C99" t="s">
        <v>1479</v>
      </c>
      <c r="D99" t="s">
        <v>1564</v>
      </c>
    </row>
    <row r="100" spans="1:4">
      <c r="A100">
        <v>97</v>
      </c>
      <c r="B100" s="13">
        <v>45748</v>
      </c>
      <c r="C100" t="s">
        <v>1475</v>
      </c>
      <c r="D100" t="s">
        <v>1571</v>
      </c>
    </row>
    <row r="101" spans="1:4">
      <c r="A101">
        <v>98</v>
      </c>
      <c r="B101" s="13">
        <v>45748</v>
      </c>
      <c r="C101" t="s">
        <v>1533</v>
      </c>
      <c r="D101" t="s">
        <v>1578</v>
      </c>
    </row>
    <row r="102" spans="1:4">
      <c r="A102">
        <v>99</v>
      </c>
      <c r="B102" s="13">
        <v>45748</v>
      </c>
      <c r="C102" t="s">
        <v>1533</v>
      </c>
      <c r="D102" t="s">
        <v>1580</v>
      </c>
    </row>
    <row r="103" spans="1:4">
      <c r="A103">
        <v>100</v>
      </c>
      <c r="B103" s="13">
        <v>45749</v>
      </c>
      <c r="C103" t="s">
        <v>1407</v>
      </c>
      <c r="D103" t="s">
        <v>1586</v>
      </c>
    </row>
    <row r="104" spans="1:4">
      <c r="A104">
        <v>101</v>
      </c>
      <c r="B104" s="13">
        <v>45749</v>
      </c>
      <c r="C104" t="s">
        <v>1498</v>
      </c>
      <c r="D104" t="s">
        <v>1601</v>
      </c>
    </row>
    <row r="105" spans="1:4">
      <c r="A105">
        <v>102</v>
      </c>
      <c r="B105" s="13">
        <v>45749</v>
      </c>
      <c r="C105" t="s">
        <v>1357</v>
      </c>
      <c r="D105" t="s">
        <v>1602</v>
      </c>
    </row>
    <row r="106" spans="1:4">
      <c r="A106">
        <v>103</v>
      </c>
      <c r="B106" s="13">
        <v>45749</v>
      </c>
      <c r="C106" t="s">
        <v>1007</v>
      </c>
      <c r="D106" t="s">
        <v>1603</v>
      </c>
    </row>
    <row r="107" spans="1:4">
      <c r="A107">
        <v>104</v>
      </c>
      <c r="B107" s="13">
        <v>45749</v>
      </c>
      <c r="C107" t="s">
        <v>1604</v>
      </c>
      <c r="D107" t="s">
        <v>1608</v>
      </c>
    </row>
    <row r="108" spans="1:4">
      <c r="A108">
        <v>105</v>
      </c>
      <c r="B108" s="13">
        <v>45749</v>
      </c>
      <c r="C108" t="s">
        <v>1609</v>
      </c>
      <c r="D108" t="s">
        <v>1611</v>
      </c>
    </row>
    <row r="109" spans="1:4">
      <c r="A109">
        <v>106</v>
      </c>
      <c r="B109" s="13">
        <v>45749</v>
      </c>
      <c r="C109" t="s">
        <v>1498</v>
      </c>
      <c r="D109" t="s">
        <v>1613</v>
      </c>
    </row>
    <row r="110" spans="1:4">
      <c r="A110">
        <v>107</v>
      </c>
      <c r="B110" s="13">
        <v>45750</v>
      </c>
      <c r="C110" t="s">
        <v>1407</v>
      </c>
      <c r="D110" t="s">
        <v>1615</v>
      </c>
    </row>
    <row r="111" spans="1:4">
      <c r="A111">
        <v>108</v>
      </c>
      <c r="B111" s="13">
        <v>45750</v>
      </c>
      <c r="C111" t="s">
        <v>1617</v>
      </c>
      <c r="D111" t="s">
        <v>1619</v>
      </c>
    </row>
    <row r="112" spans="1:4">
      <c r="A112">
        <v>109</v>
      </c>
      <c r="B112" s="13">
        <v>45750</v>
      </c>
      <c r="C112" t="s">
        <v>1620</v>
      </c>
      <c r="D112" t="s">
        <v>1621</v>
      </c>
    </row>
    <row r="113" spans="1:4">
      <c r="A113">
        <v>110</v>
      </c>
      <c r="B113" s="13">
        <v>45750</v>
      </c>
      <c r="C113" t="s">
        <v>1402</v>
      </c>
      <c r="D113" t="s">
        <v>1629</v>
      </c>
    </row>
    <row r="114" spans="1:4">
      <c r="A114">
        <v>111</v>
      </c>
      <c r="B114" s="13">
        <v>45751</v>
      </c>
      <c r="C114" t="s">
        <v>1336</v>
      </c>
      <c r="D114" t="s">
        <v>1635</v>
      </c>
    </row>
    <row r="115" spans="1:4">
      <c r="A115">
        <v>112</v>
      </c>
      <c r="B115" s="13">
        <v>45751</v>
      </c>
      <c r="C115" t="s">
        <v>1427</v>
      </c>
      <c r="D115" t="s">
        <v>1639</v>
      </c>
    </row>
    <row r="116" spans="1:4">
      <c r="A116">
        <v>113</v>
      </c>
      <c r="B116" s="13">
        <v>45751</v>
      </c>
      <c r="C116" t="s">
        <v>1664</v>
      </c>
      <c r="D116" t="s">
        <v>1667</v>
      </c>
    </row>
    <row r="117" spans="1:4">
      <c r="A117">
        <v>114</v>
      </c>
      <c r="B117" s="13">
        <v>45751</v>
      </c>
      <c r="C117" t="s">
        <v>1664</v>
      </c>
      <c r="D117" t="s">
        <v>1668</v>
      </c>
    </row>
    <row r="118" spans="1:4">
      <c r="A118">
        <v>115</v>
      </c>
      <c r="B118" s="13">
        <v>45751</v>
      </c>
      <c r="C118" t="s">
        <v>1664</v>
      </c>
      <c r="D118" t="s">
        <v>1671</v>
      </c>
    </row>
    <row r="119" spans="1:4">
      <c r="A119">
        <v>116</v>
      </c>
      <c r="B119" s="13">
        <v>45752</v>
      </c>
      <c r="C119" t="s">
        <v>1498</v>
      </c>
      <c r="D119" t="s">
        <v>1687</v>
      </c>
    </row>
    <row r="120" spans="1:4">
      <c r="A120">
        <v>117</v>
      </c>
      <c r="B120" s="13">
        <v>45752</v>
      </c>
      <c r="C120" t="s">
        <v>1357</v>
      </c>
      <c r="D120" t="s">
        <v>1691</v>
      </c>
    </row>
    <row r="121" spans="1:4">
      <c r="A121">
        <v>118</v>
      </c>
      <c r="B121" s="13">
        <v>45754</v>
      </c>
      <c r="C121" t="s">
        <v>1689</v>
      </c>
      <c r="D121" t="s">
        <v>1692</v>
      </c>
    </row>
    <row r="122" spans="1:4">
      <c r="A122">
        <v>118</v>
      </c>
      <c r="B122" s="13">
        <v>45754</v>
      </c>
      <c r="C122" t="s">
        <v>1122</v>
      </c>
      <c r="D122" t="s">
        <v>1703</v>
      </c>
    </row>
    <row r="123" spans="1:4">
      <c r="A123">
        <v>119</v>
      </c>
      <c r="B123" s="13">
        <v>45754</v>
      </c>
      <c r="C123" t="s">
        <v>1664</v>
      </c>
      <c r="D123" t="s">
        <v>1714</v>
      </c>
    </row>
    <row r="124" spans="1:4">
      <c r="A124">
        <v>120</v>
      </c>
      <c r="B124" s="13">
        <v>45754</v>
      </c>
      <c r="C124" t="s">
        <v>1040</v>
      </c>
      <c r="D124" t="s">
        <v>1734</v>
      </c>
    </row>
    <row r="125" spans="1:4">
      <c r="A125">
        <v>121</v>
      </c>
      <c r="B125" s="13">
        <v>45754</v>
      </c>
      <c r="C125" t="s">
        <v>1731</v>
      </c>
      <c r="D125" t="s">
        <v>1738</v>
      </c>
    </row>
    <row r="126" spans="1:4">
      <c r="A126">
        <v>122</v>
      </c>
      <c r="B126" s="13">
        <v>45754</v>
      </c>
      <c r="C126" t="s">
        <v>1664</v>
      </c>
      <c r="D126" t="s">
        <v>1739</v>
      </c>
    </row>
    <row r="127" spans="1:4">
      <c r="A127">
        <v>123</v>
      </c>
      <c r="B127" s="13">
        <v>45754</v>
      </c>
      <c r="C127" t="s">
        <v>1357</v>
      </c>
      <c r="D127" t="s">
        <v>1740</v>
      </c>
    </row>
    <row r="128" spans="1:4">
      <c r="A128">
        <v>124</v>
      </c>
      <c r="B128" s="13">
        <v>45755</v>
      </c>
      <c r="C128" t="s">
        <v>1407</v>
      </c>
      <c r="D128" t="s">
        <v>1745</v>
      </c>
    </row>
    <row r="129" spans="1:5">
      <c r="A129">
        <v>125</v>
      </c>
      <c r="B129" s="13">
        <v>45755</v>
      </c>
      <c r="C129" t="s">
        <v>1746</v>
      </c>
      <c r="D129" t="s">
        <v>1748</v>
      </c>
      <c r="E129" t="s">
        <v>1747</v>
      </c>
    </row>
    <row r="130" spans="1:5">
      <c r="A130">
        <v>126</v>
      </c>
      <c r="B130" s="13">
        <v>45755</v>
      </c>
      <c r="C130" t="s">
        <v>1007</v>
      </c>
      <c r="D130" t="s">
        <v>1749</v>
      </c>
    </row>
    <row r="131" spans="1:5">
      <c r="A131">
        <v>127</v>
      </c>
      <c r="B131" s="13">
        <v>45755</v>
      </c>
      <c r="C131" t="s">
        <v>1750</v>
      </c>
      <c r="D131" t="s">
        <v>1751</v>
      </c>
    </row>
    <row r="132" spans="1:5">
      <c r="A132">
        <v>128</v>
      </c>
      <c r="B132" s="13">
        <v>45755</v>
      </c>
      <c r="C132" t="s">
        <v>1536</v>
      </c>
      <c r="D132" t="s">
        <v>1752</v>
      </c>
    </row>
    <row r="133" spans="1:5">
      <c r="A133">
        <v>129</v>
      </c>
      <c r="B133" s="13">
        <v>45755</v>
      </c>
      <c r="C133" t="s">
        <v>1753</v>
      </c>
      <c r="D133" t="s">
        <v>1755</v>
      </c>
    </row>
    <row r="134" spans="1:5">
      <c r="A134">
        <v>130</v>
      </c>
      <c r="B134" s="13">
        <v>45756</v>
      </c>
      <c r="C134" t="s">
        <v>1664</v>
      </c>
      <c r="D134" t="s">
        <v>1764</v>
      </c>
    </row>
    <row r="135" spans="1:5">
      <c r="A135">
        <v>131</v>
      </c>
      <c r="B135" s="13">
        <v>45757</v>
      </c>
      <c r="C135" t="s">
        <v>1416</v>
      </c>
      <c r="D135" t="s">
        <v>1766</v>
      </c>
    </row>
    <row r="136" spans="1:5">
      <c r="A136">
        <v>132</v>
      </c>
      <c r="B136" s="13">
        <v>45757</v>
      </c>
      <c r="C136" t="s">
        <v>1498</v>
      </c>
      <c r="D136" t="s">
        <v>1768</v>
      </c>
    </row>
    <row r="137" spans="1:5">
      <c r="A137">
        <v>133</v>
      </c>
      <c r="B137" s="13">
        <v>45757</v>
      </c>
      <c r="C137" t="s">
        <v>1498</v>
      </c>
      <c r="D137" t="s">
        <v>1771</v>
      </c>
    </row>
    <row r="138" spans="1:5">
      <c r="A138">
        <v>134</v>
      </c>
      <c r="B138" s="13">
        <v>45757</v>
      </c>
      <c r="C138" t="s">
        <v>1416</v>
      </c>
      <c r="D138" t="s">
        <v>1772</v>
      </c>
    </row>
    <row r="139" spans="1:5">
      <c r="A139">
        <v>135</v>
      </c>
      <c r="B139" s="13">
        <v>45757</v>
      </c>
      <c r="C139" t="s">
        <v>1746</v>
      </c>
      <c r="D139" t="s">
        <v>1773</v>
      </c>
    </row>
    <row r="140" spans="1:5">
      <c r="A140">
        <v>136</v>
      </c>
      <c r="B140" s="13">
        <v>45758</v>
      </c>
      <c r="C140" t="s">
        <v>1427</v>
      </c>
      <c r="D140" t="s">
        <v>1779</v>
      </c>
    </row>
    <row r="141" spans="1:5">
      <c r="A141">
        <v>137</v>
      </c>
      <c r="B141" s="13">
        <v>45758</v>
      </c>
      <c r="C141" t="s">
        <v>1777</v>
      </c>
      <c r="D141" t="s">
        <v>1781</v>
      </c>
    </row>
    <row r="142" spans="1:5">
      <c r="A142">
        <v>138</v>
      </c>
      <c r="B142" s="13">
        <v>45759</v>
      </c>
      <c r="C142" t="s">
        <v>1007</v>
      </c>
      <c r="D142" t="s">
        <v>1782</v>
      </c>
    </row>
    <row r="143" spans="1:5">
      <c r="A143">
        <v>139</v>
      </c>
      <c r="B143" s="13">
        <v>45759</v>
      </c>
      <c r="C143" t="s">
        <v>1533</v>
      </c>
      <c r="D143" t="s">
        <v>1784</v>
      </c>
      <c r="E143" t="s">
        <v>1783</v>
      </c>
    </row>
    <row r="144" spans="1:5">
      <c r="A144">
        <v>140</v>
      </c>
      <c r="B144" s="13">
        <v>45759</v>
      </c>
      <c r="C144" t="s">
        <v>1007</v>
      </c>
      <c r="D144" t="s">
        <v>1785</v>
      </c>
    </row>
    <row r="145" spans="1:4">
      <c r="A145">
        <v>141</v>
      </c>
      <c r="B145" s="13">
        <v>45761</v>
      </c>
      <c r="C145" t="s">
        <v>1007</v>
      </c>
      <c r="D145" t="s">
        <v>1787</v>
      </c>
    </row>
    <row r="146" spans="1:4">
      <c r="A146">
        <v>142</v>
      </c>
      <c r="B146" s="13">
        <v>45759</v>
      </c>
      <c r="C146" t="s">
        <v>1786</v>
      </c>
      <c r="D146" t="s">
        <v>1792</v>
      </c>
    </row>
    <row r="147" spans="1:4">
      <c r="A147">
        <v>143</v>
      </c>
      <c r="B147" s="13">
        <v>45761</v>
      </c>
      <c r="C147" t="s">
        <v>1122</v>
      </c>
      <c r="D147" t="s">
        <v>1795</v>
      </c>
    </row>
    <row r="148" spans="1:4">
      <c r="A148">
        <v>144</v>
      </c>
      <c r="B148" s="13">
        <v>45761</v>
      </c>
      <c r="C148" t="s">
        <v>1040</v>
      </c>
      <c r="D148" t="s">
        <v>1796</v>
      </c>
    </row>
    <row r="149" spans="1:4">
      <c r="A149">
        <v>145</v>
      </c>
      <c r="B149" s="13">
        <v>45761</v>
      </c>
      <c r="C149" t="s">
        <v>1007</v>
      </c>
      <c r="D149" t="s">
        <v>1797</v>
      </c>
    </row>
    <row r="150" spans="1:4">
      <c r="A150">
        <v>146</v>
      </c>
      <c r="B150" s="13">
        <v>45761</v>
      </c>
      <c r="C150" t="s">
        <v>1750</v>
      </c>
      <c r="D150" t="s">
        <v>1799</v>
      </c>
    </row>
    <row r="151" spans="1:4">
      <c r="A151">
        <v>147</v>
      </c>
      <c r="B151" s="13">
        <v>45761</v>
      </c>
      <c r="C151" t="s">
        <v>1800</v>
      </c>
      <c r="D151" t="s">
        <v>1802</v>
      </c>
    </row>
    <row r="152" spans="1:4">
      <c r="A152">
        <v>148</v>
      </c>
      <c r="B152" s="13">
        <v>45691</v>
      </c>
      <c r="C152" t="s">
        <v>1664</v>
      </c>
      <c r="D152" t="s">
        <v>1804</v>
      </c>
    </row>
    <row r="153" spans="1:4">
      <c r="A153">
        <v>149</v>
      </c>
      <c r="B153" s="13">
        <v>45761</v>
      </c>
      <c r="C153" t="s">
        <v>1664</v>
      </c>
      <c r="D153" t="s">
        <v>1805</v>
      </c>
    </row>
    <row r="154" spans="1:4">
      <c r="A154">
        <v>150</v>
      </c>
      <c r="B154" s="13">
        <v>45761</v>
      </c>
      <c r="C154" t="s">
        <v>1806</v>
      </c>
      <c r="D154" t="s">
        <v>1807</v>
      </c>
    </row>
    <row r="155" spans="1:4">
      <c r="A155">
        <v>151</v>
      </c>
      <c r="B155" s="13">
        <v>45761</v>
      </c>
      <c r="C155" t="s">
        <v>1809</v>
      </c>
      <c r="D155" t="s">
        <v>1810</v>
      </c>
    </row>
    <row r="156" spans="1:4">
      <c r="A156">
        <v>152</v>
      </c>
      <c r="B156" s="13">
        <v>45762</v>
      </c>
      <c r="C156" t="s">
        <v>1815</v>
      </c>
      <c r="D156" t="s">
        <v>1816</v>
      </c>
    </row>
    <row r="157" spans="1:4">
      <c r="A157">
        <v>153</v>
      </c>
      <c r="B157" s="13">
        <v>45762</v>
      </c>
      <c r="C157" t="s">
        <v>1664</v>
      </c>
      <c r="D157" t="s">
        <v>1817</v>
      </c>
    </row>
    <row r="158" spans="1:4">
      <c r="A158">
        <v>154</v>
      </c>
      <c r="B158" s="13">
        <v>45762</v>
      </c>
      <c r="C158" t="s">
        <v>1034</v>
      </c>
      <c r="D158" t="s">
        <v>1818</v>
      </c>
    </row>
    <row r="159" spans="1:4">
      <c r="A159">
        <v>155</v>
      </c>
      <c r="B159" s="13">
        <v>45762</v>
      </c>
      <c r="C159" t="s">
        <v>1034</v>
      </c>
      <c r="D159" t="s">
        <v>1819</v>
      </c>
    </row>
    <row r="160" spans="1:4">
      <c r="A160">
        <v>156</v>
      </c>
      <c r="B160" s="13">
        <v>45762</v>
      </c>
      <c r="C160" t="s">
        <v>1400</v>
      </c>
      <c r="D160" t="s">
        <v>1825</v>
      </c>
    </row>
    <row r="161" spans="1:5">
      <c r="A161">
        <v>157</v>
      </c>
      <c r="B161" s="13">
        <v>45762</v>
      </c>
      <c r="C161" t="s">
        <v>1617</v>
      </c>
      <c r="D161" t="s">
        <v>1826</v>
      </c>
    </row>
    <row r="162" spans="1:5">
      <c r="A162">
        <v>158</v>
      </c>
      <c r="B162" s="13">
        <v>45762</v>
      </c>
      <c r="C162" t="s">
        <v>1750</v>
      </c>
      <c r="D162" t="s">
        <v>1827</v>
      </c>
    </row>
    <row r="163" spans="1:5">
      <c r="A163">
        <v>159</v>
      </c>
      <c r="B163" s="13">
        <v>45763</v>
      </c>
      <c r="C163" t="s">
        <v>1829</v>
      </c>
      <c r="D163" t="s">
        <v>2049</v>
      </c>
    </row>
    <row r="164" spans="1:5">
      <c r="A164">
        <v>160</v>
      </c>
      <c r="B164" s="13">
        <v>45763</v>
      </c>
      <c r="C164" t="s">
        <v>1833</v>
      </c>
      <c r="D164" t="s">
        <v>1834</v>
      </c>
    </row>
    <row r="165" spans="1:5">
      <c r="A165">
        <v>161</v>
      </c>
      <c r="B165" s="13">
        <v>45763</v>
      </c>
      <c r="C165" t="s">
        <v>972</v>
      </c>
      <c r="D165" t="s">
        <v>1835</v>
      </c>
    </row>
    <row r="166" spans="1:5">
      <c r="A166">
        <v>162</v>
      </c>
      <c r="B166" s="13">
        <v>45763</v>
      </c>
      <c r="C166" t="s">
        <v>972</v>
      </c>
      <c r="D166" t="s">
        <v>1837</v>
      </c>
      <c r="E166" t="s">
        <v>1836</v>
      </c>
    </row>
    <row r="167" spans="1:5">
      <c r="A167">
        <v>163</v>
      </c>
      <c r="B167" s="13">
        <v>45763</v>
      </c>
      <c r="C167" t="s">
        <v>1554</v>
      </c>
      <c r="D167" t="s">
        <v>1838</v>
      </c>
      <c r="E167" t="s">
        <v>1836</v>
      </c>
    </row>
    <row r="168" spans="1:5">
      <c r="A168">
        <v>164</v>
      </c>
      <c r="B168" s="13">
        <v>45763</v>
      </c>
      <c r="C168" t="s">
        <v>1536</v>
      </c>
      <c r="D168" t="s">
        <v>1841</v>
      </c>
    </row>
    <row r="169" spans="1:5">
      <c r="A169">
        <v>165</v>
      </c>
      <c r="B169" s="13">
        <v>45764</v>
      </c>
      <c r="C169" t="s">
        <v>1357</v>
      </c>
      <c r="D169" t="s">
        <v>1852</v>
      </c>
    </row>
    <row r="170" spans="1:5">
      <c r="A170">
        <v>166</v>
      </c>
      <c r="B170" s="13">
        <v>45764</v>
      </c>
      <c r="C170" t="s">
        <v>1498</v>
      </c>
      <c r="D170" t="s">
        <v>1855</v>
      </c>
    </row>
    <row r="171" spans="1:5">
      <c r="A171">
        <v>167</v>
      </c>
      <c r="B171" s="13">
        <v>45764</v>
      </c>
      <c r="C171" t="s">
        <v>1400</v>
      </c>
      <c r="D171" t="s">
        <v>1857</v>
      </c>
      <c r="E171" t="s">
        <v>1856</v>
      </c>
    </row>
    <row r="172" spans="1:5">
      <c r="A172">
        <v>168</v>
      </c>
      <c r="B172" s="13">
        <v>45765</v>
      </c>
      <c r="C172" t="s">
        <v>1617</v>
      </c>
      <c r="D172" t="s">
        <v>1860</v>
      </c>
    </row>
    <row r="173" spans="1:5">
      <c r="A173">
        <v>169</v>
      </c>
      <c r="B173" s="13">
        <v>45765</v>
      </c>
      <c r="C173" t="s">
        <v>1664</v>
      </c>
      <c r="D173" t="s">
        <v>1862</v>
      </c>
    </row>
    <row r="174" spans="1:5">
      <c r="A174">
        <v>170</v>
      </c>
      <c r="B174" s="13">
        <v>45765</v>
      </c>
      <c r="C174" t="s">
        <v>1554</v>
      </c>
      <c r="D174" t="s">
        <v>1863</v>
      </c>
    </row>
    <row r="175" spans="1:5">
      <c r="A175">
        <v>171</v>
      </c>
      <c r="B175" s="13">
        <v>45765</v>
      </c>
      <c r="C175" t="s">
        <v>1425</v>
      </c>
      <c r="D175" t="s">
        <v>1864</v>
      </c>
    </row>
    <row r="176" spans="1:5">
      <c r="A176">
        <v>172</v>
      </c>
      <c r="B176" s="13">
        <v>45765</v>
      </c>
      <c r="C176" t="s">
        <v>1425</v>
      </c>
      <c r="D176" t="s">
        <v>1865</v>
      </c>
    </row>
    <row r="177" spans="1:5">
      <c r="A177">
        <v>173</v>
      </c>
      <c r="B177" s="13">
        <v>45768</v>
      </c>
      <c r="C177" t="s">
        <v>1866</v>
      </c>
      <c r="D177" t="s">
        <v>1867</v>
      </c>
    </row>
    <row r="178" spans="1:5">
      <c r="A178">
        <v>174</v>
      </c>
      <c r="B178" s="13">
        <v>45768</v>
      </c>
      <c r="C178" t="s">
        <v>1877</v>
      </c>
      <c r="D178" t="s">
        <v>1878</v>
      </c>
    </row>
    <row r="179" spans="1:5">
      <c r="A179">
        <v>175</v>
      </c>
      <c r="B179" s="13">
        <v>45768</v>
      </c>
      <c r="C179" t="s">
        <v>1877</v>
      </c>
      <c r="D179" t="s">
        <v>1879</v>
      </c>
    </row>
    <row r="180" spans="1:5">
      <c r="A180">
        <v>176</v>
      </c>
      <c r="B180" s="13">
        <v>45768</v>
      </c>
      <c r="C180" t="s">
        <v>1357</v>
      </c>
      <c r="D180" t="s">
        <v>1881</v>
      </c>
      <c r="E180" t="s">
        <v>1880</v>
      </c>
    </row>
    <row r="181" spans="1:5">
      <c r="A181">
        <v>177</v>
      </c>
      <c r="B181" s="13">
        <v>45768</v>
      </c>
      <c r="C181" t="s">
        <v>1536</v>
      </c>
      <c r="D181" t="s">
        <v>1882</v>
      </c>
      <c r="E181" t="s">
        <v>1880</v>
      </c>
    </row>
    <row r="182" spans="1:5">
      <c r="A182">
        <v>178</v>
      </c>
      <c r="B182" s="13">
        <v>45768</v>
      </c>
      <c r="C182" t="s">
        <v>1533</v>
      </c>
      <c r="D182" t="s">
        <v>1883</v>
      </c>
    </row>
    <row r="183" spans="1:5">
      <c r="A183">
        <v>179</v>
      </c>
      <c r="B183" s="13">
        <v>45768</v>
      </c>
      <c r="C183" t="s">
        <v>1664</v>
      </c>
      <c r="D183" t="s">
        <v>1889</v>
      </c>
    </row>
    <row r="184" spans="1:5">
      <c r="A184">
        <v>180</v>
      </c>
      <c r="B184" s="13">
        <v>45769</v>
      </c>
      <c r="C184" t="s">
        <v>1407</v>
      </c>
      <c r="D184" t="s">
        <v>1893</v>
      </c>
    </row>
    <row r="185" spans="1:5">
      <c r="A185">
        <v>181</v>
      </c>
      <c r="B185" s="13">
        <v>45770</v>
      </c>
      <c r="C185" t="s">
        <v>1554</v>
      </c>
      <c r="D185" t="s">
        <v>1895</v>
      </c>
    </row>
    <row r="186" spans="1:5">
      <c r="A186">
        <v>182</v>
      </c>
      <c r="B186" s="13">
        <v>45770</v>
      </c>
      <c r="C186" t="s">
        <v>1896</v>
      </c>
      <c r="D186" t="s">
        <v>1899</v>
      </c>
    </row>
    <row r="187" spans="1:5">
      <c r="A187">
        <v>183</v>
      </c>
      <c r="B187" s="13">
        <v>45770</v>
      </c>
      <c r="C187" t="s">
        <v>1896</v>
      </c>
      <c r="D187" t="s">
        <v>1902</v>
      </c>
    </row>
    <row r="188" spans="1:5">
      <c r="A188">
        <v>184</v>
      </c>
      <c r="B188" s="13">
        <v>45771</v>
      </c>
      <c r="C188" t="s">
        <v>1511</v>
      </c>
      <c r="D188" t="s">
        <v>1904</v>
      </c>
    </row>
    <row r="189" spans="1:5">
      <c r="A189">
        <v>185</v>
      </c>
      <c r="B189" s="13">
        <v>45771</v>
      </c>
      <c r="C189" t="s">
        <v>1402</v>
      </c>
      <c r="D189" t="s">
        <v>1907</v>
      </c>
    </row>
    <row r="190" spans="1:5">
      <c r="A190">
        <v>186</v>
      </c>
      <c r="B190" s="13">
        <v>45772</v>
      </c>
      <c r="C190" t="s">
        <v>1349</v>
      </c>
      <c r="D190" t="s">
        <v>1911</v>
      </c>
    </row>
    <row r="191" spans="1:5">
      <c r="A191">
        <v>187</v>
      </c>
      <c r="B191" s="13">
        <v>45772</v>
      </c>
      <c r="C191" t="s">
        <v>1912</v>
      </c>
      <c r="D191" t="s">
        <v>1914</v>
      </c>
    </row>
    <row r="192" spans="1:5">
      <c r="A192">
        <v>188</v>
      </c>
      <c r="B192" s="13">
        <v>45772</v>
      </c>
      <c r="C192" t="s">
        <v>1915</v>
      </c>
      <c r="D192" t="s">
        <v>1916</v>
      </c>
    </row>
    <row r="193" spans="1:4">
      <c r="A193">
        <v>189</v>
      </c>
      <c r="B193" s="13">
        <v>45772</v>
      </c>
      <c r="C193" t="s">
        <v>1731</v>
      </c>
      <c r="D193" t="s">
        <v>1917</v>
      </c>
    </row>
    <row r="194" spans="1:4">
      <c r="A194">
        <v>190</v>
      </c>
      <c r="B194" s="13">
        <v>45772</v>
      </c>
      <c r="C194" t="s">
        <v>1731</v>
      </c>
      <c r="D194" t="s">
        <v>1919</v>
      </c>
    </row>
    <row r="195" spans="1:4">
      <c r="A195">
        <v>191</v>
      </c>
      <c r="B195" s="13">
        <v>45772</v>
      </c>
      <c r="C195" t="s">
        <v>1402</v>
      </c>
      <c r="D195" t="s">
        <v>1921</v>
      </c>
    </row>
    <row r="196" spans="1:4">
      <c r="A196">
        <v>192</v>
      </c>
      <c r="B196" s="13">
        <v>45772</v>
      </c>
      <c r="C196" t="s">
        <v>1750</v>
      </c>
      <c r="D196" t="s">
        <v>1922</v>
      </c>
    </row>
    <row r="197" spans="1:4">
      <c r="A197">
        <v>193</v>
      </c>
      <c r="B197" s="13">
        <v>45775</v>
      </c>
      <c r="C197" t="s">
        <v>1479</v>
      </c>
      <c r="D197" t="s">
        <v>1924</v>
      </c>
    </row>
    <row r="198" spans="1:4">
      <c r="A198">
        <v>194</v>
      </c>
      <c r="B198" s="13">
        <v>45775</v>
      </c>
      <c r="C198" t="s">
        <v>1402</v>
      </c>
      <c r="D198" t="s">
        <v>1925</v>
      </c>
    </row>
    <row r="199" spans="1:4">
      <c r="A199">
        <v>195</v>
      </c>
      <c r="B199" s="13">
        <v>45775</v>
      </c>
      <c r="C199" t="s">
        <v>1122</v>
      </c>
      <c r="D199" t="s">
        <v>1926</v>
      </c>
    </row>
    <row r="200" spans="1:4">
      <c r="A200">
        <v>196</v>
      </c>
      <c r="B200" s="13">
        <v>45775</v>
      </c>
      <c r="C200" t="s">
        <v>1040</v>
      </c>
      <c r="D200" t="s">
        <v>1928</v>
      </c>
    </row>
    <row r="201" spans="1:4">
      <c r="A201">
        <v>197</v>
      </c>
      <c r="B201" s="13">
        <v>45775</v>
      </c>
      <c r="C201" t="s">
        <v>1489</v>
      </c>
      <c r="D201" t="s">
        <v>1930</v>
      </c>
    </row>
    <row r="202" spans="1:4">
      <c r="A202">
        <v>198</v>
      </c>
      <c r="B202" s="13">
        <v>45775</v>
      </c>
      <c r="C202" t="s">
        <v>1915</v>
      </c>
      <c r="D202" t="s">
        <v>1932</v>
      </c>
    </row>
    <row r="203" spans="1:4">
      <c r="A203">
        <v>199</v>
      </c>
      <c r="B203" s="13">
        <v>45776</v>
      </c>
      <c r="C203" t="s">
        <v>1498</v>
      </c>
      <c r="D203" t="s">
        <v>1946</v>
      </c>
    </row>
    <row r="204" spans="1:4">
      <c r="A204">
        <v>200</v>
      </c>
      <c r="B204" s="13">
        <v>45776</v>
      </c>
      <c r="C204" t="s">
        <v>1950</v>
      </c>
      <c r="D204" t="s">
        <v>1951</v>
      </c>
    </row>
    <row r="205" spans="1:4">
      <c r="A205">
        <v>201</v>
      </c>
      <c r="B205" s="13">
        <v>45776</v>
      </c>
      <c r="C205" t="s">
        <v>1664</v>
      </c>
      <c r="D205" t="s">
        <v>1956</v>
      </c>
    </row>
    <row r="206" spans="1:4">
      <c r="A206">
        <v>202</v>
      </c>
      <c r="B206" s="13">
        <v>45776</v>
      </c>
      <c r="C206" t="s">
        <v>1959</v>
      </c>
      <c r="D206" t="s">
        <v>1960</v>
      </c>
    </row>
    <row r="207" spans="1:4">
      <c r="A207">
        <v>203</v>
      </c>
      <c r="B207" s="13">
        <v>45776</v>
      </c>
      <c r="C207" t="s">
        <v>1915</v>
      </c>
      <c r="D207" t="s">
        <v>1961</v>
      </c>
    </row>
    <row r="208" spans="1:4">
      <c r="A208">
        <v>204</v>
      </c>
      <c r="B208" s="13">
        <v>45776</v>
      </c>
      <c r="C208" t="s">
        <v>1689</v>
      </c>
      <c r="D208" t="s">
        <v>1963</v>
      </c>
    </row>
    <row r="209" spans="1:4">
      <c r="A209">
        <v>205</v>
      </c>
      <c r="B209" s="13">
        <v>45776</v>
      </c>
      <c r="C209" t="s">
        <v>1915</v>
      </c>
      <c r="D209" t="s">
        <v>1965</v>
      </c>
    </row>
    <row r="210" spans="1:4">
      <c r="A210">
        <v>206</v>
      </c>
      <c r="B210" s="13">
        <v>45777</v>
      </c>
      <c r="C210" t="s">
        <v>996</v>
      </c>
      <c r="D210" t="s">
        <v>1966</v>
      </c>
    </row>
    <row r="211" spans="1:4">
      <c r="A211">
        <v>207</v>
      </c>
      <c r="B211" s="13">
        <v>45777</v>
      </c>
      <c r="C211" t="s">
        <v>1402</v>
      </c>
      <c r="D211" t="s">
        <v>1968</v>
      </c>
    </row>
    <row r="212" spans="1:4">
      <c r="A212">
        <v>208</v>
      </c>
      <c r="B212" s="13">
        <v>45777</v>
      </c>
      <c r="C212" t="s">
        <v>1969</v>
      </c>
      <c r="D212" t="s">
        <v>1972</v>
      </c>
    </row>
    <row r="213" spans="1:4">
      <c r="A213">
        <v>209</v>
      </c>
      <c r="B213" s="13">
        <v>45777</v>
      </c>
      <c r="C213" t="s">
        <v>1973</v>
      </c>
      <c r="D213" t="s">
        <v>1976</v>
      </c>
    </row>
    <row r="214" spans="1:4">
      <c r="A214">
        <v>210</v>
      </c>
      <c r="B214" s="13">
        <v>45777</v>
      </c>
      <c r="C214" t="s">
        <v>1034</v>
      </c>
      <c r="D214" t="s">
        <v>1978</v>
      </c>
    </row>
    <row r="215" spans="1:4">
      <c r="A215">
        <v>211</v>
      </c>
      <c r="B215" s="13">
        <v>45777</v>
      </c>
      <c r="C215" t="s">
        <v>1533</v>
      </c>
      <c r="D215" t="s">
        <v>1979</v>
      </c>
    </row>
    <row r="216" spans="1:4">
      <c r="A216">
        <v>212</v>
      </c>
      <c r="B216" s="13">
        <v>45777</v>
      </c>
      <c r="C216" t="s">
        <v>1980</v>
      </c>
      <c r="D216" t="s">
        <v>1983</v>
      </c>
    </row>
    <row r="217" spans="1:4">
      <c r="A217">
        <v>213</v>
      </c>
      <c r="B217" s="13">
        <v>45777</v>
      </c>
      <c r="C217" t="s">
        <v>1511</v>
      </c>
      <c r="D217" t="s">
        <v>1984</v>
      </c>
    </row>
    <row r="218" spans="1:4">
      <c r="A218">
        <v>214</v>
      </c>
      <c r="B218" s="13">
        <v>45775</v>
      </c>
      <c r="C218" t="s">
        <v>1915</v>
      </c>
      <c r="D218" t="s">
        <v>1985</v>
      </c>
    </row>
    <row r="219" spans="1:4">
      <c r="A219">
        <v>215</v>
      </c>
      <c r="B219" s="13">
        <v>45778</v>
      </c>
      <c r="C219" t="s">
        <v>1536</v>
      </c>
      <c r="D219" t="s">
        <v>1994</v>
      </c>
    </row>
    <row r="220" spans="1:4">
      <c r="A220">
        <v>216</v>
      </c>
      <c r="B220" s="13">
        <v>45777</v>
      </c>
      <c r="C220" t="s">
        <v>1664</v>
      </c>
      <c r="D220" t="s">
        <v>1996</v>
      </c>
    </row>
    <row r="221" spans="1:4">
      <c r="A221">
        <v>217</v>
      </c>
      <c r="B221" s="13">
        <v>45779</v>
      </c>
      <c r="C221" t="s">
        <v>1536</v>
      </c>
      <c r="D221" t="s">
        <v>1997</v>
      </c>
    </row>
    <row r="222" spans="1:4">
      <c r="A222">
        <v>218</v>
      </c>
      <c r="B222" s="13">
        <v>45779</v>
      </c>
      <c r="C222" t="s">
        <v>1912</v>
      </c>
      <c r="D222" t="s">
        <v>1998</v>
      </c>
    </row>
    <row r="223" spans="1:4">
      <c r="A223">
        <v>219</v>
      </c>
      <c r="B223" s="13">
        <v>45779</v>
      </c>
      <c r="C223" t="s">
        <v>1357</v>
      </c>
      <c r="D223" t="s">
        <v>1999</v>
      </c>
    </row>
    <row r="224" spans="1:4">
      <c r="A224">
        <v>220</v>
      </c>
      <c r="B224" s="13">
        <v>45779</v>
      </c>
      <c r="C224" t="s">
        <v>1357</v>
      </c>
      <c r="D224" t="s">
        <v>2000</v>
      </c>
    </row>
    <row r="225" spans="1:4">
      <c r="A225">
        <v>221</v>
      </c>
      <c r="B225" s="13">
        <v>45780</v>
      </c>
      <c r="C225" t="s">
        <v>1896</v>
      </c>
      <c r="D225" t="s">
        <v>2008</v>
      </c>
    </row>
    <row r="226" spans="1:4">
      <c r="A226">
        <v>222</v>
      </c>
      <c r="B226" s="13">
        <v>45782</v>
      </c>
      <c r="C226" t="s">
        <v>2010</v>
      </c>
      <c r="D226" t="s">
        <v>2011</v>
      </c>
    </row>
    <row r="227" spans="1:4">
      <c r="A227">
        <v>223</v>
      </c>
      <c r="B227" s="13">
        <v>45782</v>
      </c>
      <c r="C227" t="s">
        <v>996</v>
      </c>
      <c r="D227" t="s">
        <v>2012</v>
      </c>
    </row>
    <row r="228" spans="1:4">
      <c r="A228">
        <v>224</v>
      </c>
      <c r="B228" s="13">
        <v>45783</v>
      </c>
      <c r="C228" t="s">
        <v>1498</v>
      </c>
      <c r="D228" t="s">
        <v>2013</v>
      </c>
    </row>
    <row r="229" spans="1:4">
      <c r="A229">
        <v>225</v>
      </c>
      <c r="B229" s="13">
        <v>45783</v>
      </c>
      <c r="C229" t="s">
        <v>1357</v>
      </c>
      <c r="D229" t="s">
        <v>2014</v>
      </c>
    </row>
    <row r="230" spans="1:4">
      <c r="A230">
        <v>226</v>
      </c>
      <c r="B230" s="13">
        <v>45783</v>
      </c>
      <c r="C230" t="s">
        <v>1427</v>
      </c>
      <c r="D230" t="s">
        <v>2015</v>
      </c>
    </row>
    <row r="231" spans="1:4">
      <c r="A231">
        <v>227</v>
      </c>
      <c r="B231" s="13">
        <v>45783</v>
      </c>
      <c r="C231" t="s">
        <v>1357</v>
      </c>
      <c r="D231" t="s">
        <v>2017</v>
      </c>
    </row>
    <row r="232" spans="1:4">
      <c r="A232">
        <v>228</v>
      </c>
      <c r="B232" s="13">
        <v>45784</v>
      </c>
      <c r="C232" t="s">
        <v>1264</v>
      </c>
      <c r="D232" t="s">
        <v>2018</v>
      </c>
    </row>
    <row r="233" spans="1:4">
      <c r="A233">
        <v>229</v>
      </c>
      <c r="B233" s="13">
        <v>45784</v>
      </c>
      <c r="C233" t="s">
        <v>2021</v>
      </c>
      <c r="D233" t="s">
        <v>2022</v>
      </c>
    </row>
    <row r="234" spans="1:4">
      <c r="A234">
        <v>230</v>
      </c>
      <c r="B234" s="13">
        <v>45784</v>
      </c>
      <c r="C234" t="s">
        <v>2021</v>
      </c>
      <c r="D234" t="s">
        <v>2024</v>
      </c>
    </row>
    <row r="235" spans="1:4">
      <c r="A235">
        <v>231</v>
      </c>
      <c r="B235" s="13">
        <v>45784</v>
      </c>
      <c r="C235" t="s">
        <v>2021</v>
      </c>
      <c r="D235" t="s">
        <v>2025</v>
      </c>
    </row>
    <row r="236" spans="1:4">
      <c r="A236">
        <v>232</v>
      </c>
      <c r="B236" s="13">
        <v>45784</v>
      </c>
      <c r="C236" t="s">
        <v>1357</v>
      </c>
      <c r="D236" t="s">
        <v>2026</v>
      </c>
    </row>
    <row r="237" spans="1:4">
      <c r="A237">
        <v>233</v>
      </c>
      <c r="B237" s="13">
        <v>45784</v>
      </c>
      <c r="C237" t="s">
        <v>2021</v>
      </c>
      <c r="D237" t="s">
        <v>2031</v>
      </c>
    </row>
    <row r="238" spans="1:4">
      <c r="A238">
        <v>234</v>
      </c>
      <c r="B238" s="13">
        <v>45784</v>
      </c>
      <c r="C238" t="s">
        <v>2027</v>
      </c>
      <c r="D238" t="s">
        <v>2032</v>
      </c>
    </row>
    <row r="239" spans="1:4">
      <c r="A239">
        <v>235</v>
      </c>
      <c r="B239" s="13">
        <v>45785</v>
      </c>
      <c r="C239" t="s">
        <v>2033</v>
      </c>
      <c r="D239" t="s">
        <v>2037</v>
      </c>
    </row>
    <row r="240" spans="1:4">
      <c r="A240">
        <v>236</v>
      </c>
      <c r="B240" s="13">
        <v>45785</v>
      </c>
      <c r="C240" t="s">
        <v>1664</v>
      </c>
      <c r="D240" t="s">
        <v>2038</v>
      </c>
    </row>
    <row r="241" spans="1:4">
      <c r="A241">
        <v>237</v>
      </c>
      <c r="B241" s="13">
        <v>45786</v>
      </c>
      <c r="C241" t="s">
        <v>1264</v>
      </c>
      <c r="D241" t="s">
        <v>2042</v>
      </c>
    </row>
    <row r="242" spans="1:4">
      <c r="A242">
        <v>238</v>
      </c>
      <c r="B242" s="13">
        <v>45786</v>
      </c>
      <c r="C242" t="s">
        <v>1950</v>
      </c>
      <c r="D242" t="s">
        <v>2043</v>
      </c>
    </row>
    <row r="243" spans="1:4">
      <c r="A243">
        <v>239</v>
      </c>
      <c r="B243" s="13">
        <v>45786</v>
      </c>
      <c r="C243" t="s">
        <v>2045</v>
      </c>
      <c r="D243" t="s">
        <v>2046</v>
      </c>
    </row>
    <row r="244" spans="1:4">
      <c r="A244">
        <v>240</v>
      </c>
      <c r="B244" s="13">
        <v>45786</v>
      </c>
      <c r="C244" t="s">
        <v>2045</v>
      </c>
      <c r="D244" t="s">
        <v>2047</v>
      </c>
    </row>
    <row r="245" spans="1:4">
      <c r="A245">
        <v>241</v>
      </c>
      <c r="B245" s="13">
        <v>45789</v>
      </c>
      <c r="C245" t="s">
        <v>2051</v>
      </c>
      <c r="D245" t="s">
        <v>2054</v>
      </c>
    </row>
    <row r="246" spans="1:4">
      <c r="A246">
        <v>242</v>
      </c>
      <c r="B246" s="13">
        <v>45789</v>
      </c>
      <c r="C246" t="s">
        <v>1402</v>
      </c>
      <c r="D246" t="s">
        <v>2055</v>
      </c>
    </row>
    <row r="247" spans="1:4">
      <c r="A247">
        <v>243</v>
      </c>
      <c r="B247" s="13">
        <v>45789</v>
      </c>
      <c r="C247" t="s">
        <v>1912</v>
      </c>
      <c r="D247" t="s">
        <v>2056</v>
      </c>
    </row>
    <row r="248" spans="1:4">
      <c r="A248">
        <v>244</v>
      </c>
      <c r="B248" s="13">
        <v>45789</v>
      </c>
      <c r="C248" t="s">
        <v>1554</v>
      </c>
      <c r="D248" t="s">
        <v>2057</v>
      </c>
    </row>
    <row r="249" spans="1:4">
      <c r="A249">
        <v>245</v>
      </c>
      <c r="B249" s="13">
        <v>45789</v>
      </c>
      <c r="C249" t="s">
        <v>1412</v>
      </c>
      <c r="D249" t="s">
        <v>2060</v>
      </c>
    </row>
    <row r="250" spans="1:4">
      <c r="A250">
        <v>246</v>
      </c>
      <c r="B250" s="13">
        <v>45789</v>
      </c>
      <c r="C250" t="s">
        <v>1122</v>
      </c>
      <c r="D250" t="s">
        <v>2062</v>
      </c>
    </row>
    <row r="251" spans="1:4">
      <c r="A251">
        <v>247</v>
      </c>
      <c r="B251" s="13">
        <v>45789</v>
      </c>
      <c r="C251" t="s">
        <v>2065</v>
      </c>
      <c r="D251" t="s">
        <v>2068</v>
      </c>
    </row>
    <row r="252" spans="1:4">
      <c r="A252">
        <v>248</v>
      </c>
      <c r="B252" s="13">
        <v>45789</v>
      </c>
      <c r="C252" t="s">
        <v>1357</v>
      </c>
      <c r="D252" t="s">
        <v>2070</v>
      </c>
    </row>
    <row r="253" spans="1:4">
      <c r="A253">
        <v>249</v>
      </c>
      <c r="B253" s="13">
        <v>45789</v>
      </c>
      <c r="C253" t="s">
        <v>1427</v>
      </c>
      <c r="D253" t="s">
        <v>2071</v>
      </c>
    </row>
    <row r="254" spans="1:4">
      <c r="A254">
        <v>250</v>
      </c>
      <c r="B254" s="13">
        <v>45790</v>
      </c>
      <c r="C254" t="s">
        <v>1407</v>
      </c>
      <c r="D254" t="s">
        <v>2072</v>
      </c>
    </row>
    <row r="255" spans="1:4">
      <c r="A255">
        <v>251</v>
      </c>
      <c r="B255" s="13">
        <v>45790</v>
      </c>
      <c r="C255" t="s">
        <v>1866</v>
      </c>
      <c r="D255" t="s">
        <v>2073</v>
      </c>
    </row>
    <row r="256" spans="1:4">
      <c r="A256">
        <v>252</v>
      </c>
      <c r="B256" s="13">
        <v>45790</v>
      </c>
      <c r="C256" t="s">
        <v>1427</v>
      </c>
      <c r="D256" t="s">
        <v>2074</v>
      </c>
    </row>
    <row r="257" spans="1:4">
      <c r="A257">
        <v>253</v>
      </c>
      <c r="B257" s="13">
        <v>45790</v>
      </c>
      <c r="C257" t="s">
        <v>1731</v>
      </c>
      <c r="D257" t="s">
        <v>2075</v>
      </c>
    </row>
    <row r="258" spans="1:4">
      <c r="A258">
        <v>254</v>
      </c>
      <c r="B258" s="13">
        <v>45790</v>
      </c>
      <c r="C258" t="s">
        <v>2076</v>
      </c>
      <c r="D258" t="s">
        <v>2077</v>
      </c>
    </row>
    <row r="259" spans="1:4">
      <c r="A259">
        <v>255</v>
      </c>
      <c r="B259" s="13">
        <v>45790</v>
      </c>
      <c r="C259" t="s">
        <v>1815</v>
      </c>
      <c r="D259" t="s">
        <v>2078</v>
      </c>
    </row>
    <row r="260" spans="1:4">
      <c r="A260">
        <v>256</v>
      </c>
      <c r="B260" s="13">
        <v>45790</v>
      </c>
      <c r="C260" t="s">
        <v>1357</v>
      </c>
      <c r="D260" t="s">
        <v>2083</v>
      </c>
    </row>
    <row r="261" spans="1:4">
      <c r="A261">
        <v>257</v>
      </c>
      <c r="B261" s="13">
        <v>45790</v>
      </c>
      <c r="C261" t="s">
        <v>1264</v>
      </c>
      <c r="D261" t="s">
        <v>2086</v>
      </c>
    </row>
    <row r="262" spans="1:4">
      <c r="A262">
        <v>258</v>
      </c>
      <c r="B262" s="13">
        <v>45790</v>
      </c>
      <c r="C262" t="s">
        <v>1617</v>
      </c>
      <c r="D262" t="s">
        <v>2088</v>
      </c>
    </row>
    <row r="263" spans="1:4">
      <c r="A263">
        <v>259</v>
      </c>
      <c r="B263" s="13">
        <v>45790</v>
      </c>
      <c r="C263" t="s">
        <v>1336</v>
      </c>
      <c r="D263" t="s">
        <v>2090</v>
      </c>
    </row>
    <row r="264" spans="1:4">
      <c r="A264">
        <v>260</v>
      </c>
      <c r="B264" s="13">
        <v>45791</v>
      </c>
      <c r="C264" t="s">
        <v>1664</v>
      </c>
      <c r="D264" t="s">
        <v>2094</v>
      </c>
    </row>
    <row r="265" spans="1:4">
      <c r="A265">
        <v>261</v>
      </c>
      <c r="B265" s="13">
        <v>45791</v>
      </c>
      <c r="C265" t="s">
        <v>2100</v>
      </c>
      <c r="D265" t="s">
        <v>2102</v>
      </c>
    </row>
    <row r="266" spans="1:4">
      <c r="A266">
        <v>262</v>
      </c>
      <c r="B266" s="13">
        <v>45791</v>
      </c>
      <c r="C266" t="s">
        <v>1007</v>
      </c>
      <c r="D266" t="s">
        <v>2103</v>
      </c>
    </row>
    <row r="267" spans="1:4">
      <c r="A267">
        <v>263</v>
      </c>
      <c r="B267" s="13">
        <v>45791</v>
      </c>
      <c r="C267" t="s">
        <v>1731</v>
      </c>
      <c r="D267" t="s">
        <v>2105</v>
      </c>
    </row>
    <row r="268" spans="1:4">
      <c r="A268">
        <v>264</v>
      </c>
      <c r="B268" s="13">
        <v>45791</v>
      </c>
      <c r="C268" t="s">
        <v>1554</v>
      </c>
      <c r="D268" t="s">
        <v>2106</v>
      </c>
    </row>
    <row r="269" spans="1:4">
      <c r="A269">
        <v>265</v>
      </c>
      <c r="B269" s="13">
        <v>45792</v>
      </c>
      <c r="C269" t="s">
        <v>1536</v>
      </c>
      <c r="D269" t="s">
        <v>2137</v>
      </c>
    </row>
    <row r="270" spans="1:4">
      <c r="A270">
        <v>266</v>
      </c>
      <c r="B270" s="13">
        <v>45792</v>
      </c>
      <c r="C270" t="s">
        <v>2021</v>
      </c>
      <c r="D270" t="s">
        <v>2138</v>
      </c>
    </row>
    <row r="271" spans="1:4">
      <c r="A271">
        <v>267</v>
      </c>
      <c r="B271" s="13">
        <v>45792</v>
      </c>
      <c r="C271" t="s">
        <v>1498</v>
      </c>
      <c r="D271" t="s">
        <v>2139</v>
      </c>
    </row>
    <row r="272" spans="1:4">
      <c r="A272">
        <v>268</v>
      </c>
      <c r="B272" s="13">
        <v>45792</v>
      </c>
      <c r="C272" t="s">
        <v>1689</v>
      </c>
      <c r="D272" t="s">
        <v>2141</v>
      </c>
    </row>
    <row r="273" spans="1:5">
      <c r="A273">
        <v>269</v>
      </c>
      <c r="B273" s="13">
        <v>45792</v>
      </c>
      <c r="C273" t="s">
        <v>1689</v>
      </c>
      <c r="D273" t="s">
        <v>2143</v>
      </c>
    </row>
    <row r="274" spans="1:5">
      <c r="A274">
        <v>270</v>
      </c>
      <c r="B274" s="13">
        <v>45792</v>
      </c>
      <c r="C274" t="s">
        <v>1809</v>
      </c>
      <c r="D274" t="s">
        <v>2147</v>
      </c>
    </row>
    <row r="275" spans="1:5">
      <c r="A275">
        <v>271</v>
      </c>
      <c r="B275" s="13">
        <v>45793</v>
      </c>
      <c r="C275" t="s">
        <v>2027</v>
      </c>
      <c r="D275" t="s">
        <v>2152</v>
      </c>
    </row>
    <row r="276" spans="1:5">
      <c r="A276">
        <v>272</v>
      </c>
      <c r="B276" s="13">
        <v>45793</v>
      </c>
      <c r="C276" t="s">
        <v>1689</v>
      </c>
      <c r="D276" t="s">
        <v>2153</v>
      </c>
    </row>
    <row r="277" spans="1:5">
      <c r="A277">
        <v>273</v>
      </c>
      <c r="B277" s="13">
        <v>45793</v>
      </c>
      <c r="C277" t="s">
        <v>1809</v>
      </c>
      <c r="D277" t="s">
        <v>2155</v>
      </c>
    </row>
    <row r="278" spans="1:5">
      <c r="A278">
        <v>274</v>
      </c>
      <c r="B278" s="13">
        <v>45794</v>
      </c>
      <c r="C278" t="s">
        <v>1786</v>
      </c>
      <c r="D278" t="s">
        <v>2157</v>
      </c>
    </row>
    <row r="279" spans="1:5">
      <c r="A279">
        <v>275</v>
      </c>
      <c r="B279" s="13">
        <v>45794</v>
      </c>
      <c r="C279" t="s">
        <v>1689</v>
      </c>
      <c r="D279" t="s">
        <v>2158</v>
      </c>
    </row>
    <row r="280" spans="1:5">
      <c r="A280">
        <v>276</v>
      </c>
      <c r="B280" s="13">
        <v>45794</v>
      </c>
      <c r="C280" t="s">
        <v>1040</v>
      </c>
      <c r="D280" t="s">
        <v>2159</v>
      </c>
    </row>
    <row r="281" spans="1:5">
      <c r="A281">
        <v>277</v>
      </c>
      <c r="B281" s="13">
        <v>45794</v>
      </c>
      <c r="C281" t="s">
        <v>1402</v>
      </c>
      <c r="D281" t="s">
        <v>2163</v>
      </c>
    </row>
    <row r="282" spans="1:5">
      <c r="A282">
        <v>278</v>
      </c>
      <c r="B282" s="13">
        <v>45794</v>
      </c>
      <c r="C282" t="s">
        <v>2165</v>
      </c>
      <c r="D282" t="s">
        <v>2166</v>
      </c>
    </row>
    <row r="283" spans="1:5">
      <c r="A283">
        <v>279</v>
      </c>
      <c r="B283" s="13">
        <v>45794</v>
      </c>
      <c r="C283" t="s">
        <v>1664</v>
      </c>
      <c r="D283" t="s">
        <v>2168</v>
      </c>
    </row>
    <row r="284" spans="1:5">
      <c r="A284">
        <v>280</v>
      </c>
      <c r="B284" s="13">
        <v>45794</v>
      </c>
      <c r="C284" t="s">
        <v>1349</v>
      </c>
      <c r="D284" t="s">
        <v>2169</v>
      </c>
    </row>
    <row r="285" spans="1:5">
      <c r="A285">
        <v>281</v>
      </c>
      <c r="B285" s="13">
        <v>45796</v>
      </c>
      <c r="C285" t="s">
        <v>1122</v>
      </c>
      <c r="D285" t="s">
        <v>2173</v>
      </c>
    </row>
    <row r="286" spans="1:5">
      <c r="A286">
        <v>282</v>
      </c>
      <c r="B286" s="13">
        <v>45796</v>
      </c>
      <c r="C286" t="s">
        <v>1040</v>
      </c>
      <c r="D286" t="s">
        <v>2176</v>
      </c>
      <c r="E286" t="s">
        <v>2175</v>
      </c>
    </row>
    <row r="287" spans="1:5">
      <c r="A287">
        <v>283</v>
      </c>
      <c r="B287" s="13">
        <v>45797</v>
      </c>
      <c r="C287" t="s">
        <v>1004</v>
      </c>
      <c r="D287" t="s">
        <v>2177</v>
      </c>
    </row>
    <row r="288" spans="1:5">
      <c r="A288">
        <v>284</v>
      </c>
      <c r="B288" s="13">
        <v>45797</v>
      </c>
      <c r="C288" t="s">
        <v>1536</v>
      </c>
      <c r="D288" t="s">
        <v>2178</v>
      </c>
    </row>
    <row r="289" spans="1:4">
      <c r="A289">
        <v>285</v>
      </c>
      <c r="B289" s="13">
        <v>45797</v>
      </c>
      <c r="C289" t="s">
        <v>1800</v>
      </c>
      <c r="D289" t="s">
        <v>2179</v>
      </c>
    </row>
    <row r="290" spans="1:4">
      <c r="A290">
        <v>286</v>
      </c>
      <c r="B290" s="13">
        <v>45798</v>
      </c>
      <c r="C290" t="s">
        <v>1511</v>
      </c>
      <c r="D290" t="s">
        <v>2183</v>
      </c>
    </row>
    <row r="291" spans="1:4">
      <c r="A291">
        <v>287</v>
      </c>
      <c r="B291" s="13">
        <v>45798</v>
      </c>
      <c r="C291" t="s">
        <v>2184</v>
      </c>
      <c r="D291" t="s">
        <v>2185</v>
      </c>
    </row>
    <row r="292" spans="1:4">
      <c r="A292">
        <v>288</v>
      </c>
      <c r="B292" s="13">
        <v>45798</v>
      </c>
      <c r="C292" t="s">
        <v>1617</v>
      </c>
      <c r="D292" t="s">
        <v>2186</v>
      </c>
    </row>
    <row r="293" spans="1:4">
      <c r="A293">
        <v>289</v>
      </c>
      <c r="B293" s="13">
        <v>45798</v>
      </c>
      <c r="C293" t="s">
        <v>2187</v>
      </c>
      <c r="D293" t="s">
        <v>2188</v>
      </c>
    </row>
    <row r="294" spans="1:4">
      <c r="A294">
        <v>290</v>
      </c>
      <c r="B294" s="13">
        <v>45798</v>
      </c>
      <c r="C294" t="s">
        <v>1800</v>
      </c>
      <c r="D294" t="s">
        <v>2189</v>
      </c>
    </row>
    <row r="295" spans="1:4">
      <c r="A295">
        <v>291</v>
      </c>
      <c r="B295" s="13">
        <v>45799</v>
      </c>
      <c r="C295" t="s">
        <v>1357</v>
      </c>
      <c r="D295" t="s">
        <v>2190</v>
      </c>
    </row>
    <row r="296" spans="1:4">
      <c r="A296">
        <v>292</v>
      </c>
      <c r="B296" s="13">
        <v>45799</v>
      </c>
      <c r="C296" t="s">
        <v>1040</v>
      </c>
      <c r="D296" t="s">
        <v>2191</v>
      </c>
    </row>
    <row r="297" spans="1:4">
      <c r="A297">
        <v>293</v>
      </c>
      <c r="B297" s="13">
        <v>45799</v>
      </c>
      <c r="C297" t="s">
        <v>1511</v>
      </c>
      <c r="D297" t="s">
        <v>2192</v>
      </c>
    </row>
    <row r="298" spans="1:4">
      <c r="A298">
        <v>294</v>
      </c>
      <c r="B298" s="13">
        <v>45799</v>
      </c>
      <c r="C298" t="s">
        <v>1407</v>
      </c>
      <c r="D298" t="s">
        <v>2194</v>
      </c>
    </row>
    <row r="299" spans="1:4">
      <c r="A299">
        <v>295</v>
      </c>
      <c r="B299" s="13">
        <v>45799</v>
      </c>
      <c r="C299" t="s">
        <v>1437</v>
      </c>
      <c r="D299" t="s">
        <v>2195</v>
      </c>
    </row>
    <row r="300" spans="1:4">
      <c r="A300">
        <v>296</v>
      </c>
      <c r="B300" s="13">
        <v>45800</v>
      </c>
      <c r="C300" t="s">
        <v>1040</v>
      </c>
      <c r="D300" t="s">
        <v>2201</v>
      </c>
    </row>
    <row r="301" spans="1:4">
      <c r="A301">
        <v>297</v>
      </c>
      <c r="B301" s="13">
        <v>45800</v>
      </c>
      <c r="C301" t="s">
        <v>2202</v>
      </c>
      <c r="D301" t="s">
        <v>2206</v>
      </c>
    </row>
    <row r="302" spans="1:4">
      <c r="A302">
        <v>298</v>
      </c>
      <c r="B302" s="13">
        <v>45800</v>
      </c>
      <c r="C302" t="s">
        <v>1040</v>
      </c>
      <c r="D302" t="s">
        <v>2207</v>
      </c>
    </row>
    <row r="303" spans="1:4">
      <c r="A303">
        <v>299</v>
      </c>
      <c r="B303" s="13">
        <v>45800</v>
      </c>
      <c r="C303" t="s">
        <v>1664</v>
      </c>
      <c r="D303" t="s">
        <v>2208</v>
      </c>
    </row>
    <row r="304" spans="1:4">
      <c r="A304">
        <v>300</v>
      </c>
      <c r="B304" s="13">
        <v>45801</v>
      </c>
      <c r="C304" t="s">
        <v>1410</v>
      </c>
      <c r="D304" t="s">
        <v>2213</v>
      </c>
    </row>
    <row r="305" spans="1:4">
      <c r="A305">
        <v>301</v>
      </c>
      <c r="B305" s="13">
        <v>45801</v>
      </c>
      <c r="C305" t="s">
        <v>1007</v>
      </c>
      <c r="D305" t="s">
        <v>2214</v>
      </c>
    </row>
    <row r="306" spans="1:4">
      <c r="A306">
        <v>302</v>
      </c>
      <c r="B306" s="13">
        <v>45801</v>
      </c>
      <c r="C306" t="s">
        <v>1501</v>
      </c>
      <c r="D306" t="s">
        <v>2216</v>
      </c>
    </row>
    <row r="307" spans="1:4">
      <c r="A307">
        <v>303</v>
      </c>
      <c r="B307" s="13">
        <v>45803</v>
      </c>
      <c r="C307" t="s">
        <v>2217</v>
      </c>
      <c r="D307" t="s">
        <v>2220</v>
      </c>
    </row>
    <row r="308" spans="1:4">
      <c r="A308">
        <v>304</v>
      </c>
      <c r="B308" s="13">
        <v>45803</v>
      </c>
      <c r="C308" t="s">
        <v>1357</v>
      </c>
      <c r="D308" t="s">
        <v>2221</v>
      </c>
    </row>
    <row r="309" spans="1:4">
      <c r="A309">
        <v>305</v>
      </c>
      <c r="B309" s="13">
        <v>45803</v>
      </c>
      <c r="C309" t="s">
        <v>1533</v>
      </c>
      <c r="D309" t="s">
        <v>2222</v>
      </c>
    </row>
    <row r="310" spans="1:4">
      <c r="A310">
        <v>306</v>
      </c>
      <c r="B310" s="13">
        <v>45803</v>
      </c>
      <c r="C310" t="s">
        <v>2051</v>
      </c>
      <c r="D310" t="s">
        <v>2224</v>
      </c>
    </row>
    <row r="311" spans="1:4">
      <c r="A311">
        <v>307</v>
      </c>
      <c r="B311" s="13">
        <v>45803</v>
      </c>
      <c r="C311" t="s">
        <v>1007</v>
      </c>
      <c r="D311" t="s">
        <v>2225</v>
      </c>
    </row>
    <row r="312" spans="1:4">
      <c r="A312">
        <v>308</v>
      </c>
      <c r="B312" s="13">
        <v>45803</v>
      </c>
      <c r="C312" t="s">
        <v>1617</v>
      </c>
      <c r="D312" t="s">
        <v>2226</v>
      </c>
    </row>
    <row r="313" spans="1:4">
      <c r="A313">
        <v>309</v>
      </c>
      <c r="B313" s="13">
        <v>45803</v>
      </c>
      <c r="C313" t="s">
        <v>1542</v>
      </c>
      <c r="D313" t="s">
        <v>2229</v>
      </c>
    </row>
    <row r="314" spans="1:4">
      <c r="A314">
        <v>310</v>
      </c>
      <c r="B314" s="13">
        <v>45804</v>
      </c>
      <c r="C314" t="s">
        <v>1437</v>
      </c>
      <c r="D314" t="s">
        <v>2232</v>
      </c>
    </row>
    <row r="315" spans="1:4">
      <c r="A315">
        <v>311</v>
      </c>
      <c r="B315" s="13">
        <v>45804</v>
      </c>
      <c r="C315" t="s">
        <v>1664</v>
      </c>
      <c r="D315" t="s">
        <v>2233</v>
      </c>
    </row>
    <row r="316" spans="1:4">
      <c r="A316">
        <v>312</v>
      </c>
      <c r="B316" s="13">
        <v>45804</v>
      </c>
      <c r="C316" t="s">
        <v>1533</v>
      </c>
      <c r="D316" t="s">
        <v>2234</v>
      </c>
    </row>
    <row r="317" spans="1:4">
      <c r="A317">
        <v>313</v>
      </c>
      <c r="B317" s="13">
        <v>45804</v>
      </c>
      <c r="C317" t="s">
        <v>1331</v>
      </c>
      <c r="D317" t="s">
        <v>2235</v>
      </c>
    </row>
    <row r="318" spans="1:4">
      <c r="A318">
        <v>314</v>
      </c>
      <c r="B318" s="13">
        <v>45804</v>
      </c>
      <c r="C318" t="s">
        <v>1498</v>
      </c>
      <c r="D318" t="s">
        <v>2238</v>
      </c>
    </row>
    <row r="319" spans="1:4">
      <c r="A319">
        <v>343</v>
      </c>
      <c r="B319" s="13">
        <v>45806</v>
      </c>
      <c r="C319" t="s">
        <v>2187</v>
      </c>
      <c r="D319" t="s">
        <v>2247</v>
      </c>
    </row>
    <row r="320" spans="1:4">
      <c r="A320">
        <v>344</v>
      </c>
      <c r="B320" s="13">
        <v>45806</v>
      </c>
      <c r="C320" t="s">
        <v>1349</v>
      </c>
      <c r="D320" t="s">
        <v>2248</v>
      </c>
    </row>
    <row r="321" spans="1:4">
      <c r="A321">
        <v>345</v>
      </c>
      <c r="B321" s="13">
        <v>45806</v>
      </c>
      <c r="C321" t="s">
        <v>1357</v>
      </c>
      <c r="D321" t="s">
        <v>2249</v>
      </c>
    </row>
    <row r="322" spans="1:4">
      <c r="A322">
        <v>346</v>
      </c>
      <c r="B322" s="13">
        <v>45807</v>
      </c>
      <c r="C322" t="s">
        <v>1479</v>
      </c>
      <c r="D322" t="s">
        <v>2250</v>
      </c>
    </row>
    <row r="323" spans="1:4">
      <c r="A323">
        <v>347</v>
      </c>
      <c r="B323" s="13">
        <v>45807</v>
      </c>
      <c r="C323" t="s">
        <v>1437</v>
      </c>
      <c r="D323" t="s">
        <v>2255</v>
      </c>
    </row>
    <row r="324" spans="1:4">
      <c r="A324">
        <v>348</v>
      </c>
      <c r="B324" s="13">
        <v>45807</v>
      </c>
      <c r="C324" t="s">
        <v>2256</v>
      </c>
      <c r="D324" t="s">
        <v>2257</v>
      </c>
    </row>
    <row r="325" spans="1:4">
      <c r="A325">
        <v>349</v>
      </c>
      <c r="B325" s="13">
        <v>45807</v>
      </c>
      <c r="C325" t="s">
        <v>1040</v>
      </c>
      <c r="D325" t="s">
        <v>2258</v>
      </c>
    </row>
    <row r="326" spans="1:4">
      <c r="A326">
        <v>350</v>
      </c>
      <c r="B326" s="13">
        <v>45807</v>
      </c>
      <c r="C326" t="s">
        <v>2243</v>
      </c>
      <c r="D326" t="s">
        <v>2259</v>
      </c>
    </row>
    <row r="327" spans="1:4">
      <c r="A327">
        <v>351</v>
      </c>
      <c r="B327" s="13">
        <v>45807</v>
      </c>
      <c r="C327" t="s">
        <v>2033</v>
      </c>
      <c r="D327" t="s">
        <v>2260</v>
      </c>
    </row>
    <row r="328" spans="1:4">
      <c r="A328">
        <v>352</v>
      </c>
      <c r="B328" s="13">
        <v>45807</v>
      </c>
      <c r="C328" t="s">
        <v>1400</v>
      </c>
      <c r="D328" t="s">
        <v>2262</v>
      </c>
    </row>
    <row r="329" spans="1:4">
      <c r="A329">
        <v>353</v>
      </c>
      <c r="B329" s="13">
        <v>45808</v>
      </c>
      <c r="C329" t="s">
        <v>1198</v>
      </c>
      <c r="D329" t="s">
        <v>2267</v>
      </c>
    </row>
    <row r="330" spans="1:4">
      <c r="A330">
        <v>354</v>
      </c>
      <c r="B330" s="13">
        <v>45808</v>
      </c>
      <c r="C330" t="s">
        <v>1264</v>
      </c>
      <c r="D330" t="s">
        <v>2268</v>
      </c>
    </row>
    <row r="331" spans="1:4">
      <c r="A331">
        <v>355</v>
      </c>
      <c r="B331" s="13">
        <v>45808</v>
      </c>
      <c r="C331" t="s">
        <v>1664</v>
      </c>
      <c r="D331" t="s">
        <v>2273</v>
      </c>
    </row>
    <row r="332" spans="1:4">
      <c r="A332">
        <v>356</v>
      </c>
      <c r="B332" s="13">
        <v>45810</v>
      </c>
      <c r="C332" t="s">
        <v>981</v>
      </c>
      <c r="D332" t="s">
        <v>2275</v>
      </c>
    </row>
    <row r="333" spans="1:4">
      <c r="A333">
        <v>357</v>
      </c>
      <c r="B333" s="13">
        <v>45810</v>
      </c>
      <c r="C333" t="s">
        <v>1498</v>
      </c>
      <c r="D333" t="s">
        <v>2276</v>
      </c>
    </row>
    <row r="334" spans="1:4">
      <c r="A334">
        <v>358</v>
      </c>
      <c r="B334" s="13">
        <v>45810</v>
      </c>
      <c r="C334" t="s">
        <v>2217</v>
      </c>
      <c r="D334" t="s">
        <v>2277</v>
      </c>
    </row>
    <row r="335" spans="1:4">
      <c r="A335">
        <v>359</v>
      </c>
      <c r="B335" s="13">
        <v>45810</v>
      </c>
      <c r="C335" t="s">
        <v>1414</v>
      </c>
      <c r="D335" t="s">
        <v>2278</v>
      </c>
    </row>
    <row r="336" spans="1:4">
      <c r="A336">
        <v>360</v>
      </c>
      <c r="B336" s="13">
        <v>45810</v>
      </c>
      <c r="C336" t="s">
        <v>1498</v>
      </c>
      <c r="D336" t="s">
        <v>2279</v>
      </c>
    </row>
    <row r="337" spans="1:4">
      <c r="A337">
        <v>361</v>
      </c>
      <c r="B337" s="13">
        <v>45810</v>
      </c>
      <c r="C337" t="s">
        <v>2184</v>
      </c>
      <c r="D337" t="s">
        <v>2280</v>
      </c>
    </row>
    <row r="338" spans="1:4">
      <c r="A338">
        <v>362</v>
      </c>
      <c r="B338" s="13">
        <v>45811</v>
      </c>
      <c r="C338" t="s">
        <v>1552</v>
      </c>
      <c r="D338" t="s">
        <v>2282</v>
      </c>
    </row>
    <row r="339" spans="1:4">
      <c r="A339">
        <v>363</v>
      </c>
      <c r="B339" s="13">
        <v>45811</v>
      </c>
      <c r="C339" t="s">
        <v>1407</v>
      </c>
      <c r="D339" t="s">
        <v>2284</v>
      </c>
    </row>
    <row r="340" spans="1:4">
      <c r="A340">
        <v>364</v>
      </c>
      <c r="B340" s="13">
        <v>45811</v>
      </c>
      <c r="C340" t="s">
        <v>2285</v>
      </c>
      <c r="D340" t="s">
        <v>2288</v>
      </c>
    </row>
    <row r="341" spans="1:4">
      <c r="A341">
        <v>365</v>
      </c>
      <c r="B341" s="13">
        <v>45811</v>
      </c>
      <c r="C341" t="s">
        <v>2285</v>
      </c>
      <c r="D341" t="s">
        <v>2289</v>
      </c>
    </row>
    <row r="342" spans="1:4">
      <c r="A342">
        <v>366</v>
      </c>
      <c r="B342" s="13">
        <v>45807</v>
      </c>
      <c r="C342" t="s">
        <v>1004</v>
      </c>
      <c r="D342" t="s">
        <v>2298</v>
      </c>
    </row>
    <row r="343" spans="1:4">
      <c r="A343">
        <v>367</v>
      </c>
      <c r="B343" s="13">
        <v>45812</v>
      </c>
      <c r="C343" t="s">
        <v>1554</v>
      </c>
      <c r="D343" t="s">
        <v>2299</v>
      </c>
    </row>
    <row r="344" spans="1:4">
      <c r="A344">
        <v>368</v>
      </c>
      <c r="B344" s="13">
        <v>45812</v>
      </c>
      <c r="C344" t="s">
        <v>2300</v>
      </c>
      <c r="D344" t="s">
        <v>2305</v>
      </c>
    </row>
    <row r="345" spans="1:4">
      <c r="A345">
        <v>369</v>
      </c>
      <c r="B345" s="13">
        <v>45812</v>
      </c>
      <c r="C345" t="s">
        <v>1536</v>
      </c>
      <c r="D345" t="s">
        <v>2308</v>
      </c>
    </row>
    <row r="346" spans="1:4">
      <c r="A346">
        <v>370</v>
      </c>
      <c r="B346" s="13">
        <v>45813</v>
      </c>
      <c r="C346" t="s">
        <v>1498</v>
      </c>
      <c r="D346" t="s">
        <v>2312</v>
      </c>
    </row>
    <row r="347" spans="1:4">
      <c r="A347">
        <v>371</v>
      </c>
      <c r="B347" s="13">
        <v>45813</v>
      </c>
      <c r="C347" t="s">
        <v>1498</v>
      </c>
      <c r="D347" t="s">
        <v>2313</v>
      </c>
    </row>
    <row r="348" spans="1:4">
      <c r="A348">
        <v>372</v>
      </c>
      <c r="B348" s="13">
        <v>45813</v>
      </c>
      <c r="C348" t="s">
        <v>1414</v>
      </c>
      <c r="D348" t="s">
        <v>2314</v>
      </c>
    </row>
    <row r="349" spans="1:4">
      <c r="A349">
        <v>373</v>
      </c>
      <c r="B349" s="13">
        <v>45813</v>
      </c>
      <c r="C349" t="s">
        <v>1122</v>
      </c>
      <c r="D349" t="s">
        <v>2317</v>
      </c>
    </row>
    <row r="350" spans="1:4">
      <c r="A350">
        <v>374</v>
      </c>
      <c r="B350" s="13">
        <v>45813</v>
      </c>
      <c r="C350" t="s">
        <v>2324</v>
      </c>
      <c r="D350" t="s">
        <v>2325</v>
      </c>
    </row>
    <row r="351" spans="1:4">
      <c r="A351">
        <v>375</v>
      </c>
      <c r="B351" s="13">
        <v>45814</v>
      </c>
      <c r="C351" t="s">
        <v>1664</v>
      </c>
      <c r="D351" t="s">
        <v>2326</v>
      </c>
    </row>
    <row r="352" spans="1:4">
      <c r="A352">
        <v>376</v>
      </c>
      <c r="B352" s="13">
        <v>45815</v>
      </c>
      <c r="C352" t="s">
        <v>1664</v>
      </c>
      <c r="D352" t="s">
        <v>2327</v>
      </c>
    </row>
    <row r="353" spans="1:4">
      <c r="A353">
        <v>377</v>
      </c>
      <c r="B353" s="13">
        <v>45817</v>
      </c>
      <c r="C353" t="s">
        <v>2329</v>
      </c>
      <c r="D353" t="s">
        <v>2330</v>
      </c>
    </row>
    <row r="354" spans="1:4">
      <c r="A354">
        <v>378</v>
      </c>
      <c r="B354" s="13">
        <v>45817</v>
      </c>
      <c r="C354" t="s">
        <v>981</v>
      </c>
      <c r="D354" t="s">
        <v>2331</v>
      </c>
    </row>
    <row r="355" spans="1:4">
      <c r="A355">
        <v>379</v>
      </c>
      <c r="B355" s="13">
        <v>45817</v>
      </c>
      <c r="C355" t="s">
        <v>1122</v>
      </c>
      <c r="D355" t="s">
        <v>2334</v>
      </c>
    </row>
    <row r="356" spans="1:4">
      <c r="A356">
        <v>380</v>
      </c>
      <c r="B356" s="13">
        <v>45817</v>
      </c>
      <c r="C356" t="s">
        <v>1664</v>
      </c>
      <c r="D356" t="s">
        <v>2335</v>
      </c>
    </row>
    <row r="357" spans="1:4">
      <c r="A357">
        <v>381</v>
      </c>
      <c r="B357" s="13">
        <v>45817</v>
      </c>
      <c r="C357" t="s">
        <v>1007</v>
      </c>
      <c r="D357" t="s">
        <v>2338</v>
      </c>
    </row>
    <row r="358" spans="1:4">
      <c r="A358">
        <v>382</v>
      </c>
      <c r="B358" s="13">
        <v>45817</v>
      </c>
      <c r="C358" t="s">
        <v>1402</v>
      </c>
      <c r="D358" t="s">
        <v>2339</v>
      </c>
    </row>
    <row r="359" spans="1:4">
      <c r="A359">
        <v>383</v>
      </c>
      <c r="B359" s="13">
        <v>45817</v>
      </c>
      <c r="C359" t="s">
        <v>1357</v>
      </c>
      <c r="D359" t="s">
        <v>2340</v>
      </c>
    </row>
    <row r="360" spans="1:4">
      <c r="A360">
        <v>384</v>
      </c>
      <c r="B360" s="13">
        <v>45817</v>
      </c>
      <c r="C360" t="s">
        <v>1536</v>
      </c>
      <c r="D360" t="s">
        <v>2341</v>
      </c>
    </row>
    <row r="361" spans="1:4">
      <c r="A361">
        <v>385</v>
      </c>
      <c r="B361" s="13">
        <v>45817</v>
      </c>
      <c r="C361" t="s">
        <v>1533</v>
      </c>
      <c r="D361" t="s">
        <v>2347</v>
      </c>
    </row>
    <row r="362" spans="1:4">
      <c r="A362">
        <v>386</v>
      </c>
      <c r="B362" s="13">
        <v>45817</v>
      </c>
      <c r="C362" t="s">
        <v>1664</v>
      </c>
      <c r="D362" t="s">
        <v>2355</v>
      </c>
    </row>
    <row r="363" spans="1:4">
      <c r="A363">
        <v>387</v>
      </c>
      <c r="B363" s="13">
        <v>45817</v>
      </c>
      <c r="C363" t="s">
        <v>1357</v>
      </c>
      <c r="D363" t="s">
        <v>2356</v>
      </c>
    </row>
    <row r="364" spans="1:4">
      <c r="A364">
        <v>388</v>
      </c>
      <c r="B364" s="13">
        <v>45818</v>
      </c>
      <c r="C364" t="s">
        <v>2285</v>
      </c>
      <c r="D364" t="s">
        <v>2369</v>
      </c>
    </row>
    <row r="365" spans="1:4">
      <c r="A365">
        <v>389</v>
      </c>
      <c r="B365" s="13">
        <v>45818</v>
      </c>
      <c r="C365" t="s">
        <v>1689</v>
      </c>
      <c r="D365" t="s">
        <v>2370</v>
      </c>
    </row>
    <row r="366" spans="1:4">
      <c r="A366">
        <v>390</v>
      </c>
      <c r="B366" s="13">
        <v>45818</v>
      </c>
      <c r="C366" t="s">
        <v>1357</v>
      </c>
      <c r="D366" t="s">
        <v>2371</v>
      </c>
    </row>
    <row r="367" spans="1:4">
      <c r="A367">
        <v>391</v>
      </c>
      <c r="B367" s="13">
        <v>45818</v>
      </c>
      <c r="C367" t="s">
        <v>1264</v>
      </c>
      <c r="D367" t="s">
        <v>2373</v>
      </c>
    </row>
    <row r="368" spans="1:4">
      <c r="A368">
        <v>392</v>
      </c>
      <c r="B368" s="13">
        <v>45818</v>
      </c>
      <c r="C368" t="s">
        <v>1533</v>
      </c>
      <c r="D368" t="s">
        <v>2374</v>
      </c>
    </row>
    <row r="369" spans="1:4">
      <c r="A369">
        <v>393</v>
      </c>
      <c r="B369" s="13">
        <v>45818</v>
      </c>
      <c r="C369" t="s">
        <v>1402</v>
      </c>
      <c r="D369" t="s">
        <v>2376</v>
      </c>
    </row>
    <row r="370" spans="1:4">
      <c r="A370">
        <v>394</v>
      </c>
      <c r="B370" s="13">
        <v>45818</v>
      </c>
      <c r="C370" t="s">
        <v>2243</v>
      </c>
      <c r="D370" t="s">
        <v>2378</v>
      </c>
    </row>
    <row r="371" spans="1:4">
      <c r="A371">
        <v>395</v>
      </c>
      <c r="B371" s="13">
        <v>45818</v>
      </c>
      <c r="C371" t="s">
        <v>1833</v>
      </c>
      <c r="D371" t="s">
        <v>2379</v>
      </c>
    </row>
    <row r="372" spans="1:4">
      <c r="A372">
        <v>396</v>
      </c>
      <c r="B372" s="13">
        <v>45819</v>
      </c>
      <c r="C372" t="s">
        <v>1407</v>
      </c>
      <c r="D372" t="s">
        <v>2381</v>
      </c>
    </row>
    <row r="373" spans="1:4">
      <c r="A373">
        <v>397</v>
      </c>
      <c r="B373" s="13">
        <v>45819</v>
      </c>
      <c r="C373" t="s">
        <v>2291</v>
      </c>
      <c r="D373" t="s">
        <v>2391</v>
      </c>
    </row>
    <row r="374" spans="1:4">
      <c r="A374">
        <v>398</v>
      </c>
      <c r="B374" s="13">
        <v>45819</v>
      </c>
      <c r="C374" t="s">
        <v>2392</v>
      </c>
      <c r="D374" t="s">
        <v>2393</v>
      </c>
    </row>
    <row r="375" spans="1:4">
      <c r="A375">
        <v>399</v>
      </c>
      <c r="B375" s="13">
        <v>45819</v>
      </c>
      <c r="C375" t="s">
        <v>1410</v>
      </c>
      <c r="D375" t="s">
        <v>2395</v>
      </c>
    </row>
    <row r="376" spans="1:4">
      <c r="A376">
        <v>400</v>
      </c>
      <c r="B376" s="13">
        <v>45819</v>
      </c>
      <c r="C376" t="s">
        <v>1331</v>
      </c>
      <c r="D376" t="s">
        <v>2396</v>
      </c>
    </row>
    <row r="377" spans="1:4">
      <c r="A377">
        <v>401</v>
      </c>
      <c r="B377" s="13">
        <v>45819</v>
      </c>
      <c r="C377" t="s">
        <v>2384</v>
      </c>
      <c r="D377" t="s">
        <v>2397</v>
      </c>
    </row>
    <row r="378" spans="1:4">
      <c r="A378">
        <v>402</v>
      </c>
      <c r="B378" s="13">
        <v>45819</v>
      </c>
      <c r="C378" t="s">
        <v>1407</v>
      </c>
      <c r="D378" t="s">
        <v>2398</v>
      </c>
    </row>
    <row r="379" spans="1:4">
      <c r="A379">
        <v>403</v>
      </c>
      <c r="B379" s="13">
        <v>45820</v>
      </c>
      <c r="C379" t="s">
        <v>1431</v>
      </c>
      <c r="D379" t="s">
        <v>2399</v>
      </c>
    </row>
    <row r="380" spans="1:4">
      <c r="A380">
        <v>404</v>
      </c>
      <c r="B380" s="13">
        <v>45820</v>
      </c>
      <c r="C380" t="s">
        <v>1431</v>
      </c>
      <c r="D380" t="s">
        <v>2400</v>
      </c>
    </row>
    <row r="381" spans="1:4">
      <c r="A381">
        <v>405</v>
      </c>
      <c r="B381" s="13">
        <v>45820</v>
      </c>
      <c r="C381" t="s">
        <v>1437</v>
      </c>
      <c r="D381" t="s">
        <v>2401</v>
      </c>
    </row>
    <row r="382" spans="1:4">
      <c r="A382">
        <v>406</v>
      </c>
      <c r="B382" s="13">
        <v>45821</v>
      </c>
      <c r="C382" t="s">
        <v>2402</v>
      </c>
      <c r="D382" t="s">
        <v>2408</v>
      </c>
    </row>
    <row r="383" spans="1:4">
      <c r="A383">
        <v>407</v>
      </c>
      <c r="B383" s="13">
        <v>45821</v>
      </c>
      <c r="C383" t="s">
        <v>1007</v>
      </c>
      <c r="D383" t="s">
        <v>2409</v>
      </c>
    </row>
    <row r="384" spans="1:4">
      <c r="A384">
        <v>408</v>
      </c>
      <c r="B384" s="13">
        <v>45821</v>
      </c>
      <c r="C384" t="s">
        <v>1750</v>
      </c>
      <c r="D384" t="s">
        <v>2410</v>
      </c>
    </row>
    <row r="385" spans="1:4">
      <c r="A385">
        <v>409</v>
      </c>
      <c r="B385" s="13">
        <v>45821</v>
      </c>
      <c r="C385" t="s">
        <v>1915</v>
      </c>
      <c r="D385" t="s">
        <v>2411</v>
      </c>
    </row>
    <row r="386" spans="1:4">
      <c r="A386">
        <v>410</v>
      </c>
      <c r="B386" s="13">
        <v>45821</v>
      </c>
      <c r="C386" t="s">
        <v>2412</v>
      </c>
      <c r="D386" t="s">
        <v>2413</v>
      </c>
    </row>
    <row r="387" spans="1:4">
      <c r="A387">
        <v>411</v>
      </c>
      <c r="B387" s="13">
        <v>45821</v>
      </c>
      <c r="C387" t="s">
        <v>1427</v>
      </c>
      <c r="D387" t="s">
        <v>2417</v>
      </c>
    </row>
    <row r="388" spans="1:4">
      <c r="A388">
        <v>412</v>
      </c>
      <c r="B388" s="13">
        <v>45821</v>
      </c>
      <c r="C388" t="s">
        <v>1452</v>
      </c>
      <c r="D388" t="s">
        <v>2422</v>
      </c>
    </row>
    <row r="389" spans="1:4">
      <c r="A389">
        <v>413</v>
      </c>
      <c r="B389" s="13">
        <v>45822</v>
      </c>
      <c r="C389" t="s">
        <v>1357</v>
      </c>
      <c r="D389" t="s">
        <v>2423</v>
      </c>
    </row>
    <row r="390" spans="1:4">
      <c r="A390">
        <v>414</v>
      </c>
      <c r="B390" s="13">
        <v>45822</v>
      </c>
      <c r="C390" t="s">
        <v>1498</v>
      </c>
      <c r="D390" t="s">
        <v>2424</v>
      </c>
    </row>
    <row r="391" spans="1:4">
      <c r="A391">
        <v>415</v>
      </c>
      <c r="B391" s="13">
        <v>45824</v>
      </c>
      <c r="C391" t="s">
        <v>1412</v>
      </c>
      <c r="D391" t="s">
        <v>2425</v>
      </c>
    </row>
    <row r="392" spans="1:4">
      <c r="A392">
        <v>416</v>
      </c>
      <c r="B392" s="13">
        <v>45824</v>
      </c>
      <c r="C392" t="s">
        <v>1007</v>
      </c>
      <c r="D392" t="s">
        <v>2430</v>
      </c>
    </row>
    <row r="393" spans="1:4">
      <c r="A393">
        <v>417</v>
      </c>
      <c r="B393" s="13">
        <v>45824</v>
      </c>
      <c r="C393" t="s">
        <v>1357</v>
      </c>
      <c r="D393" t="s">
        <v>2431</v>
      </c>
    </row>
    <row r="394" spans="1:4">
      <c r="A394">
        <v>418</v>
      </c>
      <c r="B394" s="13">
        <v>45825</v>
      </c>
      <c r="C394" t="s">
        <v>1336</v>
      </c>
      <c r="D394" t="s">
        <v>2432</v>
      </c>
    </row>
    <row r="395" spans="1:4">
      <c r="A395">
        <v>419</v>
      </c>
      <c r="B395" s="13">
        <v>45825</v>
      </c>
      <c r="C395" t="s">
        <v>1498</v>
      </c>
      <c r="D395" t="s">
        <v>2472</v>
      </c>
    </row>
    <row r="396" spans="1:4">
      <c r="A396">
        <v>420</v>
      </c>
      <c r="B396" s="13">
        <v>45825</v>
      </c>
      <c r="C396" t="s">
        <v>1357</v>
      </c>
      <c r="D396" t="s">
        <v>2475</v>
      </c>
    </row>
    <row r="397" spans="1:4">
      <c r="A397">
        <v>421</v>
      </c>
      <c r="B397" s="13">
        <v>45825</v>
      </c>
      <c r="C397" t="s">
        <v>2474</v>
      </c>
      <c r="D397" t="s">
        <v>2476</v>
      </c>
    </row>
    <row r="398" spans="1:4">
      <c r="A398">
        <v>422</v>
      </c>
      <c r="B398" s="13">
        <v>45826</v>
      </c>
      <c r="C398" t="s">
        <v>1007</v>
      </c>
      <c r="D398" t="s">
        <v>2480</v>
      </c>
    </row>
    <row r="399" spans="1:4">
      <c r="A399">
        <v>423</v>
      </c>
      <c r="B399" s="13">
        <v>45826</v>
      </c>
      <c r="C399" t="s">
        <v>1357</v>
      </c>
      <c r="D399" t="s">
        <v>2483</v>
      </c>
    </row>
    <row r="400" spans="1:4">
      <c r="A400">
        <v>424</v>
      </c>
      <c r="B400" s="13">
        <v>45826</v>
      </c>
      <c r="C400" t="s">
        <v>2392</v>
      </c>
      <c r="D400" t="s">
        <v>2484</v>
      </c>
    </row>
    <row r="401" spans="1:4">
      <c r="A401">
        <v>425</v>
      </c>
      <c r="B401" s="13">
        <v>45826</v>
      </c>
      <c r="C401" t="s">
        <v>1912</v>
      </c>
      <c r="D401" t="s">
        <v>2485</v>
      </c>
    </row>
    <row r="402" spans="1:4">
      <c r="A402">
        <v>426</v>
      </c>
      <c r="B402" s="13">
        <v>45826</v>
      </c>
      <c r="C402" t="s">
        <v>2217</v>
      </c>
      <c r="D402" t="s">
        <v>2486</v>
      </c>
    </row>
    <row r="403" spans="1:4">
      <c r="A403">
        <v>427</v>
      </c>
      <c r="B403" s="13">
        <v>45826</v>
      </c>
      <c r="C403" t="s">
        <v>1664</v>
      </c>
      <c r="D403" t="s">
        <v>2487</v>
      </c>
    </row>
    <row r="404" spans="1:4">
      <c r="A404">
        <v>428</v>
      </c>
      <c r="B404" s="13">
        <v>45826</v>
      </c>
      <c r="C404" t="s">
        <v>1357</v>
      </c>
      <c r="D404" t="s">
        <v>2488</v>
      </c>
    </row>
    <row r="405" spans="1:4">
      <c r="A405">
        <v>429</v>
      </c>
      <c r="B405" s="13">
        <v>45827</v>
      </c>
      <c r="C405" t="s">
        <v>1912</v>
      </c>
      <c r="D405" t="s">
        <v>2490</v>
      </c>
    </row>
    <row r="406" spans="1:4">
      <c r="A406">
        <v>430</v>
      </c>
      <c r="B406" s="13">
        <v>45827</v>
      </c>
      <c r="C406" t="s">
        <v>1407</v>
      </c>
      <c r="D406" t="s">
        <v>2491</v>
      </c>
    </row>
    <row r="407" spans="1:4">
      <c r="A407">
        <v>431</v>
      </c>
      <c r="B407" s="13">
        <v>45827</v>
      </c>
      <c r="C407" t="s">
        <v>2474</v>
      </c>
      <c r="D407" t="s">
        <v>2496</v>
      </c>
    </row>
    <row r="408" spans="1:4">
      <c r="A408">
        <v>432</v>
      </c>
      <c r="B408" s="13">
        <v>45827</v>
      </c>
      <c r="C408" t="s">
        <v>1357</v>
      </c>
      <c r="D408" t="s">
        <v>2499</v>
      </c>
    </row>
    <row r="409" spans="1:4">
      <c r="A409">
        <v>433</v>
      </c>
      <c r="B409" s="13">
        <v>45827</v>
      </c>
      <c r="C409" t="s">
        <v>1402</v>
      </c>
      <c r="D409" t="s">
        <v>2500</v>
      </c>
    </row>
    <row r="410" spans="1:4">
      <c r="A410">
        <v>434</v>
      </c>
      <c r="B410" s="13">
        <v>45827</v>
      </c>
      <c r="C410" t="s">
        <v>1664</v>
      </c>
      <c r="D410" t="s">
        <v>2501</v>
      </c>
    </row>
    <row r="411" spans="1:4">
      <c r="A411">
        <v>435</v>
      </c>
      <c r="B411" s="13">
        <v>45827</v>
      </c>
      <c r="C411" t="s">
        <v>2329</v>
      </c>
      <c r="D411" t="s">
        <v>2502</v>
      </c>
    </row>
    <row r="412" spans="1:4">
      <c r="A412">
        <v>436</v>
      </c>
      <c r="B412" s="13">
        <v>45827</v>
      </c>
      <c r="C412" t="s">
        <v>1533</v>
      </c>
      <c r="D412" t="s">
        <v>2504</v>
      </c>
    </row>
    <row r="413" spans="1:4">
      <c r="A413">
        <v>437</v>
      </c>
      <c r="B413" s="13">
        <v>45827</v>
      </c>
      <c r="C413" t="s">
        <v>1533</v>
      </c>
      <c r="D413" t="s">
        <v>2506</v>
      </c>
    </row>
    <row r="414" spans="1:4">
      <c r="A414">
        <v>438</v>
      </c>
      <c r="B414" s="13">
        <v>45828</v>
      </c>
      <c r="C414" t="s">
        <v>2513</v>
      </c>
      <c r="D414" t="s">
        <v>2514</v>
      </c>
    </row>
    <row r="415" spans="1:4">
      <c r="A415">
        <v>439</v>
      </c>
      <c r="B415" s="13">
        <v>45828</v>
      </c>
      <c r="C415" t="s">
        <v>1536</v>
      </c>
      <c r="D415" t="s">
        <v>2515</v>
      </c>
    </row>
    <row r="416" spans="1:4">
      <c r="A416">
        <v>440</v>
      </c>
      <c r="B416" s="13">
        <v>45828</v>
      </c>
      <c r="C416" t="s">
        <v>1004</v>
      </c>
      <c r="D416" t="s">
        <v>2516</v>
      </c>
    </row>
    <row r="417" spans="1:4">
      <c r="A417">
        <v>441</v>
      </c>
      <c r="B417" s="13">
        <v>45828</v>
      </c>
      <c r="C417" t="s">
        <v>1498</v>
      </c>
      <c r="D417" t="s">
        <v>2517</v>
      </c>
    </row>
    <row r="418" spans="1:4">
      <c r="A418">
        <v>442</v>
      </c>
      <c r="B418" s="13">
        <v>45828</v>
      </c>
      <c r="C418" t="s">
        <v>2518</v>
      </c>
      <c r="D418" t="s">
        <v>2519</v>
      </c>
    </row>
    <row r="419" spans="1:4">
      <c r="A419">
        <v>443</v>
      </c>
      <c r="B419" s="13">
        <v>45828</v>
      </c>
      <c r="C419" t="s">
        <v>1536</v>
      </c>
      <c r="D419" t="s">
        <v>2520</v>
      </c>
    </row>
    <row r="420" spans="1:4">
      <c r="A420">
        <v>444</v>
      </c>
      <c r="B420" s="13">
        <v>45828</v>
      </c>
      <c r="C420" t="s">
        <v>2525</v>
      </c>
      <c r="D420" t="s">
        <v>2526</v>
      </c>
    </row>
    <row r="421" spans="1:4">
      <c r="A421">
        <v>445</v>
      </c>
      <c r="B421" s="13">
        <v>45829</v>
      </c>
      <c r="C421" t="s">
        <v>1542</v>
      </c>
      <c r="D421" t="s">
        <v>2528</v>
      </c>
    </row>
    <row r="422" spans="1:4">
      <c r="A422">
        <v>446</v>
      </c>
      <c r="B422" s="13">
        <v>45829</v>
      </c>
      <c r="C422" t="s">
        <v>2418</v>
      </c>
      <c r="D422" t="s">
        <v>2529</v>
      </c>
    </row>
    <row r="423" spans="1:4">
      <c r="A423">
        <v>447</v>
      </c>
      <c r="B423" s="13">
        <v>45829</v>
      </c>
      <c r="C423" t="s">
        <v>1664</v>
      </c>
      <c r="D423" t="s">
        <v>2532</v>
      </c>
    </row>
    <row r="424" spans="1:4">
      <c r="A424">
        <v>448</v>
      </c>
      <c r="B424" s="13">
        <v>45831</v>
      </c>
      <c r="C424" t="s">
        <v>2533</v>
      </c>
      <c r="D424" t="s">
        <v>2534</v>
      </c>
    </row>
    <row r="425" spans="1:4">
      <c r="A425">
        <v>449</v>
      </c>
      <c r="B425" s="13">
        <v>45831</v>
      </c>
      <c r="C425" t="s">
        <v>2538</v>
      </c>
      <c r="D425" t="s">
        <v>2539</v>
      </c>
    </row>
    <row r="426" spans="1:4">
      <c r="A426">
        <v>450</v>
      </c>
      <c r="B426" s="13">
        <v>45832</v>
      </c>
      <c r="C426" t="s">
        <v>1122</v>
      </c>
      <c r="D426" t="s">
        <v>2545</v>
      </c>
    </row>
    <row r="427" spans="1:4">
      <c r="A427">
        <v>451</v>
      </c>
      <c r="B427" s="13">
        <v>45832</v>
      </c>
      <c r="C427" t="s">
        <v>1536</v>
      </c>
      <c r="D427" t="s">
        <v>2546</v>
      </c>
    </row>
    <row r="428" spans="1:4">
      <c r="A428">
        <v>452</v>
      </c>
      <c r="B428" s="13">
        <v>45832</v>
      </c>
      <c r="C428" t="s">
        <v>2392</v>
      </c>
      <c r="D428" t="s">
        <v>2553</v>
      </c>
    </row>
    <row r="429" spans="1:4">
      <c r="A429">
        <v>453</v>
      </c>
      <c r="B429" s="13">
        <v>45832</v>
      </c>
      <c r="C429" t="s">
        <v>2547</v>
      </c>
      <c r="D429" t="s">
        <v>2554</v>
      </c>
    </row>
    <row r="430" spans="1:4">
      <c r="A430">
        <v>454</v>
      </c>
      <c r="B430" s="13">
        <v>45832</v>
      </c>
      <c r="C430" t="s">
        <v>1664</v>
      </c>
      <c r="D430" t="s">
        <v>2555</v>
      </c>
    </row>
    <row r="431" spans="1:4">
      <c r="A431">
        <v>455</v>
      </c>
      <c r="B431" s="13">
        <v>45832</v>
      </c>
      <c r="C431" t="s">
        <v>1498</v>
      </c>
      <c r="D431" t="s">
        <v>2556</v>
      </c>
    </row>
    <row r="432" spans="1:4">
      <c r="A432">
        <v>456</v>
      </c>
      <c r="B432" s="13">
        <v>45833</v>
      </c>
      <c r="C432" t="s">
        <v>1034</v>
      </c>
      <c r="D432" t="s">
        <v>2563</v>
      </c>
    </row>
    <row r="433" spans="1:4">
      <c r="A433">
        <v>457</v>
      </c>
      <c r="B433" s="13">
        <v>45833</v>
      </c>
      <c r="C433" t="s">
        <v>973</v>
      </c>
      <c r="D433" t="s">
        <v>2564</v>
      </c>
    </row>
    <row r="434" spans="1:4">
      <c r="A434">
        <v>458</v>
      </c>
      <c r="B434" s="13">
        <v>45833</v>
      </c>
      <c r="C434" t="s">
        <v>1833</v>
      </c>
      <c r="D434" t="s">
        <v>2565</v>
      </c>
    </row>
    <row r="435" spans="1:4">
      <c r="A435">
        <v>459</v>
      </c>
      <c r="B435" s="13">
        <v>45833</v>
      </c>
      <c r="C435" t="s">
        <v>1554</v>
      </c>
      <c r="D435" t="s">
        <v>2567</v>
      </c>
    </row>
    <row r="436" spans="1:4">
      <c r="A436">
        <v>460</v>
      </c>
      <c r="B436" s="13">
        <v>45833</v>
      </c>
      <c r="C436" t="s">
        <v>2558</v>
      </c>
      <c r="D436" t="s">
        <v>2568</v>
      </c>
    </row>
    <row r="437" spans="1:4">
      <c r="A437">
        <v>461</v>
      </c>
      <c r="B437" s="13">
        <v>45833</v>
      </c>
      <c r="C437" t="s">
        <v>1040</v>
      </c>
      <c r="D437" t="s">
        <v>2570</v>
      </c>
    </row>
    <row r="438" spans="1:4">
      <c r="A438">
        <v>462</v>
      </c>
      <c r="B438" s="13">
        <v>45833</v>
      </c>
      <c r="C438" t="s">
        <v>1542</v>
      </c>
      <c r="D438" t="s">
        <v>2571</v>
      </c>
    </row>
    <row r="439" spans="1:4">
      <c r="A439">
        <v>463</v>
      </c>
      <c r="B439" s="13">
        <v>45833</v>
      </c>
      <c r="C439" t="s">
        <v>1437</v>
      </c>
      <c r="D439" t="s">
        <v>2576</v>
      </c>
    </row>
    <row r="440" spans="1:4">
      <c r="A440">
        <v>464</v>
      </c>
      <c r="B440" s="13">
        <v>45834</v>
      </c>
      <c r="C440" t="s">
        <v>1427</v>
      </c>
      <c r="D440" t="s">
        <v>2577</v>
      </c>
    </row>
    <row r="441" spans="1:4">
      <c r="A441">
        <v>465</v>
      </c>
      <c r="B441" s="13">
        <v>45834</v>
      </c>
      <c r="C441" t="s">
        <v>1664</v>
      </c>
      <c r="D441" t="s">
        <v>2580</v>
      </c>
    </row>
    <row r="442" spans="1:4">
      <c r="A442">
        <v>466</v>
      </c>
      <c r="B442" s="13">
        <v>45834</v>
      </c>
      <c r="C442" t="s">
        <v>1357</v>
      </c>
      <c r="D442" t="s">
        <v>2581</v>
      </c>
    </row>
    <row r="443" spans="1:4">
      <c r="A443">
        <v>467</v>
      </c>
      <c r="B443" s="13">
        <v>45834</v>
      </c>
      <c r="C443" t="s">
        <v>1357</v>
      </c>
      <c r="D443" t="s">
        <v>2583</v>
      </c>
    </row>
    <row r="444" spans="1:4">
      <c r="A444">
        <v>468</v>
      </c>
      <c r="B444" s="13">
        <v>45834</v>
      </c>
      <c r="C444" t="s">
        <v>1357</v>
      </c>
      <c r="D444" t="s">
        <v>2593</v>
      </c>
    </row>
    <row r="445" spans="1:4">
      <c r="A445">
        <v>469</v>
      </c>
      <c r="B445" s="13">
        <v>45834</v>
      </c>
      <c r="C445" t="s">
        <v>1040</v>
      </c>
      <c r="D445" t="s">
        <v>2596</v>
      </c>
    </row>
    <row r="446" spans="1:4">
      <c r="A446">
        <v>470</v>
      </c>
      <c r="B446" s="13">
        <v>45835</v>
      </c>
      <c r="C446" t="s">
        <v>1336</v>
      </c>
      <c r="D446" t="s">
        <v>2607</v>
      </c>
    </row>
    <row r="447" spans="1:4">
      <c r="A447">
        <v>471</v>
      </c>
      <c r="B447" s="13">
        <v>45835</v>
      </c>
      <c r="C447" t="s">
        <v>1425</v>
      </c>
      <c r="D447" t="s">
        <v>2608</v>
      </c>
    </row>
    <row r="448" spans="1:4">
      <c r="A448">
        <v>472</v>
      </c>
      <c r="B448" s="13">
        <v>45835</v>
      </c>
      <c r="C448" t="s">
        <v>1040</v>
      </c>
      <c r="D448" t="s">
        <v>2610</v>
      </c>
    </row>
    <row r="449" spans="1:4">
      <c r="A449">
        <v>473</v>
      </c>
      <c r="B449" s="13">
        <v>45835</v>
      </c>
      <c r="C449" t="s">
        <v>1533</v>
      </c>
      <c r="D449" t="s">
        <v>2611</v>
      </c>
    </row>
    <row r="450" spans="1:4">
      <c r="A450">
        <v>474</v>
      </c>
      <c r="B450" s="13">
        <v>45835</v>
      </c>
      <c r="C450" t="s">
        <v>1664</v>
      </c>
      <c r="D450" t="s">
        <v>2613</v>
      </c>
    </row>
    <row r="451" spans="1:4">
      <c r="A451">
        <v>475</v>
      </c>
      <c r="B451" s="13">
        <v>45835</v>
      </c>
      <c r="C451" t="s">
        <v>1431</v>
      </c>
      <c r="D451" t="s">
        <v>2614</v>
      </c>
    </row>
    <row r="452" spans="1:4">
      <c r="A452">
        <v>476</v>
      </c>
      <c r="B452" s="13">
        <v>45838</v>
      </c>
      <c r="C452" t="s">
        <v>2217</v>
      </c>
      <c r="D452" t="s">
        <v>2617</v>
      </c>
    </row>
    <row r="453" spans="1:4">
      <c r="A453">
        <v>477</v>
      </c>
      <c r="B453" s="13">
        <v>45838</v>
      </c>
      <c r="C453" t="s">
        <v>1664</v>
      </c>
      <c r="D453" t="s">
        <v>2622</v>
      </c>
    </row>
    <row r="454" spans="1:4">
      <c r="A454">
        <v>478</v>
      </c>
      <c r="B454" s="13">
        <v>45838</v>
      </c>
      <c r="C454" t="s">
        <v>1065</v>
      </c>
      <c r="D454" t="s">
        <v>2625</v>
      </c>
    </row>
    <row r="455" spans="1:4">
      <c r="A455">
        <v>479</v>
      </c>
      <c r="B455" s="13">
        <v>45838</v>
      </c>
      <c r="C455" t="s">
        <v>2618</v>
      </c>
      <c r="D455" t="s">
        <v>2626</v>
      </c>
    </row>
    <row r="456" spans="1:4">
      <c r="A456">
        <v>480</v>
      </c>
      <c r="B456" s="13">
        <v>45838</v>
      </c>
      <c r="C456" t="s">
        <v>1402</v>
      </c>
      <c r="D456" t="s">
        <v>2627</v>
      </c>
    </row>
    <row r="457" spans="1:4">
      <c r="A457">
        <v>481</v>
      </c>
      <c r="B457" s="13">
        <v>45838</v>
      </c>
      <c r="C457" t="s">
        <v>1664</v>
      </c>
      <c r="D457" t="s">
        <v>2628</v>
      </c>
    </row>
    <row r="458" spans="1:4">
      <c r="A458">
        <v>482</v>
      </c>
      <c r="B458" s="13">
        <v>45838</v>
      </c>
      <c r="C458" t="s">
        <v>1915</v>
      </c>
      <c r="D458" t="s">
        <v>2629</v>
      </c>
    </row>
    <row r="459" spans="1:4">
      <c r="A459">
        <v>483</v>
      </c>
      <c r="B459" s="13">
        <v>45838</v>
      </c>
      <c r="C459" t="s">
        <v>1425</v>
      </c>
      <c r="D459" t="s">
        <v>2632</v>
      </c>
    </row>
    <row r="460" spans="1:4">
      <c r="A460">
        <v>484</v>
      </c>
      <c r="B460" s="13">
        <v>45839</v>
      </c>
      <c r="C460" t="s">
        <v>2636</v>
      </c>
      <c r="D460" t="s">
        <v>2637</v>
      </c>
    </row>
    <row r="461" spans="1:4">
      <c r="A461">
        <v>485</v>
      </c>
      <c r="B461" s="13">
        <v>45839</v>
      </c>
      <c r="C461" t="s">
        <v>1437</v>
      </c>
      <c r="D461" t="s">
        <v>2638</v>
      </c>
    </row>
    <row r="462" spans="1:4">
      <c r="A462">
        <v>486</v>
      </c>
      <c r="B462" s="13">
        <v>45839</v>
      </c>
      <c r="C462" t="s">
        <v>1536</v>
      </c>
      <c r="D462" t="s">
        <v>2640</v>
      </c>
    </row>
    <row r="463" spans="1:4">
      <c r="A463">
        <v>487</v>
      </c>
      <c r="B463" s="13">
        <v>45839</v>
      </c>
      <c r="C463" t="s">
        <v>2643</v>
      </c>
      <c r="D463" t="s">
        <v>2645</v>
      </c>
    </row>
    <row r="464" spans="1:4">
      <c r="A464">
        <v>488</v>
      </c>
      <c r="B464" s="13">
        <v>45839</v>
      </c>
      <c r="C464" t="s">
        <v>1402</v>
      </c>
      <c r="D464" t="s">
        <v>2646</v>
      </c>
    </row>
    <row r="465" spans="1:4">
      <c r="A465">
        <v>489</v>
      </c>
      <c r="B465" s="13">
        <v>45840</v>
      </c>
      <c r="C465" t="s">
        <v>2650</v>
      </c>
      <c r="D465" t="s">
        <v>2651</v>
      </c>
    </row>
    <row r="466" spans="1:4">
      <c r="A466">
        <v>490</v>
      </c>
      <c r="B466" s="13">
        <v>45840</v>
      </c>
      <c r="C466" t="s">
        <v>2652</v>
      </c>
      <c r="D466" t="s">
        <v>2656</v>
      </c>
    </row>
    <row r="467" spans="1:4">
      <c r="A467">
        <v>491</v>
      </c>
      <c r="B467" s="13">
        <v>45840</v>
      </c>
      <c r="C467" t="s">
        <v>1536</v>
      </c>
      <c r="D467" t="s">
        <v>2662</v>
      </c>
    </row>
    <row r="468" spans="1:4">
      <c r="A468">
        <v>492</v>
      </c>
      <c r="B468" s="13">
        <v>45840</v>
      </c>
      <c r="C468" t="s">
        <v>1896</v>
      </c>
      <c r="D468" t="s">
        <v>2663</v>
      </c>
    </row>
    <row r="469" spans="1:4">
      <c r="A469">
        <v>493</v>
      </c>
      <c r="B469" s="13">
        <v>45840</v>
      </c>
      <c r="C469" t="s">
        <v>2033</v>
      </c>
      <c r="D469" t="s">
        <v>2664</v>
      </c>
    </row>
    <row r="470" spans="1:4">
      <c r="A470">
        <v>494</v>
      </c>
      <c r="B470" s="13">
        <v>45841</v>
      </c>
      <c r="C470" t="s">
        <v>1034</v>
      </c>
      <c r="D470" t="s">
        <v>2665</v>
      </c>
    </row>
    <row r="471" spans="1:4">
      <c r="A471">
        <v>495</v>
      </c>
      <c r="B471" s="13">
        <v>45841</v>
      </c>
      <c r="C471" t="s">
        <v>2670</v>
      </c>
      <c r="D471" t="s">
        <v>2673</v>
      </c>
    </row>
    <row r="472" spans="1:4">
      <c r="A472">
        <v>496</v>
      </c>
      <c r="B472" s="13">
        <v>45841</v>
      </c>
      <c r="C472" t="s">
        <v>1750</v>
      </c>
      <c r="D472" t="s">
        <v>2674</v>
      </c>
    </row>
    <row r="473" spans="1:4">
      <c r="A473">
        <v>497</v>
      </c>
      <c r="B473" s="13">
        <v>45841</v>
      </c>
      <c r="C473" t="s">
        <v>2187</v>
      </c>
      <c r="D473" t="s">
        <v>2675</v>
      </c>
    </row>
    <row r="474" spans="1:4">
      <c r="A474">
        <v>498</v>
      </c>
      <c r="B474" s="13">
        <v>45841</v>
      </c>
      <c r="C474" t="s">
        <v>1536</v>
      </c>
      <c r="D474" t="s">
        <v>2676</v>
      </c>
    </row>
    <row r="475" spans="1:4">
      <c r="A475">
        <v>499</v>
      </c>
      <c r="B475" s="13">
        <v>45842</v>
      </c>
      <c r="C475" t="s">
        <v>1554</v>
      </c>
      <c r="D475" t="s">
        <v>2681</v>
      </c>
    </row>
    <row r="476" spans="1:4">
      <c r="A476">
        <v>500</v>
      </c>
      <c r="B476" s="13">
        <v>45842</v>
      </c>
      <c r="C476" t="s">
        <v>1536</v>
      </c>
      <c r="D476" t="s">
        <v>2682</v>
      </c>
    </row>
    <row r="477" spans="1:4">
      <c r="A477">
        <v>501</v>
      </c>
      <c r="B477" s="13">
        <v>45842</v>
      </c>
      <c r="C477" t="s">
        <v>1425</v>
      </c>
      <c r="D477" t="s">
        <v>2684</v>
      </c>
    </row>
    <row r="478" spans="1:4">
      <c r="A478">
        <v>502</v>
      </c>
      <c r="B478" s="13">
        <v>45842</v>
      </c>
      <c r="C478" t="s">
        <v>1122</v>
      </c>
      <c r="D478" t="s">
        <v>2685</v>
      </c>
    </row>
    <row r="479" spans="1:4">
      <c r="A479">
        <v>503</v>
      </c>
      <c r="B479" s="13">
        <v>45843</v>
      </c>
      <c r="C479" t="s">
        <v>1498</v>
      </c>
      <c r="D479" t="s">
        <v>2687</v>
      </c>
    </row>
    <row r="480" spans="1:4">
      <c r="A480">
        <v>504</v>
      </c>
      <c r="B480" s="13">
        <v>45845</v>
      </c>
      <c r="C480" t="s">
        <v>1498</v>
      </c>
      <c r="D480" t="s">
        <v>2688</v>
      </c>
    </row>
    <row r="481" spans="1:4">
      <c r="A481">
        <v>505</v>
      </c>
      <c r="B481" s="13">
        <v>45845</v>
      </c>
      <c r="C481" t="s">
        <v>1402</v>
      </c>
      <c r="D481" t="s">
        <v>2689</v>
      </c>
    </row>
    <row r="482" spans="1:4">
      <c r="A482">
        <v>506</v>
      </c>
      <c r="B482" s="13">
        <v>45845</v>
      </c>
      <c r="C482" t="s">
        <v>1437</v>
      </c>
      <c r="D482" t="s">
        <v>2690</v>
      </c>
    </row>
    <row r="483" spans="1:4">
      <c r="A483">
        <v>507</v>
      </c>
      <c r="B483" s="13">
        <v>45845</v>
      </c>
      <c r="C483" t="s">
        <v>2696</v>
      </c>
      <c r="D483" t="s">
        <v>2700</v>
      </c>
    </row>
    <row r="484" spans="1:4">
      <c r="A484">
        <v>508</v>
      </c>
      <c r="B484" s="13">
        <v>45845</v>
      </c>
      <c r="C484" t="s">
        <v>2513</v>
      </c>
      <c r="D484" t="s">
        <v>2701</v>
      </c>
    </row>
    <row r="485" spans="1:4">
      <c r="A485">
        <v>509</v>
      </c>
      <c r="B485" s="13">
        <v>45845</v>
      </c>
      <c r="C485" t="s">
        <v>2691</v>
      </c>
      <c r="D485" t="s">
        <v>2702</v>
      </c>
    </row>
    <row r="486" spans="1:4">
      <c r="A486">
        <v>510</v>
      </c>
      <c r="B486" s="13">
        <v>45845</v>
      </c>
      <c r="C486" t="s">
        <v>1122</v>
      </c>
      <c r="D486" t="s">
        <v>2703</v>
      </c>
    </row>
    <row r="487" spans="1:4">
      <c r="A487">
        <v>511</v>
      </c>
      <c r="B487" s="13">
        <v>45845</v>
      </c>
      <c r="C487" t="s">
        <v>1809</v>
      </c>
      <c r="D487" t="s">
        <v>2704</v>
      </c>
    </row>
    <row r="488" spans="1:4">
      <c r="A488">
        <v>512</v>
      </c>
      <c r="B488" s="13">
        <v>45845</v>
      </c>
      <c r="C488" t="s">
        <v>1402</v>
      </c>
      <c r="D488" t="s">
        <v>2705</v>
      </c>
    </row>
    <row r="489" spans="1:4">
      <c r="A489">
        <v>513</v>
      </c>
      <c r="B489" s="13">
        <v>45845</v>
      </c>
      <c r="C489" t="s">
        <v>1664</v>
      </c>
      <c r="D489" t="s">
        <v>2707</v>
      </c>
    </row>
    <row r="490" spans="1:4">
      <c r="A490">
        <v>514</v>
      </c>
      <c r="B490" s="13">
        <v>45846</v>
      </c>
      <c r="C490" t="s">
        <v>1357</v>
      </c>
      <c r="D490" t="s">
        <v>2710</v>
      </c>
    </row>
    <row r="491" spans="1:4">
      <c r="A491">
        <v>515</v>
      </c>
      <c r="B491" s="13">
        <v>45846</v>
      </c>
      <c r="C491" t="s">
        <v>2696</v>
      </c>
      <c r="D491" t="s">
        <v>2713</v>
      </c>
    </row>
    <row r="492" spans="1:4">
      <c r="A492">
        <v>516</v>
      </c>
      <c r="B492" s="13">
        <v>45846</v>
      </c>
      <c r="C492" t="s">
        <v>1498</v>
      </c>
      <c r="D492" t="s">
        <v>2714</v>
      </c>
    </row>
    <row r="493" spans="1:4">
      <c r="A493">
        <v>517</v>
      </c>
      <c r="B493" s="13">
        <v>45846</v>
      </c>
      <c r="C493" t="s">
        <v>1750</v>
      </c>
      <c r="D493" t="s">
        <v>2715</v>
      </c>
    </row>
    <row r="494" spans="1:4">
      <c r="A494">
        <v>518</v>
      </c>
      <c r="B494" s="13">
        <v>45846</v>
      </c>
      <c r="C494" t="s">
        <v>2716</v>
      </c>
      <c r="D494" t="s">
        <v>2720</v>
      </c>
    </row>
    <row r="495" spans="1:4">
      <c r="A495">
        <v>519</v>
      </c>
      <c r="B495" s="13">
        <v>45846</v>
      </c>
      <c r="C495" t="s">
        <v>1004</v>
      </c>
      <c r="D495" t="s">
        <v>2722</v>
      </c>
    </row>
    <row r="496" spans="1:4">
      <c r="A496">
        <v>520</v>
      </c>
      <c r="B496" s="13">
        <v>45846</v>
      </c>
      <c r="C496" t="s">
        <v>1542</v>
      </c>
      <c r="D496" t="s">
        <v>2723</v>
      </c>
    </row>
    <row r="497" spans="1:4">
      <c r="A497">
        <v>521</v>
      </c>
      <c r="B497" s="13">
        <v>45846</v>
      </c>
      <c r="C497" t="s">
        <v>1533</v>
      </c>
      <c r="D497" t="s">
        <v>2724</v>
      </c>
    </row>
    <row r="498" spans="1:4">
      <c r="A498">
        <v>522</v>
      </c>
      <c r="B498" s="13">
        <v>45846</v>
      </c>
      <c r="C498" t="s">
        <v>1122</v>
      </c>
      <c r="D498" t="s">
        <v>2725</v>
      </c>
    </row>
    <row r="499" spans="1:4">
      <c r="A499">
        <v>523</v>
      </c>
      <c r="B499" s="13">
        <v>45847</v>
      </c>
      <c r="C499" t="s">
        <v>1357</v>
      </c>
      <c r="D499" t="s">
        <v>2726</v>
      </c>
    </row>
    <row r="500" spans="1:4">
      <c r="A500">
        <v>524</v>
      </c>
      <c r="B500" s="13">
        <v>45847</v>
      </c>
      <c r="C500" t="s">
        <v>2329</v>
      </c>
      <c r="D500" t="s">
        <v>2728</v>
      </c>
    </row>
    <row r="501" spans="1:4">
      <c r="A501">
        <v>525</v>
      </c>
      <c r="B501" s="13">
        <v>45847</v>
      </c>
      <c r="C501" t="s">
        <v>2184</v>
      </c>
      <c r="D501" t="s">
        <v>2732</v>
      </c>
    </row>
    <row r="502" spans="1:4">
      <c r="A502">
        <v>526</v>
      </c>
      <c r="B502" s="13">
        <v>45847</v>
      </c>
      <c r="C502" t="s">
        <v>1402</v>
      </c>
      <c r="D502" t="s">
        <v>2733</v>
      </c>
    </row>
    <row r="503" spans="1:4">
      <c r="A503">
        <v>527</v>
      </c>
      <c r="B503" s="13">
        <v>45847</v>
      </c>
      <c r="C503" t="s">
        <v>1664</v>
      </c>
      <c r="D503" t="s">
        <v>2734</v>
      </c>
    </row>
    <row r="504" spans="1:4">
      <c r="A504">
        <v>528</v>
      </c>
      <c r="B504" s="13">
        <v>45847</v>
      </c>
      <c r="C504" t="s">
        <v>1357</v>
      </c>
      <c r="D504" t="s">
        <v>2735</v>
      </c>
    </row>
    <row r="505" spans="1:4">
      <c r="A505">
        <v>529</v>
      </c>
      <c r="B505" s="13">
        <v>45847</v>
      </c>
      <c r="C505" t="s">
        <v>1689</v>
      </c>
      <c r="D505" t="s">
        <v>2736</v>
      </c>
    </row>
    <row r="506" spans="1:4">
      <c r="A506">
        <v>530</v>
      </c>
      <c r="B506" s="13">
        <v>45847</v>
      </c>
      <c r="C506" t="s">
        <v>2329</v>
      </c>
      <c r="D506" t="s">
        <v>2737</v>
      </c>
    </row>
    <row r="507" spans="1:4">
      <c r="A507">
        <v>531</v>
      </c>
      <c r="B507" s="13">
        <v>45848</v>
      </c>
      <c r="C507" t="s">
        <v>2636</v>
      </c>
      <c r="D507" t="s">
        <v>2742</v>
      </c>
    </row>
    <row r="508" spans="1:4">
      <c r="A508">
        <v>532</v>
      </c>
      <c r="B508" s="13">
        <v>45848</v>
      </c>
      <c r="C508" t="s">
        <v>2243</v>
      </c>
      <c r="D508" t="s">
        <v>2744</v>
      </c>
    </row>
    <row r="509" spans="1:4">
      <c r="A509">
        <v>533</v>
      </c>
      <c r="B509" s="13">
        <v>45848</v>
      </c>
      <c r="C509" t="s">
        <v>1357</v>
      </c>
      <c r="D509" t="s">
        <v>2745</v>
      </c>
    </row>
    <row r="510" spans="1:4">
      <c r="A510">
        <v>534</v>
      </c>
      <c r="B510" s="13">
        <v>45848</v>
      </c>
      <c r="C510" t="s">
        <v>1015</v>
      </c>
      <c r="D510" t="s">
        <v>2746</v>
      </c>
    </row>
    <row r="511" spans="1:4">
      <c r="A511">
        <v>535</v>
      </c>
      <c r="B511" s="13">
        <v>45848</v>
      </c>
      <c r="C511" t="s">
        <v>1004</v>
      </c>
      <c r="D511" t="s">
        <v>2748</v>
      </c>
    </row>
    <row r="512" spans="1:4">
      <c r="A512">
        <v>536</v>
      </c>
      <c r="B512" s="13">
        <v>45849</v>
      </c>
      <c r="C512" t="s">
        <v>1533</v>
      </c>
      <c r="D512" t="s">
        <v>2758</v>
      </c>
    </row>
    <row r="513" spans="1:4">
      <c r="A513">
        <v>537</v>
      </c>
      <c r="B513" s="13">
        <v>45849</v>
      </c>
      <c r="C513" t="s">
        <v>1536</v>
      </c>
      <c r="D513" t="s">
        <v>2759</v>
      </c>
    </row>
    <row r="514" spans="1:4">
      <c r="A514">
        <v>538</v>
      </c>
      <c r="B514" s="13">
        <v>45849</v>
      </c>
      <c r="C514" t="s">
        <v>1357</v>
      </c>
      <c r="D514" t="s">
        <v>2760</v>
      </c>
    </row>
    <row r="515" spans="1:4">
      <c r="A515">
        <v>539</v>
      </c>
      <c r="B515" s="13">
        <v>45849</v>
      </c>
      <c r="C515" t="s">
        <v>1416</v>
      </c>
      <c r="D515" t="s">
        <v>2761</v>
      </c>
    </row>
    <row r="516" spans="1:4">
      <c r="A516">
        <v>540</v>
      </c>
      <c r="B516" s="13">
        <v>45849</v>
      </c>
      <c r="C516" t="s">
        <v>1407</v>
      </c>
      <c r="D516" t="s">
        <v>2762</v>
      </c>
    </row>
    <row r="517" spans="1:4">
      <c r="A517">
        <v>541</v>
      </c>
      <c r="B517" s="13">
        <v>45849</v>
      </c>
      <c r="C517" t="s">
        <v>1542</v>
      </c>
      <c r="D517" t="s">
        <v>2763</v>
      </c>
    </row>
    <row r="518" spans="1:4">
      <c r="A518">
        <v>542</v>
      </c>
      <c r="B518" s="13">
        <v>45849</v>
      </c>
      <c r="C518" t="s">
        <v>1542</v>
      </c>
      <c r="D518" t="s">
        <v>2764</v>
      </c>
    </row>
    <row r="519" spans="1:4">
      <c r="A519">
        <v>543</v>
      </c>
      <c r="B519" s="13">
        <v>45849</v>
      </c>
      <c r="C519" t="s">
        <v>2765</v>
      </c>
      <c r="D519" t="s">
        <v>2766</v>
      </c>
    </row>
    <row r="520" spans="1:4">
      <c r="A520">
        <v>544</v>
      </c>
      <c r="B520" s="13">
        <v>45850</v>
      </c>
      <c r="C520" t="s">
        <v>1554</v>
      </c>
      <c r="D520" t="s">
        <v>2769</v>
      </c>
    </row>
    <row r="521" spans="1:4">
      <c r="A521">
        <v>545</v>
      </c>
      <c r="B521" s="13">
        <v>45850</v>
      </c>
      <c r="C521" t="s">
        <v>2636</v>
      </c>
      <c r="D521" t="s">
        <v>2771</v>
      </c>
    </row>
    <row r="522" spans="1:4">
      <c r="A522">
        <v>546</v>
      </c>
      <c r="B522" s="13">
        <v>45852</v>
      </c>
      <c r="C522" t="s">
        <v>2776</v>
      </c>
      <c r="D522" t="s">
        <v>2779</v>
      </c>
    </row>
    <row r="523" spans="1:4">
      <c r="A523">
        <v>547</v>
      </c>
      <c r="B523" s="13">
        <v>45852</v>
      </c>
      <c r="C523" t="s">
        <v>2780</v>
      </c>
      <c r="D523" t="s">
        <v>2783</v>
      </c>
    </row>
    <row r="524" spans="1:4">
      <c r="A524">
        <v>548</v>
      </c>
      <c r="B524" s="13">
        <v>45852</v>
      </c>
      <c r="C524" t="s">
        <v>1357</v>
      </c>
      <c r="D524" t="s">
        <v>2784</v>
      </c>
    </row>
    <row r="525" spans="1:4">
      <c r="A525">
        <v>549</v>
      </c>
      <c r="B525" s="13">
        <v>45852</v>
      </c>
      <c r="C525" t="s">
        <v>2329</v>
      </c>
      <c r="D525" t="s">
        <v>2785</v>
      </c>
    </row>
    <row r="526" spans="1:4">
      <c r="A526">
        <v>550</v>
      </c>
      <c r="B526" s="13">
        <v>45852</v>
      </c>
      <c r="C526" t="s">
        <v>2243</v>
      </c>
      <c r="D526" t="s">
        <v>2786</v>
      </c>
    </row>
    <row r="527" spans="1:4">
      <c r="A527">
        <v>551</v>
      </c>
      <c r="B527" s="13">
        <v>45852</v>
      </c>
      <c r="C527" t="s">
        <v>1554</v>
      </c>
      <c r="D527" t="s">
        <v>2787</v>
      </c>
    </row>
    <row r="528" spans="1:4">
      <c r="A528">
        <v>552</v>
      </c>
      <c r="B528" s="13">
        <v>45852</v>
      </c>
      <c r="C528" t="s">
        <v>1402</v>
      </c>
      <c r="D528" t="s">
        <v>2788</v>
      </c>
    </row>
    <row r="529" spans="1:4">
      <c r="A529">
        <v>553</v>
      </c>
      <c r="B529" s="13">
        <v>45853</v>
      </c>
      <c r="C529" t="s">
        <v>2329</v>
      </c>
      <c r="D529" t="s">
        <v>2798</v>
      </c>
    </row>
    <row r="530" spans="1:4">
      <c r="A530">
        <v>554</v>
      </c>
      <c r="B530" s="13">
        <v>45853</v>
      </c>
      <c r="C530" t="s">
        <v>1004</v>
      </c>
      <c r="D530" t="s">
        <v>2799</v>
      </c>
    </row>
    <row r="531" spans="1:4">
      <c r="A531">
        <v>555</v>
      </c>
      <c r="B531" s="13">
        <v>45853</v>
      </c>
      <c r="C531" t="s">
        <v>2800</v>
      </c>
      <c r="D531" t="s">
        <v>2803</v>
      </c>
    </row>
    <row r="532" spans="1:4">
      <c r="A532">
        <v>556</v>
      </c>
      <c r="B532" s="13">
        <v>45853</v>
      </c>
      <c r="C532" t="s">
        <v>2243</v>
      </c>
      <c r="D532" t="s">
        <v>2804</v>
      </c>
    </row>
    <row r="533" spans="1:4">
      <c r="A533">
        <v>557</v>
      </c>
      <c r="B533" s="13">
        <v>45853</v>
      </c>
      <c r="C533" t="s">
        <v>1425</v>
      </c>
      <c r="D533" t="s">
        <v>2805</v>
      </c>
    </row>
    <row r="534" spans="1:4">
      <c r="A534">
        <v>558</v>
      </c>
      <c r="B534" s="13">
        <v>45853</v>
      </c>
      <c r="C534" t="s">
        <v>1122</v>
      </c>
      <c r="D534" t="s">
        <v>2806</v>
      </c>
    </row>
    <row r="535" spans="1:4">
      <c r="A535">
        <v>559</v>
      </c>
      <c r="B535" s="13">
        <v>45853</v>
      </c>
      <c r="C535" t="s">
        <v>1414</v>
      </c>
      <c r="D535" t="s">
        <v>2807</v>
      </c>
    </row>
    <row r="536" spans="1:4">
      <c r="A536">
        <v>560</v>
      </c>
      <c r="B536" s="13">
        <v>45853</v>
      </c>
      <c r="C536" t="s">
        <v>2794</v>
      </c>
      <c r="D536" t="s">
        <v>2809</v>
      </c>
    </row>
    <row r="537" spans="1:4">
      <c r="A537">
        <v>561</v>
      </c>
      <c r="B537" s="13">
        <v>45853</v>
      </c>
      <c r="C537" t="s">
        <v>1664</v>
      </c>
      <c r="D537" t="s">
        <v>2810</v>
      </c>
    </row>
    <row r="538" spans="1:4">
      <c r="A538">
        <v>562</v>
      </c>
      <c r="B538" s="13">
        <v>45854</v>
      </c>
      <c r="C538" t="s">
        <v>2217</v>
      </c>
      <c r="D538" t="s">
        <v>2816</v>
      </c>
    </row>
    <row r="539" spans="1:4">
      <c r="A539">
        <v>563</v>
      </c>
      <c r="B539" s="13">
        <v>45854</v>
      </c>
      <c r="C539" t="s">
        <v>1746</v>
      </c>
      <c r="D539" t="s">
        <v>2818</v>
      </c>
    </row>
    <row r="540" spans="1:4">
      <c r="A540">
        <v>564</v>
      </c>
      <c r="B540" s="13">
        <v>45854</v>
      </c>
      <c r="C540" t="s">
        <v>1617</v>
      </c>
      <c r="D540" t="s">
        <v>2819</v>
      </c>
    </row>
    <row r="541" spans="1:4">
      <c r="A541">
        <v>565</v>
      </c>
      <c r="B541" s="13">
        <v>45854</v>
      </c>
      <c r="C541" t="s">
        <v>2820</v>
      </c>
      <c r="D541" t="s">
        <v>2822</v>
      </c>
    </row>
    <row r="542" spans="1:4">
      <c r="A542">
        <v>566</v>
      </c>
      <c r="B542" s="13">
        <v>45855</v>
      </c>
      <c r="C542" t="s">
        <v>1007</v>
      </c>
      <c r="D542" t="s">
        <v>2829</v>
      </c>
    </row>
    <row r="543" spans="1:4">
      <c r="A543">
        <v>567</v>
      </c>
      <c r="B543" s="13">
        <v>45855</v>
      </c>
      <c r="C543" t="s">
        <v>1425</v>
      </c>
      <c r="D543" t="s">
        <v>2831</v>
      </c>
    </row>
    <row r="544" spans="1:4">
      <c r="A544">
        <v>568</v>
      </c>
      <c r="B544" s="13">
        <v>45855</v>
      </c>
      <c r="C544" t="s">
        <v>2538</v>
      </c>
      <c r="D544" t="s">
        <v>2832</v>
      </c>
    </row>
    <row r="545" spans="1:4">
      <c r="A545">
        <v>569</v>
      </c>
      <c r="B545" s="13">
        <v>45855</v>
      </c>
      <c r="C545" t="s">
        <v>1357</v>
      </c>
      <c r="D545" t="s">
        <v>2833</v>
      </c>
    </row>
    <row r="546" spans="1:4">
      <c r="A546">
        <v>570</v>
      </c>
      <c r="B546" s="13">
        <v>45856</v>
      </c>
      <c r="C546" t="s">
        <v>1407</v>
      </c>
      <c r="D546" t="s">
        <v>2838</v>
      </c>
    </row>
    <row r="547" spans="1:4">
      <c r="A547">
        <v>571</v>
      </c>
      <c r="B547" s="13">
        <v>45856</v>
      </c>
      <c r="C547" t="s">
        <v>2839</v>
      </c>
      <c r="D547" t="s">
        <v>2843</v>
      </c>
    </row>
    <row r="548" spans="1:4">
      <c r="A548">
        <v>572</v>
      </c>
      <c r="B548" s="13">
        <v>45856</v>
      </c>
      <c r="C548" t="s">
        <v>1437</v>
      </c>
      <c r="D548" t="s">
        <v>2845</v>
      </c>
    </row>
    <row r="549" spans="1:4">
      <c r="A549">
        <v>573</v>
      </c>
      <c r="B549" s="13">
        <v>45856</v>
      </c>
      <c r="C549" t="s">
        <v>2846</v>
      </c>
      <c r="D549" t="s">
        <v>2848</v>
      </c>
    </row>
    <row r="550" spans="1:4">
      <c r="A550">
        <v>574</v>
      </c>
      <c r="B550" s="13">
        <v>45856</v>
      </c>
      <c r="C550" t="s">
        <v>1786</v>
      </c>
      <c r="D550" t="s">
        <v>2849</v>
      </c>
    </row>
    <row r="551" spans="1:4">
      <c r="A551">
        <v>575</v>
      </c>
      <c r="B551" s="13">
        <v>45856</v>
      </c>
      <c r="C551" t="s">
        <v>1915</v>
      </c>
      <c r="D551" t="s">
        <v>2850</v>
      </c>
    </row>
    <row r="552" spans="1:4">
      <c r="A552">
        <v>576</v>
      </c>
      <c r="B552" s="13">
        <v>45857</v>
      </c>
      <c r="C552" t="s">
        <v>2243</v>
      </c>
      <c r="D552" t="s">
        <v>2854</v>
      </c>
    </row>
    <row r="553" spans="1:4">
      <c r="A553">
        <v>577</v>
      </c>
      <c r="B553" s="13">
        <v>45859</v>
      </c>
      <c r="C553" t="s">
        <v>2525</v>
      </c>
      <c r="D553" t="s">
        <v>2856</v>
      </c>
    </row>
    <row r="554" spans="1:4">
      <c r="A554">
        <v>578</v>
      </c>
      <c r="B554" s="13">
        <v>45859</v>
      </c>
      <c r="C554" t="s">
        <v>2184</v>
      </c>
      <c r="D554" t="s">
        <v>2859</v>
      </c>
    </row>
    <row r="555" spans="1:4">
      <c r="A555">
        <v>579</v>
      </c>
      <c r="B555" s="13">
        <v>45859</v>
      </c>
      <c r="C555" t="s">
        <v>1511</v>
      </c>
      <c r="D555" t="s">
        <v>2860</v>
      </c>
    </row>
    <row r="556" spans="1:4">
      <c r="A556">
        <v>580</v>
      </c>
      <c r="B556" s="13">
        <v>45859</v>
      </c>
      <c r="C556" t="s">
        <v>1122</v>
      </c>
      <c r="D556" t="s">
        <v>2862</v>
      </c>
    </row>
    <row r="557" spans="1:4">
      <c r="A557">
        <v>581</v>
      </c>
      <c r="B557" s="13">
        <v>45859</v>
      </c>
      <c r="C557" t="s">
        <v>1427</v>
      </c>
      <c r="D557" t="s">
        <v>2863</v>
      </c>
    </row>
    <row r="558" spans="1:4">
      <c r="A558">
        <v>582</v>
      </c>
      <c r="B558" s="13">
        <v>45860</v>
      </c>
      <c r="C558" t="s">
        <v>1498</v>
      </c>
      <c r="D558" t="s">
        <v>2864</v>
      </c>
    </row>
    <row r="559" spans="1:4">
      <c r="A559">
        <v>583</v>
      </c>
      <c r="B559" s="13">
        <v>45860</v>
      </c>
      <c r="C559" t="s">
        <v>1753</v>
      </c>
      <c r="D559" t="s">
        <v>2865</v>
      </c>
    </row>
    <row r="560" spans="1:4">
      <c r="A560">
        <v>584</v>
      </c>
      <c r="B560" s="13">
        <v>45860</v>
      </c>
      <c r="C560" t="s">
        <v>1007</v>
      </c>
      <c r="D560" t="s">
        <v>2866</v>
      </c>
    </row>
    <row r="561" spans="1:4">
      <c r="A561">
        <v>585</v>
      </c>
      <c r="B561" s="13">
        <v>45860</v>
      </c>
      <c r="C561" t="s">
        <v>2867</v>
      </c>
      <c r="D561" t="s">
        <v>2871</v>
      </c>
    </row>
    <row r="562" spans="1:4">
      <c r="A562">
        <v>586</v>
      </c>
      <c r="B562" s="13">
        <v>45860</v>
      </c>
      <c r="C562" t="s">
        <v>1664</v>
      </c>
      <c r="D562" t="s">
        <v>2872</v>
      </c>
    </row>
    <row r="563" spans="1:4">
      <c r="A563">
        <v>587</v>
      </c>
      <c r="B563" s="13">
        <v>45860</v>
      </c>
      <c r="C563" t="s">
        <v>2794</v>
      </c>
      <c r="D563" t="s">
        <v>2873</v>
      </c>
    </row>
    <row r="564" spans="1:4">
      <c r="A564">
        <v>588</v>
      </c>
      <c r="B564" s="13">
        <v>45861</v>
      </c>
      <c r="C564" t="s">
        <v>1357</v>
      </c>
      <c r="D564" t="s">
        <v>2879</v>
      </c>
    </row>
    <row r="565" spans="1:4">
      <c r="A565">
        <v>589</v>
      </c>
      <c r="B565" s="13">
        <v>45861</v>
      </c>
      <c r="C565" t="s">
        <v>1689</v>
      </c>
      <c r="D565" t="s">
        <v>2880</v>
      </c>
    </row>
    <row r="566" spans="1:4">
      <c r="A566">
        <v>590</v>
      </c>
      <c r="B566" s="13">
        <v>45861</v>
      </c>
      <c r="C566" t="s">
        <v>1750</v>
      </c>
      <c r="D566" t="s">
        <v>2881</v>
      </c>
    </row>
    <row r="567" spans="1:4">
      <c r="A567">
        <v>591</v>
      </c>
      <c r="B567" s="13">
        <v>45861</v>
      </c>
      <c r="C567" t="s">
        <v>1786</v>
      </c>
      <c r="D567" t="s">
        <v>2882</v>
      </c>
    </row>
    <row r="568" spans="1:4">
      <c r="A568">
        <v>592</v>
      </c>
      <c r="B568" s="13">
        <v>45861</v>
      </c>
      <c r="C568" t="s">
        <v>1425</v>
      </c>
      <c r="D568" t="s">
        <v>2883</v>
      </c>
    </row>
    <row r="569" spans="1:4">
      <c r="A569">
        <v>593</v>
      </c>
      <c r="B569" s="13">
        <v>45861</v>
      </c>
      <c r="C569" t="s">
        <v>1040</v>
      </c>
      <c r="D569" t="s">
        <v>2884</v>
      </c>
    </row>
    <row r="570" spans="1:4">
      <c r="A570">
        <v>594</v>
      </c>
      <c r="B570" s="13">
        <v>45861</v>
      </c>
      <c r="C570" t="s">
        <v>2243</v>
      </c>
      <c r="D570" t="s">
        <v>2885</v>
      </c>
    </row>
    <row r="571" spans="1:4">
      <c r="A571">
        <v>595</v>
      </c>
      <c r="B571" s="13">
        <v>45862</v>
      </c>
      <c r="C571" t="s">
        <v>1357</v>
      </c>
      <c r="D571" t="s">
        <v>2892</v>
      </c>
    </row>
    <row r="572" spans="1:4">
      <c r="A572">
        <v>596</v>
      </c>
      <c r="B572" s="13">
        <v>45862</v>
      </c>
      <c r="C572" t="s">
        <v>1809</v>
      </c>
      <c r="D572" t="s">
        <v>2893</v>
      </c>
    </row>
    <row r="573" spans="1:4">
      <c r="A573">
        <v>597</v>
      </c>
      <c r="B573" s="13">
        <v>45862</v>
      </c>
      <c r="C573" t="s">
        <v>1416</v>
      </c>
      <c r="D573" t="s">
        <v>2894</v>
      </c>
    </row>
    <row r="574" spans="1:4">
      <c r="A574">
        <v>598</v>
      </c>
      <c r="B574" s="13">
        <v>45862</v>
      </c>
      <c r="C574" t="s">
        <v>1407</v>
      </c>
      <c r="D574" t="s">
        <v>2895</v>
      </c>
    </row>
    <row r="575" spans="1:4">
      <c r="A575">
        <v>599</v>
      </c>
      <c r="B575" s="13">
        <v>45862</v>
      </c>
      <c r="C575" t="s">
        <v>1536</v>
      </c>
      <c r="D575" t="s">
        <v>2896</v>
      </c>
    </row>
    <row r="576" spans="1:4">
      <c r="A576">
        <v>600</v>
      </c>
      <c r="B576" s="13">
        <v>45862</v>
      </c>
      <c r="C576" t="s">
        <v>1402</v>
      </c>
      <c r="D576" t="s">
        <v>2899</v>
      </c>
    </row>
    <row r="577" spans="1:4">
      <c r="A577">
        <v>601</v>
      </c>
      <c r="B577" s="13">
        <v>45862</v>
      </c>
      <c r="C577" t="s">
        <v>1410</v>
      </c>
      <c r="D577" t="s">
        <v>2900</v>
      </c>
    </row>
    <row r="578" spans="1:4">
      <c r="A578">
        <v>602</v>
      </c>
      <c r="B578" s="13">
        <v>45862</v>
      </c>
      <c r="C578" t="s">
        <v>2901</v>
      </c>
      <c r="D578" t="s">
        <v>2902</v>
      </c>
    </row>
    <row r="579" spans="1:4">
      <c r="A579">
        <v>603</v>
      </c>
      <c r="B579" s="13">
        <v>45862</v>
      </c>
      <c r="C579" t="s">
        <v>1416</v>
      </c>
      <c r="D579" t="s">
        <v>2905</v>
      </c>
    </row>
    <row r="580" spans="1:4">
      <c r="A580">
        <v>604</v>
      </c>
      <c r="B580" s="13">
        <v>45863</v>
      </c>
      <c r="C580" t="s">
        <v>2306</v>
      </c>
      <c r="D580" t="s">
        <v>2908</v>
      </c>
    </row>
    <row r="581" spans="1:4">
      <c r="A581">
        <v>605</v>
      </c>
      <c r="B581" s="13">
        <v>45863</v>
      </c>
      <c r="C581" t="s">
        <v>1915</v>
      </c>
      <c r="D581" t="s">
        <v>2909</v>
      </c>
    </row>
    <row r="582" spans="1:4">
      <c r="A582">
        <v>606</v>
      </c>
      <c r="B582" s="13">
        <v>45863</v>
      </c>
      <c r="C582" t="s">
        <v>1915</v>
      </c>
      <c r="D582" t="s">
        <v>2910</v>
      </c>
    </row>
    <row r="583" spans="1:4">
      <c r="A583">
        <v>607</v>
      </c>
      <c r="B583" s="13">
        <v>45863</v>
      </c>
      <c r="C583" t="s">
        <v>1554</v>
      </c>
      <c r="D583" t="s">
        <v>2911</v>
      </c>
    </row>
    <row r="584" spans="1:4">
      <c r="A584">
        <v>608</v>
      </c>
      <c r="B584" s="13">
        <v>45863</v>
      </c>
      <c r="C584" t="s">
        <v>973</v>
      </c>
      <c r="D584" t="s">
        <v>2913</v>
      </c>
    </row>
    <row r="585" spans="1:4">
      <c r="A585">
        <v>609</v>
      </c>
      <c r="B585" s="13">
        <v>45863</v>
      </c>
      <c r="C585" t="s">
        <v>1065</v>
      </c>
      <c r="D585" t="s">
        <v>2914</v>
      </c>
    </row>
    <row r="586" spans="1:4">
      <c r="A586">
        <v>610</v>
      </c>
      <c r="B586" s="13">
        <v>45863</v>
      </c>
      <c r="C586" t="s">
        <v>1437</v>
      </c>
      <c r="D586" t="s">
        <v>2915</v>
      </c>
    </row>
    <row r="587" spans="1:4">
      <c r="A587">
        <v>611</v>
      </c>
      <c r="B587" s="13">
        <v>45863</v>
      </c>
      <c r="C587" t="s">
        <v>1427</v>
      </c>
      <c r="D587" t="s">
        <v>2916</v>
      </c>
    </row>
    <row r="588" spans="1:4">
      <c r="A588">
        <v>612</v>
      </c>
      <c r="B588" s="13">
        <v>45864</v>
      </c>
      <c r="C588" t="s">
        <v>1402</v>
      </c>
      <c r="D588" t="s">
        <v>2917</v>
      </c>
    </row>
    <row r="589" spans="1:4">
      <c r="A589">
        <v>613</v>
      </c>
      <c r="B589" s="13">
        <v>45866</v>
      </c>
      <c r="C589" t="s">
        <v>1040</v>
      </c>
      <c r="D589" t="s">
        <v>2918</v>
      </c>
    </row>
    <row r="590" spans="1:4">
      <c r="A590">
        <v>614</v>
      </c>
      <c r="B590" s="13">
        <v>45866</v>
      </c>
      <c r="C590" t="s">
        <v>1357</v>
      </c>
      <c r="D590" t="s">
        <v>2919</v>
      </c>
    </row>
    <row r="591" spans="1:4">
      <c r="A591">
        <v>615</v>
      </c>
      <c r="B591" s="13">
        <v>45866</v>
      </c>
      <c r="C591" t="s">
        <v>1689</v>
      </c>
      <c r="D591" t="s">
        <v>2920</v>
      </c>
    </row>
    <row r="592" spans="1:4">
      <c r="A592">
        <v>616</v>
      </c>
      <c r="B592" s="13">
        <v>45866</v>
      </c>
      <c r="C592" t="s">
        <v>1786</v>
      </c>
      <c r="D592" t="s">
        <v>2921</v>
      </c>
    </row>
    <row r="593" spans="1:4">
      <c r="A593">
        <v>617</v>
      </c>
      <c r="B593" s="13">
        <v>45866</v>
      </c>
      <c r="C593" t="s">
        <v>1617</v>
      </c>
      <c r="D593" t="s">
        <v>2922</v>
      </c>
    </row>
    <row r="594" spans="1:4">
      <c r="A594">
        <v>618</v>
      </c>
      <c r="B594" s="13">
        <v>45866</v>
      </c>
      <c r="C594" t="s">
        <v>1431</v>
      </c>
      <c r="D594" t="s">
        <v>2923</v>
      </c>
    </row>
    <row r="595" spans="1:4">
      <c r="A595">
        <v>619</v>
      </c>
      <c r="B595" s="13">
        <v>45866</v>
      </c>
      <c r="C595" t="s">
        <v>2924</v>
      </c>
      <c r="D595" t="s">
        <v>2927</v>
      </c>
    </row>
    <row r="596" spans="1:4">
      <c r="A596">
        <v>620</v>
      </c>
      <c r="B596" s="13">
        <v>45866</v>
      </c>
      <c r="C596" t="s">
        <v>1501</v>
      </c>
      <c r="D596" t="s">
        <v>2928</v>
      </c>
    </row>
    <row r="597" spans="1:4">
      <c r="A597">
        <v>621</v>
      </c>
      <c r="B597" s="13">
        <v>45866</v>
      </c>
      <c r="C597" t="s">
        <v>1800</v>
      </c>
      <c r="D597" t="s">
        <v>2929</v>
      </c>
    </row>
    <row r="598" spans="1:4">
      <c r="A598">
        <v>622</v>
      </c>
      <c r="B598" s="13">
        <v>45866</v>
      </c>
      <c r="C598" t="s">
        <v>1689</v>
      </c>
      <c r="D598" t="s">
        <v>2930</v>
      </c>
    </row>
    <row r="599" spans="1:4">
      <c r="A599">
        <v>623</v>
      </c>
      <c r="B599" s="13">
        <v>45866</v>
      </c>
      <c r="C599" t="s">
        <v>1407</v>
      </c>
      <c r="D599" t="s">
        <v>2931</v>
      </c>
    </row>
    <row r="600" spans="1:4">
      <c r="A600">
        <v>624</v>
      </c>
      <c r="B600" s="13">
        <v>45866</v>
      </c>
      <c r="C600" t="s">
        <v>2932</v>
      </c>
      <c r="D600" t="s">
        <v>2936</v>
      </c>
    </row>
    <row r="601" spans="1:4">
      <c r="A601">
        <v>625</v>
      </c>
      <c r="B601" s="13">
        <v>45867</v>
      </c>
      <c r="C601" t="s">
        <v>1402</v>
      </c>
      <c r="D601" t="s">
        <v>2963</v>
      </c>
    </row>
    <row r="602" spans="1:4">
      <c r="A602">
        <v>626</v>
      </c>
      <c r="B602" s="13">
        <v>45867</v>
      </c>
      <c r="C602" t="s">
        <v>1731</v>
      </c>
      <c r="D602" t="s">
        <v>2964</v>
      </c>
    </row>
    <row r="603" spans="1:4">
      <c r="A603">
        <v>627</v>
      </c>
      <c r="B603" s="13">
        <v>45867</v>
      </c>
      <c r="C603" t="s">
        <v>1065</v>
      </c>
      <c r="D603" t="s">
        <v>2965</v>
      </c>
    </row>
    <row r="604" spans="1:4">
      <c r="A604">
        <v>628</v>
      </c>
      <c r="B604" s="13">
        <v>45867</v>
      </c>
      <c r="C604" t="s">
        <v>1264</v>
      </c>
      <c r="D604" t="s">
        <v>2966</v>
      </c>
    </row>
    <row r="605" spans="1:4">
      <c r="A605">
        <v>629</v>
      </c>
      <c r="B605" s="13">
        <v>45867</v>
      </c>
      <c r="C605" t="s">
        <v>1746</v>
      </c>
      <c r="D605" t="s">
        <v>2967</v>
      </c>
    </row>
    <row r="606" spans="1:4">
      <c r="A606">
        <v>630</v>
      </c>
      <c r="B606" s="13">
        <v>45867</v>
      </c>
      <c r="C606" t="s">
        <v>2820</v>
      </c>
      <c r="D606" t="s">
        <v>2968</v>
      </c>
    </row>
    <row r="607" spans="1:4">
      <c r="A607">
        <v>631</v>
      </c>
      <c r="B607" s="13">
        <v>45867</v>
      </c>
      <c r="C607" t="s">
        <v>1664</v>
      </c>
      <c r="D607" t="s">
        <v>2969</v>
      </c>
    </row>
    <row r="608" spans="1:4">
      <c r="A608">
        <v>632</v>
      </c>
      <c r="B608" s="13">
        <v>45867</v>
      </c>
      <c r="C608" t="s">
        <v>1402</v>
      </c>
      <c r="D608" t="s">
        <v>2970</v>
      </c>
    </row>
    <row r="609" spans="1:4">
      <c r="A609">
        <v>633</v>
      </c>
      <c r="B609" s="13">
        <v>45868</v>
      </c>
      <c r="C609" t="s">
        <v>1912</v>
      </c>
      <c r="D609" t="s">
        <v>2973</v>
      </c>
    </row>
    <row r="610" spans="1:4">
      <c r="A610">
        <v>634</v>
      </c>
      <c r="B610" s="13">
        <v>45868</v>
      </c>
      <c r="C610" t="s">
        <v>1750</v>
      </c>
      <c r="D610" t="s">
        <v>2974</v>
      </c>
    </row>
    <row r="611" spans="1:4">
      <c r="A611">
        <v>635</v>
      </c>
      <c r="B611" s="13">
        <v>45868</v>
      </c>
      <c r="C611" t="s">
        <v>2696</v>
      </c>
      <c r="D611" t="s">
        <v>2975</v>
      </c>
    </row>
    <row r="612" spans="1:4">
      <c r="A612">
        <v>636</v>
      </c>
      <c r="B612" s="13">
        <v>45868</v>
      </c>
      <c r="C612" t="s">
        <v>1746</v>
      </c>
      <c r="D612" t="s">
        <v>2977</v>
      </c>
    </row>
    <row r="613" spans="1:4">
      <c r="A613">
        <v>637</v>
      </c>
      <c r="B613" s="13">
        <v>45868</v>
      </c>
      <c r="C613" t="s">
        <v>1533</v>
      </c>
      <c r="D613" t="s">
        <v>2978</v>
      </c>
    </row>
    <row r="614" spans="1:4">
      <c r="A614">
        <v>638</v>
      </c>
      <c r="B614" s="13">
        <v>45868</v>
      </c>
      <c r="C614" t="s">
        <v>2979</v>
      </c>
      <c r="D614" t="s">
        <v>2983</v>
      </c>
    </row>
    <row r="615" spans="1:4">
      <c r="A615">
        <v>639</v>
      </c>
      <c r="B615" s="13">
        <v>45868</v>
      </c>
      <c r="C615" t="s">
        <v>2243</v>
      </c>
      <c r="D615" t="s">
        <v>2984</v>
      </c>
    </row>
    <row r="616" spans="1:4">
      <c r="A616">
        <v>640</v>
      </c>
      <c r="B616" s="13">
        <v>45869</v>
      </c>
      <c r="C616" t="s">
        <v>1431</v>
      </c>
      <c r="D616" t="s">
        <v>2986</v>
      </c>
    </row>
    <row r="617" spans="1:4">
      <c r="A617">
        <v>641</v>
      </c>
      <c r="B617" s="13">
        <v>45869</v>
      </c>
      <c r="C617" t="s">
        <v>1731</v>
      </c>
      <c r="D617" t="s">
        <v>2987</v>
      </c>
    </row>
    <row r="618" spans="1:4">
      <c r="A618">
        <v>642</v>
      </c>
      <c r="B618" s="13">
        <v>45869</v>
      </c>
      <c r="C618" t="s">
        <v>1456</v>
      </c>
      <c r="D618" t="s">
        <v>2988</v>
      </c>
    </row>
    <row r="619" spans="1:4">
      <c r="A619">
        <v>643</v>
      </c>
      <c r="B619" s="13">
        <v>45869</v>
      </c>
      <c r="C619" t="s">
        <v>1617</v>
      </c>
      <c r="D619" t="s">
        <v>2989</v>
      </c>
    </row>
    <row r="620" spans="1:4">
      <c r="A620">
        <v>644</v>
      </c>
      <c r="B620" s="13">
        <v>45869</v>
      </c>
      <c r="C620" t="s">
        <v>1536</v>
      </c>
      <c r="D620" t="s">
        <v>2990</v>
      </c>
    </row>
    <row r="621" spans="1:4">
      <c r="A621">
        <v>645</v>
      </c>
      <c r="B621" s="13">
        <v>45870</v>
      </c>
      <c r="C621" t="s">
        <v>1431</v>
      </c>
      <c r="D621" t="s">
        <v>2993</v>
      </c>
    </row>
    <row r="622" spans="1:4">
      <c r="A622">
        <v>646</v>
      </c>
      <c r="B622" s="13">
        <v>45870</v>
      </c>
      <c r="C622" t="s">
        <v>2994</v>
      </c>
      <c r="D622" t="s">
        <v>2995</v>
      </c>
    </row>
    <row r="623" spans="1:4">
      <c r="A623">
        <v>647</v>
      </c>
      <c r="B623" s="13">
        <v>45870</v>
      </c>
      <c r="C623" t="s">
        <v>1877</v>
      </c>
      <c r="D623" t="s">
        <v>2996</v>
      </c>
    </row>
    <row r="624" spans="1:4">
      <c r="A624">
        <v>648</v>
      </c>
      <c r="B624" s="13">
        <v>45870</v>
      </c>
      <c r="C624" t="s">
        <v>1357</v>
      </c>
      <c r="D624" t="s">
        <v>2997</v>
      </c>
    </row>
    <row r="625" spans="1:4">
      <c r="A625">
        <v>649</v>
      </c>
      <c r="B625" s="13">
        <v>45868</v>
      </c>
      <c r="C625" t="s">
        <v>1664</v>
      </c>
      <c r="D625" t="s">
        <v>3000</v>
      </c>
    </row>
    <row r="626" spans="1:4">
      <c r="A626">
        <v>650</v>
      </c>
      <c r="B626" s="13">
        <v>45873</v>
      </c>
      <c r="C626" t="s">
        <v>1533</v>
      </c>
      <c r="D626" t="s">
        <v>3001</v>
      </c>
    </row>
    <row r="627" spans="1:4">
      <c r="A627">
        <v>651</v>
      </c>
      <c r="B627" s="13">
        <v>45873</v>
      </c>
      <c r="C627" t="s">
        <v>2780</v>
      </c>
      <c r="D627" t="s">
        <v>3002</v>
      </c>
    </row>
    <row r="628" spans="1:4">
      <c r="A628">
        <v>652</v>
      </c>
      <c r="B628" s="13">
        <v>45873</v>
      </c>
      <c r="C628" t="s">
        <v>1400</v>
      </c>
      <c r="D628" t="s">
        <v>3003</v>
      </c>
    </row>
    <row r="629" spans="1:4">
      <c r="A629">
        <v>653</v>
      </c>
      <c r="B629" s="13">
        <v>45873</v>
      </c>
      <c r="C629" t="s">
        <v>2780</v>
      </c>
      <c r="D629" t="s">
        <v>3004</v>
      </c>
    </row>
    <row r="630" spans="1:4">
      <c r="A630">
        <v>654</v>
      </c>
      <c r="B630" s="13">
        <v>45873</v>
      </c>
      <c r="C630" t="s">
        <v>1357</v>
      </c>
      <c r="D630" t="s">
        <v>3005</v>
      </c>
    </row>
    <row r="631" spans="1:4">
      <c r="A631">
        <v>655</v>
      </c>
      <c r="B631" s="13">
        <v>45873</v>
      </c>
      <c r="C631" t="s">
        <v>1004</v>
      </c>
      <c r="D631" t="s">
        <v>3006</v>
      </c>
    </row>
    <row r="632" spans="1:4">
      <c r="A632">
        <v>656</v>
      </c>
      <c r="B632" s="13">
        <v>45873</v>
      </c>
      <c r="C632" t="s">
        <v>2079</v>
      </c>
      <c r="D632" t="s">
        <v>3007</v>
      </c>
    </row>
    <row r="633" spans="1:4">
      <c r="A633">
        <v>657</v>
      </c>
      <c r="B633" s="13">
        <v>45873</v>
      </c>
      <c r="C633" t="s">
        <v>1431</v>
      </c>
      <c r="D633" t="s">
        <v>3008</v>
      </c>
    </row>
    <row r="634" spans="1:4">
      <c r="A634">
        <v>658</v>
      </c>
      <c r="B634" s="13">
        <v>45873</v>
      </c>
      <c r="C634" t="s">
        <v>1431</v>
      </c>
      <c r="D634" t="s">
        <v>3009</v>
      </c>
    </row>
    <row r="635" spans="1:4">
      <c r="A635">
        <v>659</v>
      </c>
      <c r="B635" s="13">
        <v>45873</v>
      </c>
      <c r="C635" t="s">
        <v>1431</v>
      </c>
      <c r="D635" t="s">
        <v>3011</v>
      </c>
    </row>
    <row r="636" spans="1:4">
      <c r="A636">
        <v>660</v>
      </c>
      <c r="B636" s="13">
        <v>45873</v>
      </c>
      <c r="C636" t="s">
        <v>1431</v>
      </c>
      <c r="D636" t="s">
        <v>3012</v>
      </c>
    </row>
    <row r="637" spans="1:4">
      <c r="A637">
        <v>661</v>
      </c>
      <c r="B637" s="13">
        <v>45873</v>
      </c>
      <c r="C637" t="s">
        <v>2079</v>
      </c>
      <c r="D637" t="s">
        <v>3013</v>
      </c>
    </row>
    <row r="638" spans="1:4">
      <c r="A638">
        <v>662</v>
      </c>
      <c r="B638" s="13">
        <v>45873</v>
      </c>
      <c r="C638" t="s">
        <v>1004</v>
      </c>
      <c r="D638" t="s">
        <v>3014</v>
      </c>
    </row>
    <row r="639" spans="1:4">
      <c r="A639">
        <v>663</v>
      </c>
      <c r="B639" s="13">
        <v>45875</v>
      </c>
      <c r="C639" t="s">
        <v>1452</v>
      </c>
      <c r="D639" t="s">
        <v>3025</v>
      </c>
    </row>
    <row r="640" spans="1:4">
      <c r="A640">
        <v>664</v>
      </c>
      <c r="B640" s="13">
        <v>45875</v>
      </c>
      <c r="C640" t="s">
        <v>1015</v>
      </c>
      <c r="D640" t="s">
        <v>3026</v>
      </c>
    </row>
    <row r="641" spans="1:4">
      <c r="A641">
        <v>665</v>
      </c>
      <c r="B641" s="13">
        <v>45875</v>
      </c>
      <c r="C641" t="s">
        <v>3020</v>
      </c>
      <c r="D641" t="s">
        <v>3030</v>
      </c>
    </row>
    <row r="642" spans="1:4">
      <c r="A642">
        <v>666</v>
      </c>
      <c r="B642" s="13">
        <v>45875</v>
      </c>
      <c r="C642" t="s">
        <v>1122</v>
      </c>
      <c r="D642" t="s">
        <v>3032</v>
      </c>
    </row>
    <row r="643" spans="1:4">
      <c r="A643">
        <v>667</v>
      </c>
      <c r="B643" s="13">
        <v>45875</v>
      </c>
      <c r="C643" t="s">
        <v>1750</v>
      </c>
      <c r="D643" t="s">
        <v>3033</v>
      </c>
    </row>
    <row r="644" spans="1:4">
      <c r="A644">
        <v>668</v>
      </c>
      <c r="B644" s="13">
        <v>45875</v>
      </c>
      <c r="C644" t="s">
        <v>3034</v>
      </c>
      <c r="D644" t="s">
        <v>3035</v>
      </c>
    </row>
    <row r="645" spans="1:4">
      <c r="A645">
        <v>669</v>
      </c>
      <c r="B645" s="13">
        <v>45875</v>
      </c>
      <c r="C645" t="s">
        <v>2076</v>
      </c>
      <c r="D645" t="s">
        <v>3036</v>
      </c>
    </row>
    <row r="646" spans="1:4">
      <c r="A646">
        <v>670</v>
      </c>
      <c r="B646" s="13">
        <v>45875</v>
      </c>
      <c r="C646" t="s">
        <v>1533</v>
      </c>
      <c r="D646" t="s">
        <v>3038</v>
      </c>
    </row>
    <row r="647" spans="1:4">
      <c r="A647">
        <v>671</v>
      </c>
      <c r="B647" s="13">
        <v>45875</v>
      </c>
      <c r="C647" t="s">
        <v>1689</v>
      </c>
      <c r="D647" t="s">
        <v>3039</v>
      </c>
    </row>
    <row r="648" spans="1:4">
      <c r="A648">
        <v>672</v>
      </c>
      <c r="B648" s="13">
        <v>45876</v>
      </c>
      <c r="C648" t="s">
        <v>1402</v>
      </c>
      <c r="D648" t="s">
        <v>3043</v>
      </c>
    </row>
    <row r="649" spans="1:4">
      <c r="A649">
        <v>673</v>
      </c>
      <c r="B649" s="13">
        <v>45876</v>
      </c>
      <c r="C649" t="s">
        <v>2691</v>
      </c>
      <c r="D649" t="s">
        <v>3044</v>
      </c>
    </row>
    <row r="650" spans="1:4">
      <c r="A650">
        <v>674</v>
      </c>
      <c r="B650" s="13">
        <v>45876</v>
      </c>
      <c r="C650" t="s">
        <v>2329</v>
      </c>
      <c r="D650" t="s">
        <v>3045</v>
      </c>
    </row>
    <row r="651" spans="1:4">
      <c r="A651">
        <v>675</v>
      </c>
      <c r="B651" s="13">
        <v>45877</v>
      </c>
      <c r="C651" t="s">
        <v>3047</v>
      </c>
      <c r="D651" t="s">
        <v>3048</v>
      </c>
    </row>
    <row r="652" spans="1:4">
      <c r="A652">
        <v>676</v>
      </c>
      <c r="B652" s="13">
        <v>45877</v>
      </c>
      <c r="C652" t="s">
        <v>3049</v>
      </c>
      <c r="D652" t="s">
        <v>3053</v>
      </c>
    </row>
    <row r="653" spans="1:4">
      <c r="A653">
        <v>677</v>
      </c>
      <c r="B653" s="13">
        <v>45877</v>
      </c>
      <c r="C653" t="s">
        <v>3047</v>
      </c>
      <c r="D653" t="s">
        <v>3054</v>
      </c>
    </row>
    <row r="654" spans="1:4">
      <c r="A654">
        <v>678</v>
      </c>
      <c r="B654" s="13">
        <v>45877</v>
      </c>
      <c r="C654" t="s">
        <v>3049</v>
      </c>
      <c r="D654" t="s">
        <v>3055</v>
      </c>
    </row>
    <row r="655" spans="1:4">
      <c r="A655">
        <v>679</v>
      </c>
      <c r="B655" s="13">
        <v>45877</v>
      </c>
      <c r="C655" t="s">
        <v>3047</v>
      </c>
      <c r="D655" t="s">
        <v>3056</v>
      </c>
    </row>
    <row r="656" spans="1:4">
      <c r="A656">
        <v>680</v>
      </c>
      <c r="B656" s="13">
        <v>45878</v>
      </c>
      <c r="C656" t="s">
        <v>1007</v>
      </c>
      <c r="D656" t="s">
        <v>3058</v>
      </c>
    </row>
    <row r="657" spans="1:4">
      <c r="A657">
        <v>681</v>
      </c>
      <c r="B657" s="13">
        <v>45878</v>
      </c>
      <c r="C657" t="s">
        <v>3059</v>
      </c>
      <c r="D657" t="s">
        <v>3060</v>
      </c>
    </row>
    <row r="658" spans="1:4">
      <c r="A658">
        <v>682</v>
      </c>
      <c r="B658" s="13">
        <v>45880</v>
      </c>
      <c r="C658" t="s">
        <v>2243</v>
      </c>
      <c r="D658" t="s">
        <v>3061</v>
      </c>
    </row>
    <row r="659" spans="1:4">
      <c r="A659">
        <v>683</v>
      </c>
      <c r="B659" s="13">
        <v>45880</v>
      </c>
      <c r="C659" t="s">
        <v>1689</v>
      </c>
      <c r="D659" t="s">
        <v>3062</v>
      </c>
    </row>
    <row r="660" spans="1:4">
      <c r="A660">
        <v>684</v>
      </c>
      <c r="B660" s="13">
        <v>45880</v>
      </c>
      <c r="C660" t="s">
        <v>1536</v>
      </c>
      <c r="D660" t="s">
        <v>3063</v>
      </c>
    </row>
    <row r="661" spans="1:4">
      <c r="A661">
        <v>685</v>
      </c>
      <c r="B661" t="s">
        <v>3065</v>
      </c>
      <c r="C661" t="s">
        <v>1452</v>
      </c>
      <c r="D661" t="s">
        <v>3066</v>
      </c>
    </row>
    <row r="662" spans="1:4">
      <c r="A662">
        <v>686</v>
      </c>
      <c r="B662" s="13">
        <v>45880</v>
      </c>
      <c r="C662" t="s">
        <v>1357</v>
      </c>
      <c r="D662" t="s">
        <v>3067</v>
      </c>
    </row>
    <row r="663" spans="1:4">
      <c r="A663">
        <v>687</v>
      </c>
      <c r="B663" s="13">
        <v>45880</v>
      </c>
      <c r="C663" t="s">
        <v>1833</v>
      </c>
      <c r="D663" t="s">
        <v>3068</v>
      </c>
    </row>
    <row r="664" spans="1:4">
      <c r="A664">
        <v>688</v>
      </c>
      <c r="B664" s="13">
        <v>45880</v>
      </c>
      <c r="C664" t="s">
        <v>2820</v>
      </c>
      <c r="D664" t="s">
        <v>3069</v>
      </c>
    </row>
    <row r="665" spans="1:4">
      <c r="A665">
        <v>689</v>
      </c>
      <c r="B665" s="13">
        <v>45881</v>
      </c>
      <c r="C665" t="s">
        <v>1425</v>
      </c>
      <c r="D665" t="s">
        <v>3070</v>
      </c>
    </row>
    <row r="666" spans="1:4">
      <c r="A666">
        <v>690</v>
      </c>
      <c r="B666" s="13">
        <v>45881</v>
      </c>
      <c r="C666" t="s">
        <v>1431</v>
      </c>
      <c r="D666" t="s">
        <v>3071</v>
      </c>
    </row>
    <row r="667" spans="1:4">
      <c r="A667">
        <v>691</v>
      </c>
      <c r="B667" s="13">
        <v>45881</v>
      </c>
      <c r="C667" t="s">
        <v>2243</v>
      </c>
      <c r="D667" t="s">
        <v>3072</v>
      </c>
    </row>
    <row r="668" spans="1:4">
      <c r="A668">
        <v>692</v>
      </c>
      <c r="B668" s="13">
        <v>45881</v>
      </c>
      <c r="C668" t="s">
        <v>2901</v>
      </c>
      <c r="D668" t="s">
        <v>3074</v>
      </c>
    </row>
    <row r="669" spans="1:4">
      <c r="A669">
        <v>693</v>
      </c>
      <c r="B669" s="13">
        <v>45882</v>
      </c>
      <c r="C669" t="s">
        <v>1746</v>
      </c>
      <c r="D669" t="s">
        <v>3076</v>
      </c>
    </row>
    <row r="670" spans="1:4">
      <c r="A670">
        <v>694</v>
      </c>
      <c r="B670" s="13">
        <v>45882</v>
      </c>
      <c r="C670" t="s">
        <v>1536</v>
      </c>
      <c r="D670" t="s">
        <v>3077</v>
      </c>
    </row>
    <row r="671" spans="1:4">
      <c r="A671">
        <v>695</v>
      </c>
      <c r="B671" s="13">
        <v>45882</v>
      </c>
      <c r="C671" t="s">
        <v>1357</v>
      </c>
      <c r="D671" t="s">
        <v>3078</v>
      </c>
    </row>
    <row r="672" spans="1:4">
      <c r="A672">
        <v>696</v>
      </c>
      <c r="B672" s="13">
        <v>45882</v>
      </c>
      <c r="C672" t="s">
        <v>1533</v>
      </c>
      <c r="D672" t="s">
        <v>3079</v>
      </c>
    </row>
    <row r="673" spans="1:4">
      <c r="A673">
        <v>697</v>
      </c>
      <c r="B673" s="13">
        <v>45882</v>
      </c>
      <c r="C673" t="s">
        <v>1007</v>
      </c>
      <c r="D673" t="s">
        <v>3080</v>
      </c>
    </row>
    <row r="674" spans="1:4">
      <c r="A674">
        <v>698</v>
      </c>
      <c r="B674" s="13">
        <v>45882</v>
      </c>
      <c r="C674" t="s">
        <v>3083</v>
      </c>
      <c r="D674" t="s">
        <v>3087</v>
      </c>
    </row>
    <row r="675" spans="1:4">
      <c r="A675">
        <v>699</v>
      </c>
      <c r="B675" s="13">
        <v>45882</v>
      </c>
      <c r="C675" t="s">
        <v>3081</v>
      </c>
      <c r="D675" t="s">
        <v>3089</v>
      </c>
    </row>
    <row r="676" spans="1:4">
      <c r="A676">
        <v>700</v>
      </c>
      <c r="B676" s="13">
        <v>45883</v>
      </c>
      <c r="C676" t="s">
        <v>1425</v>
      </c>
      <c r="D676" t="s">
        <v>3090</v>
      </c>
    </row>
    <row r="677" spans="1:4">
      <c r="A677">
        <v>701</v>
      </c>
      <c r="B677" s="13">
        <v>45883</v>
      </c>
      <c r="C677" t="s">
        <v>1437</v>
      </c>
      <c r="D677" t="s">
        <v>3092</v>
      </c>
    </row>
    <row r="678" spans="1:4">
      <c r="A678">
        <v>702</v>
      </c>
      <c r="B678" s="13">
        <v>45883</v>
      </c>
      <c r="C678" t="s">
        <v>981</v>
      </c>
      <c r="D678" t="s">
        <v>3094</v>
      </c>
    </row>
    <row r="679" spans="1:4">
      <c r="A679">
        <v>703</v>
      </c>
      <c r="B679" s="13">
        <v>45883</v>
      </c>
      <c r="C679" t="s">
        <v>1015</v>
      </c>
      <c r="D679" t="s">
        <v>3095</v>
      </c>
    </row>
    <row r="680" spans="1:4">
      <c r="A680">
        <v>704</v>
      </c>
      <c r="B680" s="13">
        <v>45883</v>
      </c>
      <c r="C680" t="s">
        <v>1193</v>
      </c>
      <c r="D680" t="s">
        <v>3097</v>
      </c>
    </row>
    <row r="681" spans="1:4">
      <c r="A681">
        <v>705</v>
      </c>
      <c r="B681" s="13">
        <v>45883</v>
      </c>
      <c r="C681" t="s">
        <v>3098</v>
      </c>
      <c r="D681" t="s">
        <v>3100</v>
      </c>
    </row>
    <row r="682" spans="1:4">
      <c r="A682">
        <v>706</v>
      </c>
      <c r="B682" s="13">
        <v>45883</v>
      </c>
      <c r="C682" t="s">
        <v>2513</v>
      </c>
      <c r="D682" t="s">
        <v>3101</v>
      </c>
    </row>
    <row r="683" spans="1:4">
      <c r="A683">
        <v>707</v>
      </c>
      <c r="B683" s="13">
        <v>45883</v>
      </c>
      <c r="C683" t="s">
        <v>2329</v>
      </c>
      <c r="D683" t="s">
        <v>3102</v>
      </c>
    </row>
    <row r="684" spans="1:4">
      <c r="A684">
        <v>708</v>
      </c>
      <c r="B684" s="13">
        <v>45884</v>
      </c>
      <c r="C684" t="s">
        <v>1407</v>
      </c>
      <c r="D684" t="s">
        <v>3104</v>
      </c>
    </row>
    <row r="685" spans="1:4">
      <c r="A685">
        <v>709</v>
      </c>
      <c r="B685" s="13">
        <v>45884</v>
      </c>
      <c r="C685" t="s">
        <v>1357</v>
      </c>
      <c r="D685" t="s">
        <v>3105</v>
      </c>
    </row>
    <row r="686" spans="1:4">
      <c r="A686">
        <v>710</v>
      </c>
      <c r="B686" s="13">
        <v>45884</v>
      </c>
      <c r="C686" t="s">
        <v>3106</v>
      </c>
      <c r="D686" t="s">
        <v>3109</v>
      </c>
    </row>
    <row r="687" spans="1:4">
      <c r="A687">
        <v>711</v>
      </c>
      <c r="B687" s="13">
        <v>45885</v>
      </c>
      <c r="C687" t="s">
        <v>1664</v>
      </c>
      <c r="D687" t="s">
        <v>3110</v>
      </c>
    </row>
    <row r="688" spans="1:4">
      <c r="A688">
        <v>712</v>
      </c>
      <c r="B688" s="13">
        <v>45885</v>
      </c>
      <c r="C688" t="s">
        <v>1664</v>
      </c>
      <c r="D688" t="s">
        <v>3111</v>
      </c>
    </row>
    <row r="689" spans="1:4">
      <c r="A689">
        <v>713</v>
      </c>
      <c r="B689" s="13">
        <v>45887</v>
      </c>
      <c r="C689" t="s">
        <v>1357</v>
      </c>
      <c r="D689" t="s">
        <v>3115</v>
      </c>
    </row>
    <row r="690" spans="1:4">
      <c r="A690">
        <v>714</v>
      </c>
      <c r="B690" s="13">
        <v>45887</v>
      </c>
      <c r="C690" t="s">
        <v>1437</v>
      </c>
      <c r="D690" t="s">
        <v>3116</v>
      </c>
    </row>
    <row r="691" spans="1:4">
      <c r="A691">
        <v>715</v>
      </c>
      <c r="B691" s="13">
        <v>45887</v>
      </c>
      <c r="C691" t="s">
        <v>1402</v>
      </c>
      <c r="D691" t="s">
        <v>3117</v>
      </c>
    </row>
    <row r="692" spans="1:4">
      <c r="A692">
        <v>716</v>
      </c>
      <c r="B692" s="13">
        <v>45887</v>
      </c>
      <c r="C692" t="s">
        <v>1425</v>
      </c>
      <c r="D692" t="s">
        <v>3120</v>
      </c>
    </row>
    <row r="693" spans="1:4">
      <c r="A693">
        <v>717</v>
      </c>
      <c r="B693" s="13">
        <v>45887</v>
      </c>
      <c r="C693" t="s">
        <v>1407</v>
      </c>
      <c r="D693" t="s">
        <v>3121</v>
      </c>
    </row>
    <row r="694" spans="1:4">
      <c r="A694">
        <v>718</v>
      </c>
      <c r="B694" s="13">
        <v>45887</v>
      </c>
      <c r="C694" t="s">
        <v>1912</v>
      </c>
      <c r="D694" t="s">
        <v>3122</v>
      </c>
    </row>
    <row r="695" spans="1:4">
      <c r="A695">
        <v>719</v>
      </c>
      <c r="B695" s="13">
        <v>45887</v>
      </c>
      <c r="C695" t="s">
        <v>2525</v>
      </c>
      <c r="D695" t="s">
        <v>3124</v>
      </c>
    </row>
    <row r="696" spans="1:4">
      <c r="A696">
        <v>720</v>
      </c>
      <c r="B696" s="13">
        <v>45887</v>
      </c>
      <c r="C696" t="s">
        <v>1554</v>
      </c>
      <c r="D696" t="s">
        <v>3126</v>
      </c>
    </row>
    <row r="697" spans="1:4">
      <c r="A697">
        <v>721</v>
      </c>
      <c r="B697" s="13">
        <v>45887</v>
      </c>
      <c r="C697" t="s">
        <v>1412</v>
      </c>
      <c r="D697" t="s">
        <v>3128</v>
      </c>
    </row>
    <row r="698" spans="1:4">
      <c r="A698">
        <v>722</v>
      </c>
      <c r="B698" s="13">
        <v>45888</v>
      </c>
      <c r="C698" t="s">
        <v>1533</v>
      </c>
      <c r="D698" t="s">
        <v>3130</v>
      </c>
    </row>
    <row r="699" spans="1:4">
      <c r="A699">
        <v>723</v>
      </c>
      <c r="B699" s="13">
        <v>45888</v>
      </c>
      <c r="C699" t="s">
        <v>1357</v>
      </c>
      <c r="D699" t="s">
        <v>3131</v>
      </c>
    </row>
    <row r="700" spans="1:4">
      <c r="A700">
        <v>724</v>
      </c>
      <c r="B700" s="13">
        <v>45888</v>
      </c>
      <c r="C700" t="s">
        <v>1431</v>
      </c>
      <c r="D700" t="s">
        <v>3132</v>
      </c>
    </row>
    <row r="701" spans="1:4">
      <c r="A701">
        <v>725</v>
      </c>
      <c r="B701" s="13">
        <v>45888</v>
      </c>
      <c r="C701" t="s">
        <v>1554</v>
      </c>
      <c r="D701" t="s">
        <v>3133</v>
      </c>
    </row>
    <row r="702" spans="1:4">
      <c r="A702">
        <v>726</v>
      </c>
      <c r="B702" s="13">
        <v>45888</v>
      </c>
      <c r="C702" t="s">
        <v>1357</v>
      </c>
      <c r="D702" t="s">
        <v>3135</v>
      </c>
    </row>
    <row r="703" spans="1:4">
      <c r="A703">
        <v>727</v>
      </c>
      <c r="B703" s="13">
        <v>45889</v>
      </c>
      <c r="C703" t="s">
        <v>1015</v>
      </c>
      <c r="D703" t="s">
        <v>3137</v>
      </c>
    </row>
    <row r="704" spans="1:4">
      <c r="A704">
        <v>728</v>
      </c>
      <c r="B704" s="13">
        <v>45889</v>
      </c>
      <c r="C704" t="s">
        <v>1498</v>
      </c>
      <c r="D704" t="s">
        <v>3138</v>
      </c>
    </row>
    <row r="705" spans="1:4">
      <c r="A705">
        <v>729</v>
      </c>
      <c r="B705" s="13">
        <v>45889</v>
      </c>
      <c r="C705" t="s">
        <v>1034</v>
      </c>
      <c r="D705" t="s">
        <v>3139</v>
      </c>
    </row>
    <row r="706" spans="1:4">
      <c r="A706">
        <v>730</v>
      </c>
      <c r="B706" s="13">
        <v>45889</v>
      </c>
      <c r="C706" t="s">
        <v>2474</v>
      </c>
      <c r="D706" t="s">
        <v>3141</v>
      </c>
    </row>
    <row r="707" spans="1:4">
      <c r="A707">
        <v>731</v>
      </c>
      <c r="B707" s="13">
        <v>45889</v>
      </c>
      <c r="C707" t="s">
        <v>2187</v>
      </c>
      <c r="D707" t="s">
        <v>3142</v>
      </c>
    </row>
    <row r="708" spans="1:4">
      <c r="A708">
        <v>732</v>
      </c>
      <c r="B708" s="13">
        <v>45889</v>
      </c>
      <c r="C708" t="s">
        <v>2287</v>
      </c>
      <c r="D708" t="s">
        <v>3144</v>
      </c>
    </row>
    <row r="709" spans="1:4">
      <c r="A709">
        <v>733</v>
      </c>
      <c r="B709" s="13">
        <v>45890</v>
      </c>
      <c r="C709" t="s">
        <v>1336</v>
      </c>
      <c r="D709" t="s">
        <v>3145</v>
      </c>
    </row>
    <row r="710" spans="1:4">
      <c r="A710">
        <v>734</v>
      </c>
      <c r="B710" s="13">
        <v>45890</v>
      </c>
      <c r="C710" t="s">
        <v>2820</v>
      </c>
      <c r="D710" t="s">
        <v>3146</v>
      </c>
    </row>
    <row r="711" spans="1:4">
      <c r="A711">
        <v>735</v>
      </c>
      <c r="B711" s="13">
        <v>45890</v>
      </c>
      <c r="C711" t="s">
        <v>1536</v>
      </c>
      <c r="D711" t="s">
        <v>3147</v>
      </c>
    </row>
    <row r="712" spans="1:4">
      <c r="A712">
        <v>736</v>
      </c>
      <c r="B712" s="13">
        <v>45890</v>
      </c>
      <c r="C712" t="s">
        <v>2474</v>
      </c>
      <c r="D712" t="s">
        <v>3148</v>
      </c>
    </row>
    <row r="713" spans="1:4">
      <c r="A713">
        <v>737</v>
      </c>
      <c r="B713" s="13">
        <v>45890</v>
      </c>
      <c r="C713" t="s">
        <v>1664</v>
      </c>
      <c r="D713" t="s">
        <v>3150</v>
      </c>
    </row>
    <row r="714" spans="1:4">
      <c r="A714">
        <v>738</v>
      </c>
      <c r="B714" s="13">
        <v>45890</v>
      </c>
      <c r="C714" t="s">
        <v>1357</v>
      </c>
      <c r="D714" t="s">
        <v>3153</v>
      </c>
    </row>
    <row r="715" spans="1:4">
      <c r="A715">
        <v>739</v>
      </c>
      <c r="B715" s="13">
        <v>45890</v>
      </c>
      <c r="C715" t="s">
        <v>3020</v>
      </c>
      <c r="D715" t="s">
        <v>3154</v>
      </c>
    </row>
    <row r="716" spans="1:4">
      <c r="A716">
        <v>740</v>
      </c>
      <c r="B716" s="13">
        <v>45891</v>
      </c>
      <c r="C716" t="s">
        <v>2765</v>
      </c>
      <c r="D716" t="s">
        <v>3156</v>
      </c>
    </row>
    <row r="717" spans="1:4">
      <c r="A717">
        <v>741</v>
      </c>
      <c r="B717" s="13">
        <v>45891</v>
      </c>
      <c r="C717" t="s">
        <v>1753</v>
      </c>
      <c r="D717" t="s">
        <v>3158</v>
      </c>
    </row>
    <row r="718" spans="1:4">
      <c r="A718">
        <v>742</v>
      </c>
      <c r="B718" s="13">
        <v>45891</v>
      </c>
      <c r="C718" t="s">
        <v>3159</v>
      </c>
      <c r="D718" t="s">
        <v>3162</v>
      </c>
    </row>
    <row r="719" spans="1:4">
      <c r="A719">
        <v>743</v>
      </c>
      <c r="B719" s="13">
        <v>45891</v>
      </c>
      <c r="C719" t="s">
        <v>2525</v>
      </c>
      <c r="D719" t="s">
        <v>3163</v>
      </c>
    </row>
    <row r="720" spans="1:4">
      <c r="A720">
        <v>744</v>
      </c>
      <c r="B720" s="13">
        <v>45891</v>
      </c>
      <c r="C720" t="s">
        <v>3164</v>
      </c>
      <c r="D720" t="s">
        <v>3167</v>
      </c>
    </row>
    <row r="721" spans="1:4">
      <c r="A721">
        <v>745</v>
      </c>
      <c r="B721" s="13">
        <v>45892</v>
      </c>
      <c r="C721" t="s">
        <v>996</v>
      </c>
      <c r="D721" t="s">
        <v>3169</v>
      </c>
    </row>
    <row r="722" spans="1:4">
      <c r="A722">
        <v>746</v>
      </c>
      <c r="B722" s="13">
        <v>45894</v>
      </c>
      <c r="C722" t="s">
        <v>1357</v>
      </c>
      <c r="D722" t="s">
        <v>3174</v>
      </c>
    </row>
    <row r="723" spans="1:4">
      <c r="A723">
        <v>747</v>
      </c>
      <c r="B723" s="13">
        <v>45894</v>
      </c>
      <c r="C723" t="s">
        <v>1357</v>
      </c>
      <c r="D723" t="s">
        <v>3175</v>
      </c>
    </row>
    <row r="724" spans="1:4">
      <c r="A724">
        <v>748</v>
      </c>
      <c r="B724" s="13">
        <v>45894</v>
      </c>
      <c r="C724" t="s">
        <v>1357</v>
      </c>
      <c r="D724" t="s">
        <v>3176</v>
      </c>
    </row>
    <row r="725" spans="1:4">
      <c r="A725">
        <v>749</v>
      </c>
      <c r="B725" s="13">
        <v>45894</v>
      </c>
      <c r="C725" t="s">
        <v>1746</v>
      </c>
      <c r="D725" t="s">
        <v>3177</v>
      </c>
    </row>
    <row r="726" spans="1:4">
      <c r="A726">
        <v>750</v>
      </c>
      <c r="B726" s="13">
        <v>45894</v>
      </c>
      <c r="C726" t="s">
        <v>3020</v>
      </c>
      <c r="D726" t="s">
        <v>3181</v>
      </c>
    </row>
    <row r="727" spans="1:4">
      <c r="A727">
        <v>751</v>
      </c>
      <c r="B727" s="13">
        <v>45894</v>
      </c>
      <c r="C727" t="s">
        <v>2820</v>
      </c>
      <c r="D727" t="s">
        <v>3182</v>
      </c>
    </row>
    <row r="728" spans="1:4">
      <c r="A728">
        <v>752</v>
      </c>
      <c r="B728" s="13">
        <v>45894</v>
      </c>
      <c r="C728" t="s">
        <v>1533</v>
      </c>
      <c r="D728" t="s">
        <v>3183</v>
      </c>
    </row>
    <row r="729" spans="1:4">
      <c r="A729">
        <v>753</v>
      </c>
      <c r="B729" s="13">
        <v>45894</v>
      </c>
      <c r="C729" t="s">
        <v>2217</v>
      </c>
      <c r="D729" t="s">
        <v>3184</v>
      </c>
    </row>
    <row r="730" spans="1:4">
      <c r="A730">
        <v>754</v>
      </c>
      <c r="B730" s="13">
        <v>45894</v>
      </c>
      <c r="C730" t="s">
        <v>2474</v>
      </c>
      <c r="D730" t="s">
        <v>3185</v>
      </c>
    </row>
    <row r="731" spans="1:4">
      <c r="A731">
        <v>755</v>
      </c>
      <c r="B731" s="13">
        <v>45894</v>
      </c>
      <c r="C731" t="s">
        <v>3186</v>
      </c>
      <c r="D731" t="s">
        <v>3190</v>
      </c>
    </row>
    <row r="732" spans="1:4">
      <c r="A732">
        <v>756</v>
      </c>
      <c r="B732" s="13">
        <v>45894</v>
      </c>
      <c r="C732" t="s">
        <v>3186</v>
      </c>
      <c r="D732" t="s">
        <v>3191</v>
      </c>
    </row>
    <row r="733" spans="1:4">
      <c r="A733">
        <v>757</v>
      </c>
      <c r="B733" s="13">
        <v>45894</v>
      </c>
      <c r="C733" t="s">
        <v>981</v>
      </c>
      <c r="D733" t="s">
        <v>3192</v>
      </c>
    </row>
    <row r="734" spans="1:4">
      <c r="A734">
        <v>758</v>
      </c>
      <c r="B734" s="13">
        <v>45894</v>
      </c>
      <c r="C734" t="s">
        <v>2329</v>
      </c>
      <c r="D734" t="s">
        <v>3194</v>
      </c>
    </row>
    <row r="735" spans="1:4">
      <c r="A735">
        <v>759</v>
      </c>
      <c r="B735" s="13">
        <v>45894</v>
      </c>
      <c r="C735" t="s">
        <v>2230</v>
      </c>
      <c r="D735" t="s">
        <v>3195</v>
      </c>
    </row>
    <row r="736" spans="1:4">
      <c r="A736">
        <v>760</v>
      </c>
      <c r="B736" s="13">
        <v>45894</v>
      </c>
      <c r="C736" t="s">
        <v>1533</v>
      </c>
      <c r="D736" t="s">
        <v>3196</v>
      </c>
    </row>
    <row r="737" spans="1:4">
      <c r="A737">
        <v>761</v>
      </c>
      <c r="B737" s="13">
        <v>45894</v>
      </c>
      <c r="C737" t="s">
        <v>1533</v>
      </c>
      <c r="D737" t="s">
        <v>3197</v>
      </c>
    </row>
    <row r="738" spans="1:4">
      <c r="A738">
        <v>762</v>
      </c>
      <c r="B738" s="13">
        <v>45894</v>
      </c>
      <c r="C738" t="s">
        <v>1004</v>
      </c>
      <c r="D738" t="s">
        <v>3198</v>
      </c>
    </row>
    <row r="739" spans="1:4">
      <c r="A739">
        <v>763</v>
      </c>
      <c r="B739" s="13">
        <v>45895</v>
      </c>
      <c r="C739" t="s">
        <v>1498</v>
      </c>
      <c r="D739" t="s">
        <v>3202</v>
      </c>
    </row>
    <row r="740" spans="1:4">
      <c r="A740">
        <v>764</v>
      </c>
      <c r="B740" s="13">
        <v>45895</v>
      </c>
      <c r="C740" t="s">
        <v>1427</v>
      </c>
      <c r="D740" t="s">
        <v>3203</v>
      </c>
    </row>
    <row r="741" spans="1:4">
      <c r="A741">
        <v>765</v>
      </c>
      <c r="B741" s="13">
        <v>45895</v>
      </c>
      <c r="C741" t="s">
        <v>1004</v>
      </c>
      <c r="D741" t="s">
        <v>3204</v>
      </c>
    </row>
    <row r="742" spans="1:4">
      <c r="A742">
        <v>766</v>
      </c>
      <c r="B742" s="13">
        <v>45895</v>
      </c>
      <c r="C742" t="s">
        <v>1536</v>
      </c>
      <c r="D742" t="s">
        <v>3206</v>
      </c>
    </row>
    <row r="743" spans="1:4">
      <c r="A743">
        <v>767</v>
      </c>
      <c r="B743" s="13">
        <v>45895</v>
      </c>
      <c r="C743" t="s">
        <v>1402</v>
      </c>
      <c r="D743" t="s">
        <v>3207</v>
      </c>
    </row>
    <row r="744" spans="1:4">
      <c r="A744">
        <v>768</v>
      </c>
      <c r="B744" s="13">
        <v>45895</v>
      </c>
      <c r="C744" t="s">
        <v>2765</v>
      </c>
      <c r="D744" t="s">
        <v>3210</v>
      </c>
    </row>
    <row r="745" spans="1:4">
      <c r="A745">
        <v>769</v>
      </c>
      <c r="B745" s="13">
        <v>45895</v>
      </c>
      <c r="C745" t="s">
        <v>2765</v>
      </c>
      <c r="D745" t="s">
        <v>3211</v>
      </c>
    </row>
    <row r="746" spans="1:4">
      <c r="A746">
        <v>770</v>
      </c>
      <c r="B746" s="13">
        <v>45896</v>
      </c>
      <c r="C746" t="s">
        <v>1431</v>
      </c>
      <c r="D746" t="s">
        <v>3215</v>
      </c>
    </row>
    <row r="747" spans="1:4">
      <c r="A747">
        <v>771</v>
      </c>
      <c r="B747" s="13">
        <v>45896</v>
      </c>
      <c r="C747" t="s">
        <v>3015</v>
      </c>
      <c r="D747" t="s">
        <v>3217</v>
      </c>
    </row>
    <row r="748" spans="1:4">
      <c r="A748">
        <v>772</v>
      </c>
      <c r="B748" s="13">
        <v>45896</v>
      </c>
      <c r="C748" t="s">
        <v>1689</v>
      </c>
      <c r="D748" t="s">
        <v>3218</v>
      </c>
    </row>
    <row r="749" spans="1:4">
      <c r="A749">
        <v>773</v>
      </c>
      <c r="B749" s="13">
        <v>45896</v>
      </c>
      <c r="C749" t="s">
        <v>1065</v>
      </c>
      <c r="D749" t="s">
        <v>3219</v>
      </c>
    </row>
    <row r="750" spans="1:4">
      <c r="A750">
        <v>774</v>
      </c>
      <c r="B750" s="13">
        <v>45896</v>
      </c>
      <c r="C750" t="s">
        <v>2384</v>
      </c>
      <c r="D750" t="s">
        <v>3220</v>
      </c>
    </row>
    <row r="751" spans="1:4">
      <c r="A751">
        <v>775</v>
      </c>
      <c r="B751" s="13">
        <v>45897</v>
      </c>
      <c r="C751" t="s">
        <v>1536</v>
      </c>
      <c r="D751" t="s">
        <v>3228</v>
      </c>
    </row>
    <row r="752" spans="1:4">
      <c r="A752">
        <v>776</v>
      </c>
      <c r="B752" s="13">
        <v>45897</v>
      </c>
      <c r="C752" t="s">
        <v>1731</v>
      </c>
      <c r="D752" t="s">
        <v>3229</v>
      </c>
    </row>
    <row r="753" spans="1:4">
      <c r="A753">
        <v>777</v>
      </c>
      <c r="B753" s="13">
        <v>45897</v>
      </c>
      <c r="C753" t="s">
        <v>1122</v>
      </c>
      <c r="D753" t="s">
        <v>3230</v>
      </c>
    </row>
    <row r="754" spans="1:4">
      <c r="A754">
        <v>778</v>
      </c>
      <c r="B754" s="13">
        <v>45897</v>
      </c>
      <c r="C754" t="s">
        <v>1034</v>
      </c>
      <c r="D754" t="s">
        <v>3231</v>
      </c>
    </row>
    <row r="755" spans="1:4">
      <c r="A755">
        <v>779</v>
      </c>
      <c r="B755" s="13">
        <v>45897</v>
      </c>
      <c r="C755" t="s">
        <v>1144</v>
      </c>
      <c r="D755" t="s">
        <v>3232</v>
      </c>
    </row>
    <row r="756" spans="1:4">
      <c r="A756">
        <v>780</v>
      </c>
      <c r="B756" s="13">
        <v>45897</v>
      </c>
      <c r="C756" t="s">
        <v>1533</v>
      </c>
      <c r="D756" t="s">
        <v>3233</v>
      </c>
    </row>
    <row r="757" spans="1:4">
      <c r="A757">
        <v>781</v>
      </c>
      <c r="B757" s="13">
        <v>45897</v>
      </c>
      <c r="C757" t="s">
        <v>1664</v>
      </c>
      <c r="D757" t="s">
        <v>3234</v>
      </c>
    </row>
    <row r="758" spans="1:4">
      <c r="A758">
        <v>782</v>
      </c>
      <c r="B758" s="13">
        <v>45898</v>
      </c>
      <c r="C758" t="s">
        <v>2901</v>
      </c>
      <c r="D758" t="s">
        <v>3238</v>
      </c>
    </row>
    <row r="759" spans="1:4">
      <c r="A759">
        <v>783</v>
      </c>
      <c r="B759" s="13">
        <v>45898</v>
      </c>
      <c r="C759" t="s">
        <v>1511</v>
      </c>
      <c r="D759" t="s">
        <v>3239</v>
      </c>
    </row>
    <row r="760" spans="1:4">
      <c r="A760">
        <v>784</v>
      </c>
      <c r="B760" s="13">
        <v>45898</v>
      </c>
      <c r="C760" t="s">
        <v>1664</v>
      </c>
      <c r="D760" t="s">
        <v>3240</v>
      </c>
    </row>
    <row r="761" spans="1:4">
      <c r="A761">
        <v>785</v>
      </c>
      <c r="B761" s="13">
        <v>45898</v>
      </c>
      <c r="C761" t="s">
        <v>3098</v>
      </c>
      <c r="D761" t="s">
        <v>3241</v>
      </c>
    </row>
    <row r="762" spans="1:4">
      <c r="A762">
        <v>786</v>
      </c>
      <c r="B762" s="13">
        <v>45899</v>
      </c>
      <c r="C762" t="s">
        <v>2776</v>
      </c>
      <c r="D762" t="s">
        <v>3242</v>
      </c>
    </row>
    <row r="763" spans="1:4">
      <c r="A763">
        <v>787</v>
      </c>
      <c r="B763" s="13">
        <v>45899</v>
      </c>
      <c r="C763" t="s">
        <v>1689</v>
      </c>
      <c r="D763" t="s">
        <v>3243</v>
      </c>
    </row>
    <row r="764" spans="1:4">
      <c r="A764">
        <v>788</v>
      </c>
      <c r="B764" s="13">
        <v>45901</v>
      </c>
      <c r="C764" t="s">
        <v>1357</v>
      </c>
      <c r="D764" t="s">
        <v>3249</v>
      </c>
    </row>
    <row r="765" spans="1:4">
      <c r="A765">
        <v>789</v>
      </c>
      <c r="B765" s="13">
        <v>45901</v>
      </c>
      <c r="C765" t="s">
        <v>1357</v>
      </c>
      <c r="D765" t="s">
        <v>3250</v>
      </c>
    </row>
    <row r="766" spans="1:4">
      <c r="A766">
        <v>790</v>
      </c>
      <c r="B766" s="13">
        <v>45901</v>
      </c>
      <c r="C766" t="s">
        <v>1511</v>
      </c>
      <c r="D766" t="s">
        <v>3251</v>
      </c>
    </row>
    <row r="767" spans="1:4">
      <c r="A767">
        <v>791</v>
      </c>
      <c r="B767" s="13">
        <v>45901</v>
      </c>
      <c r="C767" t="s">
        <v>1431</v>
      </c>
      <c r="D767" t="s">
        <v>3252</v>
      </c>
    </row>
    <row r="768" spans="1:4">
      <c r="A768">
        <v>792</v>
      </c>
      <c r="B768" s="13">
        <v>45901</v>
      </c>
      <c r="C768" t="s">
        <v>1753</v>
      </c>
      <c r="D768" t="s">
        <v>3253</v>
      </c>
    </row>
    <row r="769" spans="1:4">
      <c r="A769">
        <v>793</v>
      </c>
      <c r="B769" s="13">
        <v>45901</v>
      </c>
      <c r="C769" t="s">
        <v>1402</v>
      </c>
      <c r="D769" t="s">
        <v>3254</v>
      </c>
    </row>
    <row r="770" spans="1:4">
      <c r="A770">
        <v>794</v>
      </c>
      <c r="B770" s="13">
        <v>45901</v>
      </c>
      <c r="C770" t="s">
        <v>2670</v>
      </c>
      <c r="D770" t="s">
        <v>3255</v>
      </c>
    </row>
    <row r="771" spans="1:4">
      <c r="A771">
        <v>795</v>
      </c>
      <c r="B771" s="13">
        <v>45901</v>
      </c>
      <c r="C771" t="s">
        <v>3244</v>
      </c>
      <c r="D771" t="s">
        <v>3256</v>
      </c>
    </row>
    <row r="772" spans="1:4">
      <c r="A772">
        <v>796</v>
      </c>
      <c r="B772" s="13">
        <v>45901</v>
      </c>
      <c r="C772" t="s">
        <v>1402</v>
      </c>
      <c r="D772" t="s">
        <v>3257</v>
      </c>
    </row>
    <row r="773" spans="1:4">
      <c r="A773">
        <v>797</v>
      </c>
      <c r="B773" s="13">
        <v>45902</v>
      </c>
      <c r="C773" t="s">
        <v>1144</v>
      </c>
      <c r="D773" t="s">
        <v>3260</v>
      </c>
    </row>
    <row r="774" spans="1:4">
      <c r="A774">
        <v>798</v>
      </c>
      <c r="B774" s="13">
        <v>45902</v>
      </c>
      <c r="C774" t="s">
        <v>1912</v>
      </c>
      <c r="D774" t="s">
        <v>3261</v>
      </c>
    </row>
    <row r="775" spans="1:4">
      <c r="A775">
        <v>799</v>
      </c>
      <c r="B775" s="13">
        <v>45902</v>
      </c>
      <c r="C775" t="s">
        <v>2901</v>
      </c>
      <c r="D775" t="s">
        <v>3262</v>
      </c>
    </row>
    <row r="776" spans="1:4">
      <c r="A776">
        <v>800</v>
      </c>
      <c r="B776" s="13">
        <v>45902</v>
      </c>
      <c r="C776" t="s">
        <v>1122</v>
      </c>
      <c r="D776" t="s">
        <v>3263</v>
      </c>
    </row>
    <row r="777" spans="1:4">
      <c r="A777">
        <v>801</v>
      </c>
      <c r="B777" s="13">
        <v>45902</v>
      </c>
      <c r="C777" t="s">
        <v>1533</v>
      </c>
      <c r="D777" t="s">
        <v>3264</v>
      </c>
    </row>
    <row r="778" spans="1:4">
      <c r="A778">
        <v>802</v>
      </c>
      <c r="B778" s="13">
        <v>45902</v>
      </c>
      <c r="C778" t="s">
        <v>1452</v>
      </c>
      <c r="D778" t="s">
        <v>3266</v>
      </c>
    </row>
    <row r="779" spans="1:4">
      <c r="A779">
        <v>803</v>
      </c>
      <c r="B779" s="13">
        <v>45902</v>
      </c>
      <c r="C779" t="s">
        <v>996</v>
      </c>
      <c r="D779" t="s">
        <v>3267</v>
      </c>
    </row>
    <row r="780" spans="1:4">
      <c r="A780">
        <v>804</v>
      </c>
      <c r="B780" s="13">
        <v>45903</v>
      </c>
      <c r="C780" t="s">
        <v>1731</v>
      </c>
      <c r="D780" t="s">
        <v>3268</v>
      </c>
    </row>
    <row r="781" spans="1:4">
      <c r="A781">
        <v>805</v>
      </c>
      <c r="B781" s="13">
        <v>45903</v>
      </c>
      <c r="C781" t="s">
        <v>1425</v>
      </c>
      <c r="D781" t="s">
        <v>3269</v>
      </c>
    </row>
    <row r="782" spans="1:4">
      <c r="A782">
        <v>806</v>
      </c>
      <c r="B782" s="13">
        <v>45903</v>
      </c>
      <c r="C782" t="s">
        <v>1402</v>
      </c>
      <c r="D782" t="s">
        <v>3270</v>
      </c>
    </row>
    <row r="783" spans="1:4">
      <c r="A783">
        <v>807</v>
      </c>
      <c r="B783" s="13">
        <v>45903</v>
      </c>
      <c r="C783" t="s">
        <v>1144</v>
      </c>
      <c r="D783" t="s">
        <v>3272</v>
      </c>
    </row>
    <row r="784" spans="1:4">
      <c r="A784">
        <v>808</v>
      </c>
      <c r="B784" s="13">
        <v>45903</v>
      </c>
      <c r="C784" t="s">
        <v>1456</v>
      </c>
      <c r="D784" t="s">
        <v>3274</v>
      </c>
    </row>
    <row r="785" spans="1:4">
      <c r="A785">
        <v>809</v>
      </c>
      <c r="B785" s="13">
        <v>45903</v>
      </c>
      <c r="C785" t="s">
        <v>1536</v>
      </c>
      <c r="D785" t="s">
        <v>3277</v>
      </c>
    </row>
    <row r="786" spans="1:4">
      <c r="A786">
        <v>810</v>
      </c>
      <c r="B786" s="13">
        <v>45903</v>
      </c>
      <c r="C786" t="s">
        <v>3186</v>
      </c>
      <c r="D786" t="s">
        <v>3278</v>
      </c>
    </row>
    <row r="787" spans="1:4">
      <c r="A787">
        <v>811</v>
      </c>
      <c r="B787" s="13">
        <v>45903</v>
      </c>
      <c r="C787" t="s">
        <v>1407</v>
      </c>
      <c r="D787" t="s">
        <v>3282</v>
      </c>
    </row>
    <row r="788" spans="1:4">
      <c r="A788">
        <v>812</v>
      </c>
      <c r="B788" s="13">
        <v>45903</v>
      </c>
      <c r="C788" t="s">
        <v>1407</v>
      </c>
      <c r="D788" t="s">
        <v>3283</v>
      </c>
    </row>
    <row r="789" spans="1:4">
      <c r="A789">
        <v>813</v>
      </c>
      <c r="B789" s="13">
        <v>45903</v>
      </c>
      <c r="C789" t="s">
        <v>2243</v>
      </c>
      <c r="D789" t="s">
        <v>3287</v>
      </c>
    </row>
    <row r="790" spans="1:4">
      <c r="A790">
        <v>814</v>
      </c>
      <c r="B790" s="13">
        <v>45903</v>
      </c>
      <c r="C790" t="s">
        <v>3284</v>
      </c>
      <c r="D790" t="s">
        <v>3288</v>
      </c>
    </row>
    <row r="791" spans="1:4">
      <c r="A791">
        <v>815</v>
      </c>
      <c r="B791" s="13">
        <v>45903</v>
      </c>
      <c r="C791" t="s">
        <v>1689</v>
      </c>
      <c r="D791" t="s">
        <v>3289</v>
      </c>
    </row>
    <row r="792" spans="1:4">
      <c r="A792">
        <v>816</v>
      </c>
      <c r="B792" s="13">
        <v>45903</v>
      </c>
      <c r="C792" t="s">
        <v>2243</v>
      </c>
      <c r="D792" t="s">
        <v>3290</v>
      </c>
    </row>
    <row r="793" spans="1:4">
      <c r="A793">
        <v>817</v>
      </c>
      <c r="B793" s="13">
        <v>45903</v>
      </c>
      <c r="C793" t="s">
        <v>1786</v>
      </c>
      <c r="D793" t="s">
        <v>3292</v>
      </c>
    </row>
    <row r="794" spans="1:4">
      <c r="A794">
        <v>818</v>
      </c>
      <c r="B794" s="13">
        <v>45903</v>
      </c>
      <c r="C794" t="s">
        <v>1689</v>
      </c>
      <c r="D794" t="s">
        <v>3294</v>
      </c>
    </row>
    <row r="795" spans="1:4">
      <c r="A795">
        <v>819</v>
      </c>
      <c r="B795" s="13">
        <v>45899</v>
      </c>
      <c r="C795" t="s">
        <v>1689</v>
      </c>
      <c r="D795" t="s">
        <v>3295</v>
      </c>
    </row>
    <row r="796" spans="1:4">
      <c r="A796">
        <v>820</v>
      </c>
      <c r="B796" s="13">
        <v>45904</v>
      </c>
      <c r="C796" t="s">
        <v>1664</v>
      </c>
      <c r="D796" t="s">
        <v>3304</v>
      </c>
    </row>
    <row r="797" spans="1:4">
      <c r="A797">
        <v>821</v>
      </c>
      <c r="B797" s="13">
        <v>45904</v>
      </c>
      <c r="C797" t="s">
        <v>1431</v>
      </c>
      <c r="D797" t="s">
        <v>3305</v>
      </c>
    </row>
    <row r="798" spans="1:4">
      <c r="A798">
        <v>822</v>
      </c>
      <c r="B798" s="13">
        <v>45904</v>
      </c>
      <c r="C798" t="s">
        <v>2820</v>
      </c>
      <c r="D798" t="s">
        <v>3306</v>
      </c>
    </row>
    <row r="799" spans="1:4">
      <c r="A799">
        <v>823</v>
      </c>
      <c r="B799" s="13">
        <v>45904</v>
      </c>
      <c r="C799" t="s">
        <v>1437</v>
      </c>
      <c r="D799" t="s">
        <v>3307</v>
      </c>
    </row>
    <row r="800" spans="1:4">
      <c r="A800">
        <v>824</v>
      </c>
      <c r="B800" s="13">
        <v>45904</v>
      </c>
      <c r="C800" t="s">
        <v>3300</v>
      </c>
      <c r="D800" t="s">
        <v>3308</v>
      </c>
    </row>
    <row r="801" spans="1:4">
      <c r="A801">
        <v>825</v>
      </c>
      <c r="B801" s="13">
        <v>45904</v>
      </c>
      <c r="C801" t="s">
        <v>1452</v>
      </c>
      <c r="D801" t="s">
        <v>3311</v>
      </c>
    </row>
    <row r="802" spans="1:4">
      <c r="A802">
        <v>826</v>
      </c>
      <c r="B802" s="13">
        <v>45904</v>
      </c>
      <c r="C802" t="s">
        <v>1452</v>
      </c>
      <c r="D802" t="s">
        <v>3312</v>
      </c>
    </row>
    <row r="803" spans="1:4">
      <c r="A803">
        <v>827</v>
      </c>
      <c r="B803" s="13">
        <v>45904</v>
      </c>
      <c r="C803" t="s">
        <v>1431</v>
      </c>
      <c r="D803" t="s">
        <v>3313</v>
      </c>
    </row>
    <row r="804" spans="1:4">
      <c r="A804">
        <v>828</v>
      </c>
      <c r="B804" s="13">
        <v>45904</v>
      </c>
      <c r="C804" t="s">
        <v>3293</v>
      </c>
      <c r="D804" t="s">
        <v>3314</v>
      </c>
    </row>
    <row r="805" spans="1:4">
      <c r="A805">
        <v>829</v>
      </c>
      <c r="B805" s="13">
        <v>45904</v>
      </c>
      <c r="C805" t="s">
        <v>3293</v>
      </c>
      <c r="D805" t="s">
        <v>3315</v>
      </c>
    </row>
    <row r="806" spans="1:4">
      <c r="A806">
        <v>830</v>
      </c>
      <c r="B806" s="13">
        <v>45904</v>
      </c>
      <c r="C806" t="s">
        <v>1431</v>
      </c>
      <c r="D806" t="s">
        <v>3316</v>
      </c>
    </row>
    <row r="807" spans="1:4">
      <c r="A807">
        <v>831</v>
      </c>
      <c r="B807" s="13">
        <v>45904</v>
      </c>
      <c r="C807" t="s">
        <v>1452</v>
      </c>
      <c r="D807" t="s">
        <v>3317</v>
      </c>
    </row>
    <row r="808" spans="1:4">
      <c r="A808">
        <v>832</v>
      </c>
      <c r="B808" s="13">
        <v>45904</v>
      </c>
      <c r="C808" t="s">
        <v>1452</v>
      </c>
      <c r="D808" t="s">
        <v>3318</v>
      </c>
    </row>
    <row r="809" spans="1:4">
      <c r="A809">
        <v>833</v>
      </c>
      <c r="B809" s="13">
        <v>45904</v>
      </c>
      <c r="C809" t="s">
        <v>3300</v>
      </c>
      <c r="D809" t="s">
        <v>3319</v>
      </c>
    </row>
    <row r="810" spans="1:4">
      <c r="A810">
        <v>834</v>
      </c>
      <c r="B810" s="13">
        <v>45904</v>
      </c>
      <c r="C810" t="s">
        <v>1437</v>
      </c>
      <c r="D810" t="s">
        <v>3320</v>
      </c>
    </row>
    <row r="811" spans="1:4">
      <c r="A811">
        <v>835</v>
      </c>
      <c r="B811" s="13">
        <v>45904</v>
      </c>
      <c r="C811" t="s">
        <v>2820</v>
      </c>
      <c r="D811" t="s">
        <v>3321</v>
      </c>
    </row>
    <row r="812" spans="1:4">
      <c r="A812">
        <v>836</v>
      </c>
      <c r="B812" s="13">
        <v>45904</v>
      </c>
      <c r="C812" t="s">
        <v>1431</v>
      </c>
      <c r="D812" t="s">
        <v>3322</v>
      </c>
    </row>
    <row r="813" spans="1:4">
      <c r="A813">
        <v>837</v>
      </c>
      <c r="B813" s="13">
        <v>45904</v>
      </c>
      <c r="C813" t="s">
        <v>1664</v>
      </c>
      <c r="D813" t="s">
        <v>3323</v>
      </c>
    </row>
    <row r="814" spans="1:4">
      <c r="A814">
        <v>838</v>
      </c>
      <c r="B814" s="13">
        <v>45905</v>
      </c>
      <c r="C814" t="s">
        <v>1425</v>
      </c>
      <c r="D814" t="s">
        <v>3329</v>
      </c>
    </row>
    <row r="815" spans="1:4">
      <c r="A815">
        <v>839</v>
      </c>
      <c r="B815" s="13">
        <v>45905</v>
      </c>
      <c r="C815" t="s">
        <v>1007</v>
      </c>
      <c r="D815" t="s">
        <v>3330</v>
      </c>
    </row>
    <row r="816" spans="1:4">
      <c r="A816">
        <v>840</v>
      </c>
      <c r="B816" s="13">
        <v>45905</v>
      </c>
      <c r="C816" t="s">
        <v>1402</v>
      </c>
      <c r="D816" t="s">
        <v>3332</v>
      </c>
    </row>
    <row r="817" spans="1:4">
      <c r="A817">
        <v>841</v>
      </c>
      <c r="B817" s="13">
        <v>45905</v>
      </c>
      <c r="C817" t="s">
        <v>1264</v>
      </c>
      <c r="D817" t="s">
        <v>3333</v>
      </c>
    </row>
    <row r="818" spans="1:4">
      <c r="A818">
        <v>842</v>
      </c>
      <c r="B818" s="13">
        <v>45905</v>
      </c>
      <c r="C818" t="s">
        <v>1664</v>
      </c>
      <c r="D818" t="s">
        <v>3335</v>
      </c>
    </row>
    <row r="819" spans="1:4">
      <c r="A819">
        <v>843</v>
      </c>
      <c r="B819" s="13">
        <v>45905</v>
      </c>
      <c r="C819" t="s">
        <v>3047</v>
      </c>
      <c r="D819" t="s">
        <v>3336</v>
      </c>
    </row>
    <row r="820" spans="1:4">
      <c r="A820">
        <v>844</v>
      </c>
      <c r="B820" s="13">
        <v>45905</v>
      </c>
      <c r="C820" t="s">
        <v>3337</v>
      </c>
      <c r="D820" t="s">
        <v>3338</v>
      </c>
    </row>
    <row r="821" spans="1:4">
      <c r="A821">
        <v>845</v>
      </c>
      <c r="B821" s="13">
        <v>45905</v>
      </c>
      <c r="C821" t="s">
        <v>1357</v>
      </c>
      <c r="D821" t="s">
        <v>3339</v>
      </c>
    </row>
    <row r="822" spans="1:4">
      <c r="A822">
        <v>846</v>
      </c>
      <c r="B822" s="13">
        <v>45905</v>
      </c>
      <c r="C822" t="s">
        <v>1431</v>
      </c>
      <c r="D822" t="s">
        <v>3349</v>
      </c>
    </row>
    <row r="823" spans="1:4">
      <c r="A823">
        <v>847</v>
      </c>
      <c r="B823" s="13">
        <v>45906</v>
      </c>
      <c r="C823" t="s">
        <v>3350</v>
      </c>
      <c r="D823" t="s">
        <v>3358</v>
      </c>
    </row>
    <row r="824" spans="1:4">
      <c r="A824">
        <v>848</v>
      </c>
      <c r="B824" s="13">
        <v>45906</v>
      </c>
      <c r="C824" t="s">
        <v>2901</v>
      </c>
      <c r="D824" t="s">
        <v>3360</v>
      </c>
    </row>
    <row r="825" spans="1:4">
      <c r="A825">
        <v>849</v>
      </c>
      <c r="B825" s="13">
        <v>45906</v>
      </c>
      <c r="C825" t="s">
        <v>3352</v>
      </c>
      <c r="D825" t="s">
        <v>3362</v>
      </c>
    </row>
    <row r="826" spans="1:4">
      <c r="A826">
        <v>850</v>
      </c>
      <c r="B826" s="13">
        <v>45908</v>
      </c>
      <c r="C826" t="s">
        <v>1452</v>
      </c>
      <c r="D826" t="s">
        <v>3364</v>
      </c>
    </row>
    <row r="827" spans="1:4">
      <c r="A827">
        <v>851</v>
      </c>
      <c r="B827" s="13">
        <v>45908</v>
      </c>
      <c r="C827" t="s">
        <v>1542</v>
      </c>
      <c r="D827" t="s">
        <v>3365</v>
      </c>
    </row>
    <row r="828" spans="1:4">
      <c r="A828">
        <v>852</v>
      </c>
      <c r="B828" s="13">
        <v>45908</v>
      </c>
      <c r="C828" t="s">
        <v>1264</v>
      </c>
      <c r="D828" t="s">
        <v>3366</v>
      </c>
    </row>
    <row r="829" spans="1:4">
      <c r="A829">
        <v>853</v>
      </c>
      <c r="B829" s="13">
        <v>45908</v>
      </c>
      <c r="C829" t="s">
        <v>1536</v>
      </c>
      <c r="D829" t="s">
        <v>3367</v>
      </c>
    </row>
    <row r="830" spans="1:4">
      <c r="A830">
        <v>854</v>
      </c>
      <c r="B830" s="13">
        <v>45908</v>
      </c>
      <c r="C830" t="s">
        <v>1617</v>
      </c>
      <c r="D830" t="s">
        <v>3370</v>
      </c>
    </row>
    <row r="831" spans="1:4">
      <c r="A831">
        <v>855</v>
      </c>
      <c r="B831" s="13">
        <v>45908</v>
      </c>
      <c r="C831" t="s">
        <v>1040</v>
      </c>
      <c r="D831" t="s">
        <v>3371</v>
      </c>
    </row>
    <row r="832" spans="1:4">
      <c r="A832">
        <v>856</v>
      </c>
      <c r="B832" s="13">
        <v>45908</v>
      </c>
      <c r="C832" t="s">
        <v>1437</v>
      </c>
      <c r="D832" t="s">
        <v>3372</v>
      </c>
    </row>
    <row r="833" spans="1:4">
      <c r="A833">
        <v>857</v>
      </c>
      <c r="B833" s="13">
        <v>45908</v>
      </c>
      <c r="C833" t="s">
        <v>1357</v>
      </c>
      <c r="D833" t="s">
        <v>3373</v>
      </c>
    </row>
    <row r="834" spans="1:4">
      <c r="A834">
        <v>858</v>
      </c>
      <c r="B834" s="13">
        <v>45909</v>
      </c>
      <c r="C834" t="s">
        <v>2538</v>
      </c>
      <c r="D834" t="s">
        <v>3381</v>
      </c>
    </row>
    <row r="835" spans="1:4">
      <c r="A835">
        <v>859</v>
      </c>
      <c r="B835" s="13">
        <v>45909</v>
      </c>
      <c r="C835" t="s">
        <v>2329</v>
      </c>
      <c r="D835" t="s">
        <v>3382</v>
      </c>
    </row>
    <row r="836" spans="1:4">
      <c r="A836">
        <v>860</v>
      </c>
      <c r="B836" s="13">
        <v>45909</v>
      </c>
      <c r="C836" t="s">
        <v>981</v>
      </c>
      <c r="D836" t="s">
        <v>3383</v>
      </c>
    </row>
    <row r="837" spans="1:4">
      <c r="A837">
        <v>861</v>
      </c>
      <c r="B837" s="13">
        <v>45909</v>
      </c>
      <c r="C837" t="s">
        <v>2384</v>
      </c>
      <c r="D837" t="s">
        <v>3384</v>
      </c>
    </row>
    <row r="838" spans="1:4">
      <c r="A838">
        <v>862</v>
      </c>
      <c r="B838" s="13">
        <v>45909</v>
      </c>
      <c r="C838" t="s">
        <v>1806</v>
      </c>
      <c r="D838" t="s">
        <v>3385</v>
      </c>
    </row>
    <row r="839" spans="1:4">
      <c r="A839">
        <v>863</v>
      </c>
      <c r="B839" s="13">
        <v>45910</v>
      </c>
      <c r="C839" t="s">
        <v>1407</v>
      </c>
      <c r="D839" t="s">
        <v>3386</v>
      </c>
    </row>
    <row r="840" spans="1:4">
      <c r="A840">
        <v>864</v>
      </c>
      <c r="B840" s="13">
        <v>45910</v>
      </c>
      <c r="C840" t="s">
        <v>1617</v>
      </c>
      <c r="D840" t="s">
        <v>3387</v>
      </c>
    </row>
    <row r="841" spans="1:4">
      <c r="A841">
        <v>865</v>
      </c>
      <c r="B841" s="13">
        <v>45910</v>
      </c>
      <c r="C841" t="s">
        <v>1809</v>
      </c>
      <c r="D841" t="s">
        <v>3388</v>
      </c>
    </row>
    <row r="842" spans="1:4">
      <c r="A842">
        <v>866</v>
      </c>
      <c r="B842" s="13">
        <v>45910</v>
      </c>
      <c r="C842" t="s">
        <v>1498</v>
      </c>
      <c r="D842" t="s">
        <v>3391</v>
      </c>
    </row>
    <row r="843" spans="1:4">
      <c r="A843">
        <v>867</v>
      </c>
      <c r="B843" s="13">
        <v>45910</v>
      </c>
      <c r="C843" t="s">
        <v>3389</v>
      </c>
      <c r="D843" t="s">
        <v>3393</v>
      </c>
    </row>
    <row r="844" spans="1:4">
      <c r="A844">
        <v>868</v>
      </c>
      <c r="B844" s="13">
        <v>45910</v>
      </c>
      <c r="C844" t="s">
        <v>1402</v>
      </c>
      <c r="D844" t="s">
        <v>3394</v>
      </c>
    </row>
    <row r="845" spans="1:4">
      <c r="A845">
        <v>869</v>
      </c>
      <c r="B845" s="13">
        <v>45910</v>
      </c>
      <c r="C845" t="s">
        <v>3284</v>
      </c>
      <c r="D845" t="s">
        <v>3395</v>
      </c>
    </row>
    <row r="846" spans="1:4">
      <c r="A846">
        <v>870</v>
      </c>
      <c r="B846" s="13">
        <v>45910</v>
      </c>
      <c r="C846" t="s">
        <v>1402</v>
      </c>
      <c r="D846" t="s">
        <v>3396</v>
      </c>
    </row>
    <row r="847" spans="1:4">
      <c r="A847">
        <v>871</v>
      </c>
      <c r="B847" s="13">
        <v>45910</v>
      </c>
      <c r="C847" t="s">
        <v>1264</v>
      </c>
      <c r="D847" t="s">
        <v>3397</v>
      </c>
    </row>
    <row r="848" spans="1:4">
      <c r="A848">
        <v>872</v>
      </c>
      <c r="B848" s="13">
        <v>45910</v>
      </c>
      <c r="C848" t="s">
        <v>2691</v>
      </c>
      <c r="D848" t="s">
        <v>3398</v>
      </c>
    </row>
    <row r="849" spans="1:4">
      <c r="A849">
        <v>873</v>
      </c>
      <c r="B849" s="13">
        <v>45910</v>
      </c>
      <c r="C849" t="s">
        <v>2691</v>
      </c>
      <c r="D849" t="s">
        <v>3399</v>
      </c>
    </row>
    <row r="850" spans="1:4">
      <c r="A850">
        <v>874</v>
      </c>
      <c r="B850" s="13">
        <v>45910</v>
      </c>
      <c r="C850" t="s">
        <v>1407</v>
      </c>
      <c r="D850" t="s">
        <v>3400</v>
      </c>
    </row>
    <row r="851" spans="1:4">
      <c r="A851">
        <v>875</v>
      </c>
      <c r="B851" s="13">
        <v>45910</v>
      </c>
      <c r="C851" t="s">
        <v>1407</v>
      </c>
      <c r="D851" t="s">
        <v>3401</v>
      </c>
    </row>
    <row r="852" spans="1:4">
      <c r="A852">
        <v>876</v>
      </c>
      <c r="B852" s="13">
        <v>45910</v>
      </c>
      <c r="C852" t="s">
        <v>1731</v>
      </c>
      <c r="D852" t="s">
        <v>3402</v>
      </c>
    </row>
    <row r="853" spans="1:4">
      <c r="A853">
        <v>877</v>
      </c>
      <c r="B853" s="13">
        <v>45911</v>
      </c>
      <c r="C853" t="s">
        <v>1425</v>
      </c>
      <c r="D853" t="s">
        <v>3406</v>
      </c>
    </row>
    <row r="854" spans="1:4">
      <c r="A854">
        <v>878</v>
      </c>
      <c r="B854" s="13">
        <v>45911</v>
      </c>
      <c r="C854" t="s">
        <v>1065</v>
      </c>
      <c r="D854" t="s">
        <v>3407</v>
      </c>
    </row>
    <row r="855" spans="1:4">
      <c r="A855">
        <v>879</v>
      </c>
      <c r="B855" s="13">
        <v>45911</v>
      </c>
      <c r="C855" t="s">
        <v>1065</v>
      </c>
      <c r="D855" t="s">
        <v>3408</v>
      </c>
    </row>
    <row r="856" spans="1:4">
      <c r="A856">
        <v>880</v>
      </c>
      <c r="B856" s="13">
        <v>45911</v>
      </c>
      <c r="C856" t="s">
        <v>1753</v>
      </c>
      <c r="D856" t="s">
        <v>3409</v>
      </c>
    </row>
    <row r="857" spans="1:4">
      <c r="A857">
        <v>881</v>
      </c>
      <c r="B857" s="13">
        <v>45911</v>
      </c>
      <c r="C857" t="s">
        <v>981</v>
      </c>
      <c r="D857" t="s">
        <v>3410</v>
      </c>
    </row>
    <row r="858" spans="1:4">
      <c r="A858">
        <v>882</v>
      </c>
      <c r="B858" s="13">
        <v>45911</v>
      </c>
      <c r="C858" t="s">
        <v>1407</v>
      </c>
      <c r="D858" t="s">
        <v>3413</v>
      </c>
    </row>
    <row r="859" spans="1:4">
      <c r="A859">
        <v>883</v>
      </c>
      <c r="B859" s="13">
        <v>45911</v>
      </c>
      <c r="C859" t="s">
        <v>1357</v>
      </c>
      <c r="D859" t="s">
        <v>3414</v>
      </c>
    </row>
    <row r="860" spans="1:4">
      <c r="A860">
        <v>884</v>
      </c>
      <c r="B860" s="13">
        <v>45911</v>
      </c>
      <c r="C860" t="s">
        <v>1357</v>
      </c>
      <c r="D860" t="s">
        <v>3415</v>
      </c>
    </row>
    <row r="861" spans="1:4">
      <c r="A861">
        <v>885</v>
      </c>
      <c r="B861" s="13">
        <v>45911</v>
      </c>
      <c r="C861" t="s">
        <v>1731</v>
      </c>
      <c r="D861" t="s">
        <v>3416</v>
      </c>
    </row>
    <row r="862" spans="1:4">
      <c r="A862">
        <v>886</v>
      </c>
      <c r="B862" s="13">
        <v>45911</v>
      </c>
      <c r="C862" t="s">
        <v>3015</v>
      </c>
      <c r="D862" t="s">
        <v>3417</v>
      </c>
    </row>
    <row r="863" spans="1:4">
      <c r="A863">
        <v>887</v>
      </c>
      <c r="B863" s="13">
        <v>45912</v>
      </c>
      <c r="C863" t="s">
        <v>1431</v>
      </c>
      <c r="D863" t="s">
        <v>3419</v>
      </c>
    </row>
    <row r="864" spans="1:4">
      <c r="A864">
        <v>888</v>
      </c>
      <c r="B864" s="13">
        <v>45912</v>
      </c>
      <c r="C864" t="s">
        <v>1617</v>
      </c>
      <c r="D864" t="s">
        <v>3420</v>
      </c>
    </row>
    <row r="865" spans="1:4">
      <c r="A865">
        <v>889</v>
      </c>
      <c r="B865" s="13">
        <v>45912</v>
      </c>
      <c r="C865" t="s">
        <v>1664</v>
      </c>
      <c r="D865" t="s">
        <v>3421</v>
      </c>
    </row>
    <row r="866" spans="1:4">
      <c r="A866">
        <v>890</v>
      </c>
      <c r="B866" s="13">
        <v>45912</v>
      </c>
      <c r="C866" t="s">
        <v>2820</v>
      </c>
      <c r="D866" t="s">
        <v>3422</v>
      </c>
    </row>
    <row r="867" spans="1:4">
      <c r="A867">
        <v>891</v>
      </c>
      <c r="B867" s="13">
        <v>45912</v>
      </c>
      <c r="C867" t="s">
        <v>1664</v>
      </c>
      <c r="D867" t="s">
        <v>3424</v>
      </c>
    </row>
    <row r="868" spans="1:4">
      <c r="A868">
        <v>892</v>
      </c>
      <c r="B868" s="13">
        <v>45912</v>
      </c>
      <c r="C868" t="s">
        <v>1427</v>
      </c>
      <c r="D868" t="s">
        <v>3425</v>
      </c>
    </row>
    <row r="869" spans="1:4">
      <c r="A869">
        <v>893</v>
      </c>
      <c r="B869" s="13">
        <v>45912</v>
      </c>
      <c r="C869" t="s">
        <v>3426</v>
      </c>
      <c r="D869" t="s">
        <v>3427</v>
      </c>
    </row>
    <row r="870" spans="1:4">
      <c r="A870">
        <v>894</v>
      </c>
      <c r="B870" s="13">
        <v>45913</v>
      </c>
      <c r="C870" t="s">
        <v>1664</v>
      </c>
      <c r="D870" t="s">
        <v>3428</v>
      </c>
    </row>
    <row r="871" spans="1:4">
      <c r="A871">
        <v>895</v>
      </c>
      <c r="B871" s="13">
        <v>45915</v>
      </c>
      <c r="C871" t="s">
        <v>1407</v>
      </c>
      <c r="D871" t="s">
        <v>3431</v>
      </c>
    </row>
    <row r="872" spans="1:4">
      <c r="A872">
        <v>896</v>
      </c>
      <c r="B872" s="13">
        <v>45915</v>
      </c>
      <c r="C872" t="s">
        <v>1915</v>
      </c>
      <c r="D872" t="s">
        <v>3432</v>
      </c>
    </row>
    <row r="873" spans="1:4">
      <c r="A873">
        <v>897</v>
      </c>
      <c r="B873" s="13">
        <v>45915</v>
      </c>
      <c r="C873" t="s">
        <v>1040</v>
      </c>
      <c r="D873" t="s">
        <v>3433</v>
      </c>
    </row>
    <row r="874" spans="1:4">
      <c r="A874">
        <v>898</v>
      </c>
      <c r="B874" s="13">
        <v>45915</v>
      </c>
      <c r="C874" t="s">
        <v>1800</v>
      </c>
      <c r="D874" t="s">
        <v>3434</v>
      </c>
    </row>
    <row r="875" spans="1:4">
      <c r="A875">
        <v>899</v>
      </c>
      <c r="B875" s="13">
        <v>45915</v>
      </c>
      <c r="C875" t="s">
        <v>1357</v>
      </c>
      <c r="D875" t="s">
        <v>3435</v>
      </c>
    </row>
    <row r="876" spans="1:4">
      <c r="A876">
        <v>900</v>
      </c>
      <c r="B876" s="13">
        <v>45915</v>
      </c>
      <c r="C876" t="s">
        <v>1122</v>
      </c>
      <c r="D876" t="s">
        <v>3436</v>
      </c>
    </row>
    <row r="877" spans="1:4">
      <c r="A877">
        <v>901</v>
      </c>
      <c r="B877" s="13">
        <v>45915</v>
      </c>
      <c r="C877" t="s">
        <v>1402</v>
      </c>
      <c r="D877" t="s">
        <v>3438</v>
      </c>
    </row>
    <row r="878" spans="1:4">
      <c r="A878">
        <v>902</v>
      </c>
      <c r="B878" s="13">
        <v>45916</v>
      </c>
      <c r="C878" t="s">
        <v>1536</v>
      </c>
      <c r="D878" t="s">
        <v>3440</v>
      </c>
    </row>
    <row r="879" spans="1:4">
      <c r="A879">
        <v>903</v>
      </c>
      <c r="B879" s="13">
        <v>45916</v>
      </c>
      <c r="C879" t="s">
        <v>2217</v>
      </c>
      <c r="D879" t="s">
        <v>3441</v>
      </c>
    </row>
    <row r="880" spans="1:4">
      <c r="A880">
        <v>904</v>
      </c>
      <c r="B880" s="13">
        <v>45916</v>
      </c>
      <c r="C880" t="s">
        <v>1915</v>
      </c>
      <c r="D880" t="s">
        <v>3443</v>
      </c>
    </row>
    <row r="881" spans="1:4">
      <c r="A881">
        <v>905</v>
      </c>
      <c r="B881" s="13">
        <v>45916</v>
      </c>
      <c r="C881" t="s">
        <v>1402</v>
      </c>
      <c r="D881" t="s">
        <v>3444</v>
      </c>
    </row>
    <row r="882" spans="1:4">
      <c r="A882">
        <v>906</v>
      </c>
      <c r="B882" s="13">
        <v>45916</v>
      </c>
      <c r="C882" t="s">
        <v>1412</v>
      </c>
      <c r="D882" t="s">
        <v>3445</v>
      </c>
    </row>
    <row r="883" spans="1:4">
      <c r="A883">
        <v>907</v>
      </c>
      <c r="B883" s="13">
        <v>45916</v>
      </c>
      <c r="C883" t="s">
        <v>1004</v>
      </c>
      <c r="D883" t="s">
        <v>3446</v>
      </c>
    </row>
    <row r="884" spans="1:4">
      <c r="A884">
        <v>908</v>
      </c>
      <c r="B884" s="13">
        <v>45916</v>
      </c>
      <c r="C884" t="s">
        <v>1664</v>
      </c>
      <c r="D884" t="s">
        <v>3447</v>
      </c>
    </row>
    <row r="885" spans="1:4">
      <c r="A885">
        <v>909</v>
      </c>
      <c r="B885" s="13">
        <v>45916</v>
      </c>
      <c r="C885" t="s">
        <v>981</v>
      </c>
      <c r="D885" t="s">
        <v>3448</v>
      </c>
    </row>
    <row r="886" spans="1:4">
      <c r="A886">
        <v>910</v>
      </c>
      <c r="B886" s="13">
        <v>45916</v>
      </c>
      <c r="C886" t="s">
        <v>1452</v>
      </c>
      <c r="D886" t="s">
        <v>3449</v>
      </c>
    </row>
    <row r="887" spans="1:4">
      <c r="A887">
        <v>911</v>
      </c>
      <c r="B887" s="13">
        <v>45917</v>
      </c>
      <c r="C887" t="s">
        <v>3452</v>
      </c>
      <c r="D887" t="s">
        <v>3459</v>
      </c>
    </row>
    <row r="888" spans="1:4">
      <c r="A888">
        <v>912</v>
      </c>
      <c r="B888" s="13">
        <v>45917</v>
      </c>
      <c r="C888" t="s">
        <v>1746</v>
      </c>
      <c r="D888" t="s">
        <v>3460</v>
      </c>
    </row>
    <row r="889" spans="1:4">
      <c r="A889">
        <v>913</v>
      </c>
      <c r="B889" s="13">
        <v>45917</v>
      </c>
      <c r="C889" t="s">
        <v>1689</v>
      </c>
      <c r="D889" t="s">
        <v>3461</v>
      </c>
    </row>
    <row r="890" spans="1:4">
      <c r="A890">
        <v>914</v>
      </c>
      <c r="B890" s="13">
        <v>45917</v>
      </c>
      <c r="C890" t="s">
        <v>1664</v>
      </c>
      <c r="D890" t="s">
        <v>3463</v>
      </c>
    </row>
    <row r="891" spans="1:4">
      <c r="A891">
        <v>915</v>
      </c>
      <c r="B891" s="13">
        <v>45917</v>
      </c>
      <c r="C891" t="s">
        <v>2076</v>
      </c>
      <c r="D891" t="s">
        <v>3464</v>
      </c>
    </row>
    <row r="892" spans="1:4">
      <c r="A892">
        <v>916</v>
      </c>
      <c r="B892" s="13">
        <v>45917</v>
      </c>
      <c r="C892" t="s">
        <v>2079</v>
      </c>
      <c r="D892" t="s">
        <v>3465</v>
      </c>
    </row>
    <row r="893" spans="1:4">
      <c r="A893">
        <v>917</v>
      </c>
      <c r="B893" s="13">
        <v>45917</v>
      </c>
      <c r="C893" t="s">
        <v>1617</v>
      </c>
      <c r="D893" t="s">
        <v>3466</v>
      </c>
    </row>
    <row r="894" spans="1:4">
      <c r="A894">
        <v>918</v>
      </c>
      <c r="B894" s="13">
        <v>45918</v>
      </c>
      <c r="C894" t="s">
        <v>1357</v>
      </c>
      <c r="D894" t="s">
        <v>3476</v>
      </c>
    </row>
    <row r="895" spans="1:4">
      <c r="A895">
        <v>919</v>
      </c>
      <c r="B895" s="13">
        <v>45918</v>
      </c>
      <c r="C895" t="s">
        <v>1015</v>
      </c>
      <c r="D895" t="s">
        <v>3477</v>
      </c>
    </row>
    <row r="896" spans="1:4">
      <c r="A896">
        <v>920</v>
      </c>
      <c r="B896" s="13">
        <v>45918</v>
      </c>
      <c r="C896" t="s">
        <v>1425</v>
      </c>
      <c r="D896" t="s">
        <v>3478</v>
      </c>
    </row>
    <row r="897" spans="1:4">
      <c r="A897">
        <v>921</v>
      </c>
      <c r="B897" s="13">
        <v>45918</v>
      </c>
      <c r="C897" t="s">
        <v>1431</v>
      </c>
      <c r="D897" t="s">
        <v>3479</v>
      </c>
    </row>
    <row r="898" spans="1:4">
      <c r="A898">
        <v>922</v>
      </c>
      <c r="B898" s="13">
        <v>45918</v>
      </c>
      <c r="C898" t="s">
        <v>3020</v>
      </c>
      <c r="D898" t="s">
        <v>3481</v>
      </c>
    </row>
    <row r="899" spans="1:4">
      <c r="A899">
        <v>923</v>
      </c>
      <c r="B899" s="13">
        <v>45918</v>
      </c>
      <c r="C899" t="s">
        <v>1866</v>
      </c>
      <c r="D899" t="s">
        <v>3482</v>
      </c>
    </row>
    <row r="900" spans="1:4">
      <c r="A900">
        <v>924</v>
      </c>
      <c r="B900" s="13">
        <v>45918</v>
      </c>
      <c r="C900" t="s">
        <v>3343</v>
      </c>
      <c r="D900" t="s">
        <v>3483</v>
      </c>
    </row>
    <row r="901" spans="1:4">
      <c r="A901">
        <v>925</v>
      </c>
      <c r="B901" s="13">
        <v>45918</v>
      </c>
      <c r="C901" t="s">
        <v>1402</v>
      </c>
      <c r="D901" t="s">
        <v>3484</v>
      </c>
    </row>
    <row r="902" spans="1:4">
      <c r="A902">
        <v>926</v>
      </c>
      <c r="B902" s="13">
        <v>45918</v>
      </c>
      <c r="C902" t="s">
        <v>1689</v>
      </c>
      <c r="D902" t="s">
        <v>3485</v>
      </c>
    </row>
    <row r="903" spans="1:4">
      <c r="A903">
        <v>927</v>
      </c>
      <c r="B903" s="13">
        <v>45918</v>
      </c>
      <c r="C903" t="s">
        <v>2716</v>
      </c>
      <c r="D903" t="s">
        <v>3486</v>
      </c>
    </row>
    <row r="904" spans="1:4">
      <c r="A904">
        <v>928</v>
      </c>
      <c r="B904" s="13">
        <v>45918</v>
      </c>
      <c r="C904" t="s">
        <v>3015</v>
      </c>
      <c r="D904" t="s">
        <v>3487</v>
      </c>
    </row>
    <row r="905" spans="1:4">
      <c r="A905">
        <v>929</v>
      </c>
      <c r="B905" s="13">
        <v>45918</v>
      </c>
      <c r="C905" t="s">
        <v>2618</v>
      </c>
      <c r="D905" t="s">
        <v>3488</v>
      </c>
    </row>
    <row r="906" spans="1:4">
      <c r="A906">
        <v>930</v>
      </c>
      <c r="B906" s="13">
        <v>45918</v>
      </c>
      <c r="C906" t="s">
        <v>2243</v>
      </c>
      <c r="D906" t="s">
        <v>3489</v>
      </c>
    </row>
    <row r="907" spans="1:4">
      <c r="A907">
        <v>931</v>
      </c>
      <c r="B907" s="13">
        <v>45919</v>
      </c>
      <c r="C907" t="s">
        <v>1065</v>
      </c>
      <c r="D907" t="s">
        <v>3493</v>
      </c>
    </row>
    <row r="908" spans="1:4">
      <c r="A908">
        <v>932</v>
      </c>
      <c r="B908" s="13">
        <v>45919</v>
      </c>
      <c r="C908" t="s">
        <v>1357</v>
      </c>
      <c r="D908" t="s">
        <v>3494</v>
      </c>
    </row>
    <row r="909" spans="1:4">
      <c r="A909">
        <v>933</v>
      </c>
      <c r="B909" s="13">
        <v>45919</v>
      </c>
      <c r="C909" t="s">
        <v>1007</v>
      </c>
      <c r="D909" t="s">
        <v>3495</v>
      </c>
    </row>
    <row r="910" spans="1:4">
      <c r="A910">
        <v>934</v>
      </c>
      <c r="B910" s="13">
        <v>45919</v>
      </c>
      <c r="C910" t="s">
        <v>2652</v>
      </c>
      <c r="D910" t="s">
        <v>3497</v>
      </c>
    </row>
    <row r="911" spans="1:4">
      <c r="A911">
        <v>935</v>
      </c>
      <c r="B911" s="13">
        <v>45920</v>
      </c>
      <c r="C911" t="s">
        <v>1750</v>
      </c>
      <c r="D911" t="s">
        <v>3502</v>
      </c>
    </row>
    <row r="912" spans="1:4">
      <c r="A912">
        <v>936</v>
      </c>
      <c r="B912" s="13">
        <v>45922</v>
      </c>
      <c r="C912" t="s">
        <v>1395</v>
      </c>
      <c r="D912" t="s">
        <v>3506</v>
      </c>
    </row>
    <row r="913" spans="1:4">
      <c r="A913">
        <v>937</v>
      </c>
      <c r="B913" s="13">
        <v>45922</v>
      </c>
      <c r="C913" t="s">
        <v>1912</v>
      </c>
      <c r="D913" t="s">
        <v>3507</v>
      </c>
    </row>
    <row r="914" spans="1:4">
      <c r="A914">
        <v>938</v>
      </c>
      <c r="B914" s="13">
        <v>45922</v>
      </c>
      <c r="C914" t="s">
        <v>1536</v>
      </c>
      <c r="D914" t="s">
        <v>3508</v>
      </c>
    </row>
    <row r="915" spans="1:4">
      <c r="A915">
        <v>939</v>
      </c>
      <c r="B915" s="13">
        <v>45922</v>
      </c>
      <c r="C915" t="s">
        <v>1425</v>
      </c>
      <c r="D915" t="s">
        <v>3509</v>
      </c>
    </row>
    <row r="916" spans="1:4">
      <c r="A916">
        <v>940</v>
      </c>
      <c r="B916" s="13">
        <v>45922</v>
      </c>
      <c r="C916" t="s">
        <v>1400</v>
      </c>
      <c r="D916" t="s">
        <v>3510</v>
      </c>
    </row>
    <row r="917" spans="1:4">
      <c r="A917">
        <v>941</v>
      </c>
      <c r="B917" s="13">
        <v>45922</v>
      </c>
      <c r="C917" t="s">
        <v>2329</v>
      </c>
      <c r="D917" t="s">
        <v>3511</v>
      </c>
    </row>
    <row r="918" spans="1:4">
      <c r="A918">
        <v>942</v>
      </c>
      <c r="B918" s="13">
        <v>45922</v>
      </c>
      <c r="C918" t="s">
        <v>1015</v>
      </c>
      <c r="D918" t="s">
        <v>3512</v>
      </c>
    </row>
    <row r="919" spans="1:4">
      <c r="A919">
        <v>943</v>
      </c>
      <c r="B919" s="13">
        <v>45923</v>
      </c>
      <c r="C919" t="s">
        <v>1040</v>
      </c>
      <c r="D919" t="s">
        <v>3517</v>
      </c>
    </row>
    <row r="920" spans="1:4">
      <c r="A920">
        <v>944</v>
      </c>
      <c r="B920" s="13">
        <v>45923</v>
      </c>
      <c r="C920" t="s">
        <v>1007</v>
      </c>
      <c r="D920" t="s">
        <v>3519</v>
      </c>
    </row>
    <row r="921" spans="1:4">
      <c r="A921">
        <v>945</v>
      </c>
      <c r="B921" s="13">
        <v>45923</v>
      </c>
      <c r="C921" t="s">
        <v>996</v>
      </c>
      <c r="D921" t="s">
        <v>3520</v>
      </c>
    </row>
    <row r="922" spans="1:4">
      <c r="A922">
        <v>946</v>
      </c>
      <c r="B922" s="13">
        <v>45923</v>
      </c>
      <c r="C922" t="s">
        <v>1800</v>
      </c>
      <c r="D922" t="s">
        <v>3521</v>
      </c>
    </row>
    <row r="923" spans="1:4">
      <c r="A923">
        <v>947</v>
      </c>
      <c r="B923" s="13">
        <v>45923</v>
      </c>
      <c r="C923" t="s">
        <v>1410</v>
      </c>
      <c r="D923" t="s">
        <v>3522</v>
      </c>
    </row>
    <row r="924" spans="1:4">
      <c r="A924">
        <v>948</v>
      </c>
      <c r="B924" s="13">
        <v>45923</v>
      </c>
      <c r="C924" t="s">
        <v>1604</v>
      </c>
      <c r="D924" t="s">
        <v>3523</v>
      </c>
    </row>
    <row r="925" spans="1:4">
      <c r="A925">
        <v>949</v>
      </c>
      <c r="B925" s="13">
        <v>45923</v>
      </c>
      <c r="C925" t="s">
        <v>1004</v>
      </c>
      <c r="D925" t="s">
        <v>3524</v>
      </c>
    </row>
    <row r="926" spans="1:4">
      <c r="A926">
        <v>950</v>
      </c>
      <c r="B926" s="13">
        <v>45923</v>
      </c>
      <c r="C926" t="s">
        <v>1040</v>
      </c>
      <c r="D926" t="s">
        <v>3526</v>
      </c>
    </row>
    <row r="927" spans="1:4">
      <c r="A927">
        <v>951</v>
      </c>
      <c r="B927" s="13">
        <v>45923</v>
      </c>
      <c r="C927" t="s">
        <v>1498</v>
      </c>
      <c r="D927" t="s">
        <v>3528</v>
      </c>
    </row>
    <row r="928" spans="1:4">
      <c r="A928">
        <v>952</v>
      </c>
      <c r="B928" s="13">
        <v>45924</v>
      </c>
      <c r="C928" t="s">
        <v>1349</v>
      </c>
      <c r="D928" t="s">
        <v>3531</v>
      </c>
    </row>
    <row r="929" spans="1:4">
      <c r="A929">
        <v>953</v>
      </c>
      <c r="B929" s="13">
        <v>45924</v>
      </c>
      <c r="C929" t="s">
        <v>981</v>
      </c>
      <c r="D929" t="s">
        <v>3533</v>
      </c>
    </row>
    <row r="930" spans="1:4">
      <c r="A930">
        <v>954</v>
      </c>
      <c r="B930" s="13">
        <v>45924</v>
      </c>
      <c r="C930" t="s">
        <v>1357</v>
      </c>
      <c r="D930" t="s">
        <v>3534</v>
      </c>
    </row>
    <row r="931" spans="1:4">
      <c r="A931">
        <v>955</v>
      </c>
      <c r="B931" s="13">
        <v>45924</v>
      </c>
      <c r="C931" t="s">
        <v>2652</v>
      </c>
      <c r="D931" t="s">
        <v>3535</v>
      </c>
    </row>
    <row r="932" spans="1:4">
      <c r="A932">
        <v>956</v>
      </c>
      <c r="B932" s="13">
        <v>45924</v>
      </c>
      <c r="C932" t="s">
        <v>1407</v>
      </c>
      <c r="D932" t="s">
        <v>3536</v>
      </c>
    </row>
    <row r="933" spans="1:4">
      <c r="A933">
        <v>957</v>
      </c>
      <c r="B933" s="13">
        <v>45926</v>
      </c>
      <c r="C933" t="s">
        <v>1746</v>
      </c>
      <c r="D933" t="s">
        <v>3582</v>
      </c>
    </row>
    <row r="934" spans="1:4">
      <c r="A934">
        <v>958</v>
      </c>
      <c r="B934" s="13">
        <v>45926</v>
      </c>
      <c r="C934" t="s">
        <v>1144</v>
      </c>
      <c r="D934" t="s">
        <v>3583</v>
      </c>
    </row>
    <row r="935" spans="1:4">
      <c r="A935">
        <v>959</v>
      </c>
      <c r="B935" s="13">
        <v>45926</v>
      </c>
      <c r="C935" t="s">
        <v>1357</v>
      </c>
      <c r="D935" t="s">
        <v>3584</v>
      </c>
    </row>
    <row r="936" spans="1:4">
      <c r="A936">
        <v>960</v>
      </c>
      <c r="B936" s="13">
        <v>45926</v>
      </c>
      <c r="C936" t="s">
        <v>1498</v>
      </c>
      <c r="D936" t="s">
        <v>3585</v>
      </c>
    </row>
    <row r="937" spans="1:4">
      <c r="A937">
        <v>961</v>
      </c>
      <c r="B937" s="13">
        <v>45926</v>
      </c>
      <c r="C937" t="s">
        <v>3586</v>
      </c>
      <c r="D937" t="s">
        <v>3588</v>
      </c>
    </row>
    <row r="938" spans="1:4">
      <c r="A938">
        <v>962</v>
      </c>
      <c r="B938" s="13">
        <v>45927</v>
      </c>
      <c r="C938" t="s">
        <v>3589</v>
      </c>
      <c r="D938" t="s">
        <v>3592</v>
      </c>
    </row>
    <row r="939" spans="1:4">
      <c r="A939">
        <v>963</v>
      </c>
      <c r="B939" s="13">
        <v>45927</v>
      </c>
      <c r="C939" t="s">
        <v>1896</v>
      </c>
      <c r="D939" t="s">
        <v>3595</v>
      </c>
    </row>
    <row r="940" spans="1:4">
      <c r="A940">
        <v>964</v>
      </c>
      <c r="B940" s="13">
        <v>45929</v>
      </c>
      <c r="C940" t="s">
        <v>2184</v>
      </c>
      <c r="D940" t="s">
        <v>3600</v>
      </c>
    </row>
    <row r="941" spans="1:4">
      <c r="A941">
        <v>965</v>
      </c>
      <c r="B941" s="13">
        <v>45925</v>
      </c>
      <c r="C941" t="s">
        <v>1425</v>
      </c>
      <c r="D941" t="s">
        <v>3605</v>
      </c>
    </row>
    <row r="942" spans="1:4">
      <c r="A942">
        <v>966</v>
      </c>
      <c r="B942" s="13">
        <v>45929</v>
      </c>
      <c r="C942" t="s">
        <v>1425</v>
      </c>
      <c r="D942" t="s">
        <v>3607</v>
      </c>
    </row>
    <row r="943" spans="1:4">
      <c r="A943">
        <v>967</v>
      </c>
      <c r="B943" s="13">
        <v>45929</v>
      </c>
      <c r="C943" t="s">
        <v>1689</v>
      </c>
      <c r="D943" t="s">
        <v>3608</v>
      </c>
    </row>
    <row r="944" spans="1:4">
      <c r="A944">
        <v>968</v>
      </c>
      <c r="B944" s="13">
        <v>45929</v>
      </c>
      <c r="C944" t="s">
        <v>2765</v>
      </c>
      <c r="D944" t="s">
        <v>3609</v>
      </c>
    </row>
    <row r="945" spans="1:4">
      <c r="A945">
        <v>969</v>
      </c>
      <c r="B945" s="13">
        <v>45929</v>
      </c>
      <c r="C945" t="s">
        <v>1349</v>
      </c>
      <c r="D945" t="s">
        <v>3610</v>
      </c>
    </row>
    <row r="946" spans="1:4">
      <c r="A946">
        <v>970</v>
      </c>
      <c r="B946" s="13">
        <v>45929</v>
      </c>
      <c r="C946" t="s">
        <v>1896</v>
      </c>
      <c r="D946" t="s">
        <v>3612</v>
      </c>
    </row>
    <row r="947" spans="1:4">
      <c r="A947">
        <v>971</v>
      </c>
      <c r="B947" s="13">
        <v>45929</v>
      </c>
      <c r="C947" t="s">
        <v>3164</v>
      </c>
      <c r="D947" t="s">
        <v>3614</v>
      </c>
    </row>
    <row r="948" spans="1:4">
      <c r="A948">
        <v>972</v>
      </c>
      <c r="B948" s="13">
        <v>45929</v>
      </c>
      <c r="C948" t="s">
        <v>3352</v>
      </c>
      <c r="D948" t="s">
        <v>3616</v>
      </c>
    </row>
    <row r="949" spans="1:4">
      <c r="A949">
        <v>973</v>
      </c>
      <c r="B949" s="13">
        <v>45929</v>
      </c>
      <c r="C949" t="s">
        <v>1664</v>
      </c>
      <c r="D949" t="s">
        <v>3617</v>
      </c>
    </row>
    <row r="950" spans="1:4">
      <c r="A950">
        <v>974</v>
      </c>
      <c r="B950" s="13">
        <v>45925</v>
      </c>
      <c r="C950" t="s">
        <v>1357</v>
      </c>
      <c r="D950" t="s">
        <v>3618</v>
      </c>
    </row>
    <row r="951" spans="1:4">
      <c r="A951">
        <v>975</v>
      </c>
      <c r="B951" s="13">
        <v>45925</v>
      </c>
      <c r="C951" t="s">
        <v>1498</v>
      </c>
      <c r="D951" t="s">
        <v>3619</v>
      </c>
    </row>
    <row r="952" spans="1:4">
      <c r="A952">
        <v>976</v>
      </c>
      <c r="B952" s="13">
        <v>45925</v>
      </c>
      <c r="C952" t="s">
        <v>1336</v>
      </c>
      <c r="D952" t="s">
        <v>3620</v>
      </c>
    </row>
    <row r="953" spans="1:4">
      <c r="A953">
        <v>977</v>
      </c>
      <c r="B953" s="13">
        <v>45929</v>
      </c>
      <c r="C953" t="s">
        <v>1498</v>
      </c>
      <c r="D953" t="s">
        <v>3621</v>
      </c>
    </row>
    <row r="954" spans="1:4">
      <c r="A954">
        <v>978</v>
      </c>
      <c r="B954" s="13">
        <v>45930</v>
      </c>
      <c r="C954" t="s">
        <v>2079</v>
      </c>
      <c r="D954" t="s">
        <v>3631</v>
      </c>
    </row>
    <row r="955" spans="1:4">
      <c r="A955">
        <v>979</v>
      </c>
      <c r="B955" s="13">
        <v>45930</v>
      </c>
      <c r="C955" t="s">
        <v>1498</v>
      </c>
      <c r="D955" t="s">
        <v>3632</v>
      </c>
    </row>
    <row r="956" spans="1:4">
      <c r="A956">
        <v>980</v>
      </c>
      <c r="B956" s="13">
        <v>45930</v>
      </c>
      <c r="C956" t="s">
        <v>2538</v>
      </c>
      <c r="D956" t="s">
        <v>3634</v>
      </c>
    </row>
    <row r="957" spans="1:4">
      <c r="A957">
        <v>981</v>
      </c>
      <c r="B957" s="13">
        <v>45930</v>
      </c>
      <c r="C957" t="s">
        <v>1357</v>
      </c>
      <c r="D957" t="s">
        <v>3635</v>
      </c>
    </row>
    <row r="958" spans="1:4">
      <c r="A958">
        <v>982</v>
      </c>
      <c r="B958" s="13">
        <v>45930</v>
      </c>
      <c r="C958" t="s">
        <v>1425</v>
      </c>
      <c r="D958" t="s">
        <v>3636</v>
      </c>
    </row>
    <row r="959" spans="1:4">
      <c r="A959">
        <v>983</v>
      </c>
      <c r="B959" s="13">
        <v>45930</v>
      </c>
      <c r="C959" t="s">
        <v>1664</v>
      </c>
      <c r="D959" t="s">
        <v>3637</v>
      </c>
    </row>
    <row r="960" spans="1:4">
      <c r="A960">
        <v>984</v>
      </c>
      <c r="B960" s="13">
        <v>45930</v>
      </c>
      <c r="C960" t="s">
        <v>1689</v>
      </c>
      <c r="D960" t="s">
        <v>3638</v>
      </c>
    </row>
    <row r="961" spans="1:4">
      <c r="A961">
        <v>985</v>
      </c>
      <c r="B961" s="13">
        <v>45930</v>
      </c>
      <c r="C961" t="s">
        <v>3624</v>
      </c>
      <c r="D961" t="s">
        <v>3639</v>
      </c>
    </row>
    <row r="962" spans="1:4">
      <c r="A962">
        <v>986</v>
      </c>
      <c r="B962" s="13">
        <v>45931</v>
      </c>
      <c r="C962" t="s">
        <v>1786</v>
      </c>
      <c r="D962" t="s">
        <v>3667</v>
      </c>
    </row>
    <row r="963" spans="1:4">
      <c r="A963">
        <v>987</v>
      </c>
      <c r="B963" s="13">
        <v>45931</v>
      </c>
      <c r="C963" t="s">
        <v>1689</v>
      </c>
      <c r="D963" t="s">
        <v>3668</v>
      </c>
    </row>
    <row r="964" spans="1:4">
      <c r="A964">
        <v>988</v>
      </c>
      <c r="B964" s="13">
        <v>45931</v>
      </c>
      <c r="C964" t="s">
        <v>1829</v>
      </c>
      <c r="D964" t="s">
        <v>3669</v>
      </c>
    </row>
    <row r="965" spans="1:4">
      <c r="A965">
        <v>989</v>
      </c>
      <c r="B965" s="13">
        <v>45931</v>
      </c>
      <c r="C965" t="s">
        <v>1004</v>
      </c>
      <c r="D965" t="s">
        <v>3670</v>
      </c>
    </row>
    <row r="966" spans="1:4">
      <c r="A966">
        <v>990</v>
      </c>
      <c r="B966" s="13">
        <v>45931</v>
      </c>
      <c r="C966" t="s">
        <v>1809</v>
      </c>
      <c r="D966" t="s">
        <v>3672</v>
      </c>
    </row>
    <row r="967" spans="1:4">
      <c r="A967">
        <v>991</v>
      </c>
      <c r="B967" s="13">
        <v>45931</v>
      </c>
      <c r="C967" t="s">
        <v>3673</v>
      </c>
      <c r="D967" t="s">
        <v>3674</v>
      </c>
    </row>
    <row r="968" spans="1:4">
      <c r="A968">
        <v>992</v>
      </c>
      <c r="B968" s="13">
        <v>45932</v>
      </c>
      <c r="C968" t="s">
        <v>1664</v>
      </c>
      <c r="D968" t="s">
        <v>3678</v>
      </c>
    </row>
    <row r="969" spans="1:4">
      <c r="A969">
        <v>993</v>
      </c>
      <c r="B969" s="13">
        <v>45932</v>
      </c>
      <c r="C969" t="s">
        <v>1731</v>
      </c>
      <c r="D969" t="s">
        <v>3679</v>
      </c>
    </row>
    <row r="970" spans="1:4">
      <c r="A970">
        <v>994</v>
      </c>
      <c r="B970" s="13">
        <v>45932</v>
      </c>
      <c r="C970" t="s">
        <v>1357</v>
      </c>
      <c r="D970" t="s">
        <v>3684</v>
      </c>
    </row>
    <row r="971" spans="1:4">
      <c r="A971">
        <v>995</v>
      </c>
      <c r="B971" s="13">
        <v>45932</v>
      </c>
      <c r="C971" t="s">
        <v>3676</v>
      </c>
      <c r="D971" t="s">
        <v>3686</v>
      </c>
    </row>
    <row r="972" spans="1:4">
      <c r="A972">
        <v>996</v>
      </c>
      <c r="B972" s="13">
        <v>45932</v>
      </c>
      <c r="C972" t="s">
        <v>2076</v>
      </c>
      <c r="D972" t="s">
        <v>3687</v>
      </c>
    </row>
    <row r="973" spans="1:4">
      <c r="A973">
        <v>997</v>
      </c>
      <c r="B973" s="13">
        <v>45933</v>
      </c>
      <c r="C973" t="s">
        <v>2076</v>
      </c>
      <c r="D973" t="s">
        <v>3693</v>
      </c>
    </row>
    <row r="974" spans="1:4">
      <c r="A974">
        <v>998</v>
      </c>
      <c r="B974" s="13">
        <v>45933</v>
      </c>
      <c r="C974" t="s">
        <v>1866</v>
      </c>
      <c r="D974" t="s">
        <v>3696</v>
      </c>
    </row>
    <row r="975" spans="1:4">
      <c r="A975">
        <v>999</v>
      </c>
      <c r="B975" s="13">
        <v>45933</v>
      </c>
      <c r="C975" t="s">
        <v>1866</v>
      </c>
      <c r="D975" t="s">
        <v>3697</v>
      </c>
    </row>
    <row r="976" spans="1:4">
      <c r="A976">
        <v>1000</v>
      </c>
      <c r="B976" s="13">
        <v>45939</v>
      </c>
      <c r="C976" t="s">
        <v>1536</v>
      </c>
      <c r="D976" t="s">
        <v>3699</v>
      </c>
    </row>
    <row r="977" spans="1:4">
      <c r="A977">
        <v>1001</v>
      </c>
      <c r="B977" s="13">
        <v>45939</v>
      </c>
      <c r="C977" t="s">
        <v>1402</v>
      </c>
      <c r="D977" t="s">
        <v>3700</v>
      </c>
    </row>
    <row r="978" spans="1:4">
      <c r="A978">
        <v>1002</v>
      </c>
      <c r="B978" s="13">
        <v>45940</v>
      </c>
      <c r="C978" t="s">
        <v>1264</v>
      </c>
      <c r="D978" t="s">
        <v>3704</v>
      </c>
    </row>
    <row r="979" spans="1:4">
      <c r="A979">
        <v>1003</v>
      </c>
      <c r="B979" s="13">
        <v>45940</v>
      </c>
      <c r="C979" t="s">
        <v>1689</v>
      </c>
      <c r="D979" t="s">
        <v>3710</v>
      </c>
    </row>
    <row r="980" spans="1:4">
      <c r="A980">
        <v>1004</v>
      </c>
      <c r="B980" s="13">
        <v>45940</v>
      </c>
      <c r="C980" t="s">
        <v>1533</v>
      </c>
      <c r="D980" t="s">
        <v>3711</v>
      </c>
    </row>
    <row r="981" spans="1:4">
      <c r="A981">
        <v>1005</v>
      </c>
      <c r="B981" s="13">
        <v>45940</v>
      </c>
      <c r="C981" t="s">
        <v>1336</v>
      </c>
      <c r="D981" t="s">
        <v>3712</v>
      </c>
    </row>
    <row r="982" spans="1:4">
      <c r="A982">
        <v>1006</v>
      </c>
      <c r="B982" s="13">
        <v>45940</v>
      </c>
      <c r="C982" t="s">
        <v>1331</v>
      </c>
      <c r="D982" t="s">
        <v>3714</v>
      </c>
    </row>
    <row r="983" spans="1:4">
      <c r="A983">
        <v>1007</v>
      </c>
      <c r="B983" s="13">
        <v>45940</v>
      </c>
      <c r="C983" t="s">
        <v>1004</v>
      </c>
      <c r="D983" t="s">
        <v>3715</v>
      </c>
    </row>
    <row r="984" spans="1:4">
      <c r="A984">
        <v>1008</v>
      </c>
      <c r="B984" s="13">
        <v>45940</v>
      </c>
      <c r="C984" t="s">
        <v>3293</v>
      </c>
      <c r="D984" t="s">
        <v>3716</v>
      </c>
    </row>
    <row r="985" spans="1:4">
      <c r="A985">
        <v>1009</v>
      </c>
      <c r="B985" s="13">
        <v>45940</v>
      </c>
      <c r="C985" t="s">
        <v>1144</v>
      </c>
      <c r="D985" t="s">
        <v>3717</v>
      </c>
    </row>
    <row r="986" spans="1:4">
      <c r="A986">
        <v>1010</v>
      </c>
      <c r="B986" s="13">
        <v>45940</v>
      </c>
      <c r="C986" t="s">
        <v>2402</v>
      </c>
      <c r="D986" t="s">
        <v>3718</v>
      </c>
    </row>
    <row r="987" spans="1:4">
      <c r="A987">
        <v>1011</v>
      </c>
      <c r="B987" s="13">
        <v>45940</v>
      </c>
      <c r="C987" t="s">
        <v>3673</v>
      </c>
      <c r="D987" t="s">
        <v>3719</v>
      </c>
    </row>
    <row r="988" spans="1:4">
      <c r="A988">
        <v>1012</v>
      </c>
      <c r="B988" s="13">
        <v>45940</v>
      </c>
      <c r="C988" t="s">
        <v>1554</v>
      </c>
      <c r="D988" t="s">
        <v>3720</v>
      </c>
    </row>
    <row r="989" spans="1:4">
      <c r="A989">
        <v>1013</v>
      </c>
      <c r="B989" s="13">
        <v>45940</v>
      </c>
      <c r="C989" t="s">
        <v>1489</v>
      </c>
      <c r="D989" t="s">
        <v>3721</v>
      </c>
    </row>
    <row r="990" spans="1:4">
      <c r="A990">
        <v>1014</v>
      </c>
      <c r="B990" s="13">
        <v>45932</v>
      </c>
      <c r="C990" t="s">
        <v>1731</v>
      </c>
      <c r="D990" t="s">
        <v>3728</v>
      </c>
    </row>
    <row r="991" spans="1:4">
      <c r="A991">
        <v>1015</v>
      </c>
      <c r="B991" s="13">
        <v>45940</v>
      </c>
      <c r="C991" t="s">
        <v>2402</v>
      </c>
      <c r="D991" t="s">
        <v>3729</v>
      </c>
    </row>
    <row r="992" spans="1:4">
      <c r="A992">
        <v>1016</v>
      </c>
      <c r="B992" s="13">
        <v>45941</v>
      </c>
      <c r="C992" t="s">
        <v>2901</v>
      </c>
      <c r="D992" t="s">
        <v>3730</v>
      </c>
    </row>
    <row r="993" spans="1:4">
      <c r="A993">
        <v>1017</v>
      </c>
      <c r="B993" s="13">
        <v>45941</v>
      </c>
      <c r="C993" t="s">
        <v>1664</v>
      </c>
      <c r="D993" t="s">
        <v>3731</v>
      </c>
    </row>
    <row r="994" spans="1:4">
      <c r="A994">
        <v>1018</v>
      </c>
      <c r="B994" s="13">
        <v>45943</v>
      </c>
      <c r="C994" t="s">
        <v>1336</v>
      </c>
      <c r="D994" t="s">
        <v>3734</v>
      </c>
    </row>
    <row r="995" spans="1:4">
      <c r="A995">
        <v>1019</v>
      </c>
      <c r="B995" s="13">
        <v>45943</v>
      </c>
      <c r="C995" t="s">
        <v>1357</v>
      </c>
      <c r="D995" t="s">
        <v>3736</v>
      </c>
    </row>
    <row r="996" spans="1:4">
      <c r="A996">
        <v>1020</v>
      </c>
      <c r="B996" s="13">
        <v>45943</v>
      </c>
      <c r="C996" t="s">
        <v>1336</v>
      </c>
      <c r="D996" t="s">
        <v>3738</v>
      </c>
    </row>
    <row r="997" spans="1:4">
      <c r="A997">
        <v>1021</v>
      </c>
      <c r="B997" s="13">
        <v>45943</v>
      </c>
      <c r="C997" t="s">
        <v>3739</v>
      </c>
      <c r="D997" t="s">
        <v>3741</v>
      </c>
    </row>
    <row r="998" spans="1:4">
      <c r="A998">
        <v>1022</v>
      </c>
      <c r="B998" s="13">
        <v>45943</v>
      </c>
      <c r="C998" t="s">
        <v>1536</v>
      </c>
      <c r="D998" t="s">
        <v>3742</v>
      </c>
    </row>
    <row r="999" spans="1:4">
      <c r="A999">
        <v>1023</v>
      </c>
      <c r="B999" s="13">
        <v>45943</v>
      </c>
      <c r="C999" t="s">
        <v>2533</v>
      </c>
      <c r="D999" t="s">
        <v>3743</v>
      </c>
    </row>
    <row r="1000" spans="1:4">
      <c r="A1000">
        <v>1024</v>
      </c>
      <c r="B1000" s="13">
        <v>45943</v>
      </c>
      <c r="C1000" t="s">
        <v>3744</v>
      </c>
      <c r="D1000" t="s">
        <v>3745</v>
      </c>
    </row>
    <row r="1001" spans="1:4">
      <c r="A1001">
        <v>1025</v>
      </c>
      <c r="B1001" s="13">
        <v>45943</v>
      </c>
      <c r="C1001" t="s">
        <v>3164</v>
      </c>
      <c r="D1001" t="s">
        <v>3746</v>
      </c>
    </row>
    <row r="1002" spans="1:4">
      <c r="A1002">
        <v>1026</v>
      </c>
      <c r="B1002" s="13">
        <v>45943</v>
      </c>
      <c r="C1002" t="s">
        <v>1806</v>
      </c>
      <c r="D1002" t="s">
        <v>3756</v>
      </c>
    </row>
    <row r="1003" spans="1:4">
      <c r="A1003">
        <v>1027</v>
      </c>
      <c r="B1003" s="13">
        <v>45943</v>
      </c>
      <c r="C1003" t="s">
        <v>1511</v>
      </c>
      <c r="D1003" t="s">
        <v>3757</v>
      </c>
    </row>
    <row r="1004" spans="1:4">
      <c r="A1004">
        <v>1028</v>
      </c>
      <c r="B1004" s="13">
        <v>45972</v>
      </c>
      <c r="C1004" t="s">
        <v>1533</v>
      </c>
      <c r="D1004" t="s">
        <v>3772</v>
      </c>
    </row>
    <row r="1005" spans="1:4">
      <c r="A1005">
        <v>1029</v>
      </c>
      <c r="B1005" s="13">
        <v>45972</v>
      </c>
      <c r="C1005" t="s">
        <v>2670</v>
      </c>
      <c r="D1005" t="s">
        <v>3773</v>
      </c>
    </row>
    <row r="1006" spans="1:4">
      <c r="A1006">
        <v>1030</v>
      </c>
      <c r="B1006" s="13">
        <v>45972</v>
      </c>
      <c r="C1006" t="s">
        <v>1533</v>
      </c>
      <c r="D1006" t="s">
        <v>3774</v>
      </c>
    </row>
    <row r="1007" spans="1:4">
      <c r="A1007">
        <v>1031</v>
      </c>
      <c r="B1007" s="13">
        <v>45972</v>
      </c>
      <c r="C1007" t="s">
        <v>1533</v>
      </c>
      <c r="D1007" t="s">
        <v>3775</v>
      </c>
    </row>
    <row r="1008" spans="1:4">
      <c r="A1008">
        <v>1032</v>
      </c>
      <c r="B1008" s="13">
        <v>45972</v>
      </c>
      <c r="C1008" t="s">
        <v>1533</v>
      </c>
      <c r="D1008" t="s">
        <v>3776</v>
      </c>
    </row>
    <row r="1009" spans="1:4">
      <c r="A1009">
        <v>1033</v>
      </c>
      <c r="B1009" s="13">
        <v>45972</v>
      </c>
      <c r="C1009" t="s">
        <v>1395</v>
      </c>
      <c r="D1009" t="s">
        <v>3777</v>
      </c>
    </row>
    <row r="1010" spans="1:4">
      <c r="A1010">
        <v>1034</v>
      </c>
      <c r="B1010" s="13">
        <v>45972</v>
      </c>
      <c r="C1010" t="s">
        <v>2780</v>
      </c>
      <c r="D1010" t="s">
        <v>3778</v>
      </c>
    </row>
    <row r="1011" spans="1:4">
      <c r="A1011">
        <v>1035</v>
      </c>
      <c r="B1011" s="13">
        <v>45972</v>
      </c>
      <c r="C1011" t="s">
        <v>972</v>
      </c>
      <c r="D1011" t="s">
        <v>3779</v>
      </c>
    </row>
    <row r="1012" spans="1:4">
      <c r="A1012">
        <v>1036</v>
      </c>
      <c r="B1012" s="13">
        <v>45975</v>
      </c>
      <c r="C1012" t="s">
        <v>2291</v>
      </c>
      <c r="D1012" t="s">
        <v>3780</v>
      </c>
    </row>
    <row r="1013" spans="1:4">
      <c r="A1013">
        <v>1037</v>
      </c>
      <c r="B1013" s="13">
        <v>45975</v>
      </c>
      <c r="C1013" t="s">
        <v>2291</v>
      </c>
      <c r="D1013" t="s">
        <v>3781</v>
      </c>
    </row>
    <row r="1014" spans="1:4">
      <c r="A1014">
        <v>1038</v>
      </c>
      <c r="B1014" s="13">
        <v>45975</v>
      </c>
      <c r="C1014" t="s">
        <v>2780</v>
      </c>
      <c r="D1014" t="s">
        <v>3782</v>
      </c>
    </row>
    <row r="1015" spans="1:4">
      <c r="A1015">
        <v>1039</v>
      </c>
      <c r="B1015" s="13">
        <v>45975</v>
      </c>
      <c r="C1015" t="s">
        <v>1395</v>
      </c>
      <c r="D1015" t="s">
        <v>3783</v>
      </c>
    </row>
    <row r="1016" spans="1:4">
      <c r="A1016">
        <v>1040</v>
      </c>
      <c r="B1016" s="13">
        <v>45975</v>
      </c>
      <c r="C1016" t="s">
        <v>1395</v>
      </c>
      <c r="D1016" t="s">
        <v>3784</v>
      </c>
    </row>
    <row r="1017" spans="1:4">
      <c r="A1017">
        <v>1041</v>
      </c>
      <c r="B1017" s="13">
        <v>45975</v>
      </c>
      <c r="C1017" t="s">
        <v>1533</v>
      </c>
      <c r="D1017" t="s">
        <v>3785</v>
      </c>
    </row>
    <row r="1018" spans="1:4">
      <c r="A1018">
        <v>1042</v>
      </c>
      <c r="B1018" s="13">
        <v>45975</v>
      </c>
      <c r="C1018" t="s">
        <v>2291</v>
      </c>
      <c r="D1018" t="s">
        <v>3786</v>
      </c>
    </row>
    <row r="1019" spans="1:4">
      <c r="A1019">
        <v>1043</v>
      </c>
      <c r="B1019" s="13">
        <v>45975</v>
      </c>
      <c r="C1019" t="s">
        <v>1395</v>
      </c>
      <c r="D1019" t="s">
        <v>3787</v>
      </c>
    </row>
    <row r="1020" spans="1:4">
      <c r="A1020">
        <v>1044</v>
      </c>
      <c r="B1020" s="13">
        <v>45975</v>
      </c>
      <c r="C1020" t="s">
        <v>2780</v>
      </c>
      <c r="D1020" t="s">
        <v>3788</v>
      </c>
    </row>
    <row r="1021" spans="1:4">
      <c r="A1021">
        <v>1045</v>
      </c>
      <c r="B1021" s="13">
        <v>45976</v>
      </c>
      <c r="C1021" t="s">
        <v>1395</v>
      </c>
      <c r="D1021" t="s">
        <v>3790</v>
      </c>
    </row>
    <row r="1022" spans="1:4">
      <c r="A1022">
        <v>1046</v>
      </c>
      <c r="B1022" s="13">
        <v>45976</v>
      </c>
      <c r="C1022" t="s">
        <v>2670</v>
      </c>
      <c r="D1022" t="s">
        <v>3791</v>
      </c>
    </row>
    <row r="1023" spans="1:4">
      <c r="A1023">
        <v>1047</v>
      </c>
      <c r="B1023" s="13">
        <v>46013</v>
      </c>
      <c r="C1023" t="s">
        <v>1357</v>
      </c>
      <c r="D1023" t="s">
        <v>3792</v>
      </c>
    </row>
    <row r="1024" spans="1:4">
      <c r="A1024">
        <v>1048</v>
      </c>
      <c r="B1024" s="13">
        <v>46013</v>
      </c>
      <c r="C1024" t="s">
        <v>2306</v>
      </c>
      <c r="D1024" t="s">
        <v>3793</v>
      </c>
    </row>
    <row r="1025" spans="1:4">
      <c r="A1025">
        <v>1049</v>
      </c>
      <c r="B1025" s="13">
        <v>46013</v>
      </c>
      <c r="C1025" t="s">
        <v>2306</v>
      </c>
      <c r="D1025" t="s">
        <v>3794</v>
      </c>
    </row>
    <row r="1026" spans="1:4">
      <c r="A1026">
        <v>1050</v>
      </c>
      <c r="B1026" s="13">
        <v>46013</v>
      </c>
      <c r="C1026" t="s">
        <v>2780</v>
      </c>
      <c r="D1026" t="s">
        <v>3795</v>
      </c>
    </row>
    <row r="1027" spans="1:4">
      <c r="A1027">
        <v>1051</v>
      </c>
      <c r="B1027" s="13">
        <v>46030</v>
      </c>
      <c r="C1027" t="s">
        <v>2780</v>
      </c>
      <c r="D1027" t="s">
        <v>3797</v>
      </c>
    </row>
    <row r="1028" spans="1:4">
      <c r="A1028">
        <v>1052</v>
      </c>
      <c r="B1028" s="13">
        <v>46030</v>
      </c>
      <c r="C1028" t="s">
        <v>1395</v>
      </c>
      <c r="D1028" t="s">
        <v>3798</v>
      </c>
    </row>
    <row r="1029" spans="1:4">
      <c r="A1029">
        <v>1053</v>
      </c>
      <c r="B1029" s="13">
        <v>46030</v>
      </c>
      <c r="C1029" t="s">
        <v>2670</v>
      </c>
      <c r="D1029" t="s">
        <v>3799</v>
      </c>
    </row>
    <row r="1030" spans="1:4">
      <c r="A1030">
        <v>1054</v>
      </c>
      <c r="B1030" s="13">
        <v>46041</v>
      </c>
      <c r="C1030" t="s">
        <v>2291</v>
      </c>
      <c r="D1030" t="s">
        <v>3801</v>
      </c>
    </row>
    <row r="1031" spans="1:4">
      <c r="A1031">
        <v>1055</v>
      </c>
      <c r="B1031" s="13">
        <v>46041</v>
      </c>
      <c r="C1031" t="s">
        <v>1533</v>
      </c>
      <c r="D1031" t="s">
        <v>3803</v>
      </c>
    </row>
    <row r="1032" spans="1:4">
      <c r="A1032">
        <v>1056</v>
      </c>
      <c r="B1032" s="13">
        <v>46041</v>
      </c>
      <c r="C1032" t="s">
        <v>2306</v>
      </c>
      <c r="D1032" t="s">
        <v>3805</v>
      </c>
    </row>
    <row r="1033" spans="1:4">
      <c r="A1033">
        <v>1057</v>
      </c>
      <c r="B1033" s="13">
        <v>46041</v>
      </c>
      <c r="C1033" t="s">
        <v>1533</v>
      </c>
      <c r="D1033" t="s">
        <v>3806</v>
      </c>
    </row>
    <row r="1034" spans="1:4">
      <c r="A1034">
        <v>1058</v>
      </c>
      <c r="B1034" s="13">
        <v>46041</v>
      </c>
      <c r="C1034" t="s">
        <v>2291</v>
      </c>
      <c r="D1034" t="s">
        <v>3808</v>
      </c>
    </row>
    <row r="1035" spans="1:4">
      <c r="A1035">
        <v>1059</v>
      </c>
      <c r="B1035" s="13">
        <v>46041</v>
      </c>
      <c r="C1035" t="s">
        <v>1395</v>
      </c>
      <c r="D1035" t="s">
        <v>3809</v>
      </c>
    </row>
    <row r="1036" spans="1:4">
      <c r="A1036">
        <v>1060</v>
      </c>
      <c r="B1036" s="13">
        <v>46041</v>
      </c>
      <c r="C1036" t="s">
        <v>1479</v>
      </c>
      <c r="D1036" t="s">
        <v>3811</v>
      </c>
    </row>
    <row r="1037" spans="1:4">
      <c r="A1037">
        <v>1061</v>
      </c>
      <c r="B1037" s="13">
        <v>46042</v>
      </c>
      <c r="C1037" t="s">
        <v>1395</v>
      </c>
      <c r="D1037" t="s">
        <v>3812</v>
      </c>
    </row>
    <row r="1038" spans="1:4">
      <c r="A1038">
        <v>1062</v>
      </c>
      <c r="B1038" s="13">
        <v>46042</v>
      </c>
      <c r="C1038" t="s">
        <v>2780</v>
      </c>
      <c r="D1038" t="s">
        <v>3814</v>
      </c>
    </row>
    <row r="1039" spans="1:4">
      <c r="A1039">
        <v>1063</v>
      </c>
      <c r="B1039" s="13">
        <v>46042</v>
      </c>
      <c r="C1039" t="s">
        <v>2291</v>
      </c>
      <c r="D1039" t="s">
        <v>3816</v>
      </c>
    </row>
    <row r="1040" spans="1:4">
      <c r="A1040">
        <v>1064</v>
      </c>
      <c r="B1040" s="13">
        <v>46042</v>
      </c>
      <c r="C1040" t="s">
        <v>2780</v>
      </c>
      <c r="D1040" t="s">
        <v>4105</v>
      </c>
    </row>
    <row r="1041" spans="1:4">
      <c r="A1041">
        <v>1065</v>
      </c>
      <c r="B1041" s="13">
        <v>46042</v>
      </c>
      <c r="C1041" t="s">
        <v>2780</v>
      </c>
      <c r="D1041" t="s">
        <v>4108</v>
      </c>
    </row>
    <row r="1042" spans="1:4">
      <c r="A1042">
        <v>1066</v>
      </c>
      <c r="B1042" s="13">
        <v>46042</v>
      </c>
      <c r="C1042" t="s">
        <v>1479</v>
      </c>
      <c r="D1042" t="s">
        <v>4110</v>
      </c>
    </row>
    <row r="1043" spans="1:4">
      <c r="A1043">
        <v>1067</v>
      </c>
      <c r="B1043" s="13">
        <v>46042</v>
      </c>
      <c r="C1043" t="s">
        <v>1395</v>
      </c>
      <c r="D1043" t="s">
        <v>4113</v>
      </c>
    </row>
    <row r="1044" spans="1:4">
      <c r="A1044">
        <v>1068</v>
      </c>
      <c r="B1044" s="13">
        <v>46050</v>
      </c>
      <c r="C1044" t="s">
        <v>2518</v>
      </c>
      <c r="D1044" t="s">
        <v>4116</v>
      </c>
    </row>
    <row r="1045" spans="1:4">
      <c r="A1045">
        <v>1069</v>
      </c>
      <c r="B1045" s="13">
        <v>46050</v>
      </c>
      <c r="C1045" t="s">
        <v>1443</v>
      </c>
      <c r="D1045" t="s">
        <v>4119</v>
      </c>
    </row>
    <row r="1046" spans="1:4">
      <c r="A1046">
        <v>1070</v>
      </c>
      <c r="B1046" s="13">
        <v>46052</v>
      </c>
      <c r="C1046" t="s">
        <v>2652</v>
      </c>
      <c r="D1046" t="s">
        <v>4213</v>
      </c>
    </row>
    <row r="1047" spans="1:4">
      <c r="A1047">
        <v>1071</v>
      </c>
      <c r="B1047" s="13">
        <v>46084</v>
      </c>
      <c r="C1047" t="s">
        <v>2306</v>
      </c>
      <c r="D1047" t="s">
        <v>4425</v>
      </c>
    </row>
    <row r="1048" spans="1:4">
      <c r="A1048">
        <v>1072</v>
      </c>
      <c r="B1048" s="13">
        <v>46084</v>
      </c>
      <c r="C1048" t="s">
        <v>1357</v>
      </c>
      <c r="D1048" t="s">
        <v>4427</v>
      </c>
    </row>
    <row r="1049" spans="1:4">
      <c r="A1049">
        <v>1073</v>
      </c>
      <c r="B1049" s="13">
        <v>46080</v>
      </c>
      <c r="C1049" t="s">
        <v>1004</v>
      </c>
      <c r="D1049" t="s">
        <v>4430</v>
      </c>
    </row>
    <row r="1050" spans="1:4">
      <c r="A1050">
        <v>1074</v>
      </c>
      <c r="B1050" s="13">
        <v>46085</v>
      </c>
      <c r="C1050" t="s">
        <v>2901</v>
      </c>
      <c r="D1050" t="s">
        <v>4441</v>
      </c>
    </row>
    <row r="1051" spans="1:4">
      <c r="A1051">
        <v>1075</v>
      </c>
      <c r="B1051" s="13">
        <v>46090</v>
      </c>
      <c r="C1051" t="s">
        <v>2033</v>
      </c>
      <c r="D1051" t="s">
        <v>4468</v>
      </c>
    </row>
    <row r="1052" spans="1:4">
      <c r="A1052">
        <v>1076</v>
      </c>
      <c r="B1052" s="13">
        <v>46090</v>
      </c>
      <c r="C1052" t="s">
        <v>1533</v>
      </c>
      <c r="D1052" t="s">
        <v>4470</v>
      </c>
    </row>
    <row r="1053" spans="1:4">
      <c r="A1053">
        <v>1077</v>
      </c>
      <c r="B1053" s="13">
        <v>46092</v>
      </c>
      <c r="C1053" t="s">
        <v>2291</v>
      </c>
      <c r="D1053" t="s">
        <v>4475</v>
      </c>
    </row>
    <row r="1054" spans="1:4">
      <c r="A1054">
        <v>1078</v>
      </c>
      <c r="B1054" s="13">
        <v>46093</v>
      </c>
      <c r="C1054" t="s">
        <v>2306</v>
      </c>
      <c r="D1054" t="s">
        <v>4476</v>
      </c>
    </row>
    <row r="1055" spans="1:4">
      <c r="A1055">
        <v>1079</v>
      </c>
      <c r="B1055" s="13">
        <v>46093</v>
      </c>
      <c r="C1055" t="s">
        <v>1395</v>
      </c>
      <c r="D1055" t="s">
        <v>4477</v>
      </c>
    </row>
    <row r="1056" spans="1:4">
      <c r="A1056">
        <v>1080</v>
      </c>
      <c r="B1056" s="13">
        <v>46093</v>
      </c>
      <c r="C1056" t="s">
        <v>2780</v>
      </c>
      <c r="D1056" t="s">
        <v>4479</v>
      </c>
    </row>
    <row r="1057" spans="1:4">
      <c r="A1057">
        <v>1081</v>
      </c>
      <c r="B1057" s="13">
        <v>46097</v>
      </c>
      <c r="C1057" t="s">
        <v>1395</v>
      </c>
      <c r="D1057" t="s">
        <v>4497</v>
      </c>
    </row>
    <row r="1058" spans="1:4">
      <c r="A1058">
        <v>1082</v>
      </c>
      <c r="B1058" s="13">
        <v>46098</v>
      </c>
      <c r="C1058" t="s">
        <v>1479</v>
      </c>
      <c r="D1058" t="s">
        <v>4503</v>
      </c>
    </row>
    <row r="1059" spans="1:4">
      <c r="A1059">
        <v>1083</v>
      </c>
      <c r="B1059" s="13">
        <v>46098</v>
      </c>
      <c r="C1059" t="s">
        <v>1750</v>
      </c>
      <c r="D1059" t="s">
        <v>4505</v>
      </c>
    </row>
    <row r="1060" spans="1:4">
      <c r="A1060">
        <v>1084</v>
      </c>
      <c r="B1060" s="13">
        <v>46099</v>
      </c>
      <c r="C1060" t="s">
        <v>1750</v>
      </c>
      <c r="D1060" t="s">
        <v>4516</v>
      </c>
    </row>
    <row r="1061" spans="1:4">
      <c r="A1061">
        <v>1085</v>
      </c>
      <c r="B1061" s="13">
        <v>46101</v>
      </c>
      <c r="C1061" t="s">
        <v>1689</v>
      </c>
      <c r="D1061" t="s">
        <v>4523</v>
      </c>
    </row>
    <row r="1062" spans="1:4">
      <c r="A1062">
        <v>1086</v>
      </c>
      <c r="B1062" s="13">
        <v>46101</v>
      </c>
      <c r="C1062" t="s">
        <v>1689</v>
      </c>
      <c r="D1062" t="s">
        <v>4525</v>
      </c>
    </row>
    <row r="1063" spans="1:4">
      <c r="A1063">
        <v>1087</v>
      </c>
      <c r="B1063" s="13">
        <v>46101</v>
      </c>
      <c r="C1063" t="s">
        <v>2780</v>
      </c>
      <c r="D1063" t="s">
        <v>4526</v>
      </c>
    </row>
    <row r="1064" spans="1:4">
      <c r="A1064">
        <v>1088</v>
      </c>
      <c r="B1064" s="13">
        <v>46101</v>
      </c>
      <c r="C1064" t="s">
        <v>2306</v>
      </c>
      <c r="D1064" t="s">
        <v>4527</v>
      </c>
    </row>
    <row r="1065" spans="1:4">
      <c r="A1065">
        <v>1089</v>
      </c>
      <c r="B1065" s="13">
        <v>46101</v>
      </c>
      <c r="C1065" t="s">
        <v>2306</v>
      </c>
      <c r="D1065" t="s">
        <v>4528</v>
      </c>
    </row>
    <row r="1066" spans="1:4">
      <c r="A1066">
        <v>1090</v>
      </c>
      <c r="B1066" s="13">
        <v>46101</v>
      </c>
      <c r="C1066" t="s">
        <v>1427</v>
      </c>
      <c r="D1066" t="s">
        <v>4529</v>
      </c>
    </row>
    <row r="1067" spans="1:4">
      <c r="A1067">
        <v>1091</v>
      </c>
      <c r="B1067" s="13">
        <v>46101</v>
      </c>
      <c r="C1067" t="s">
        <v>1689</v>
      </c>
      <c r="D1067" t="s">
        <v>4531</v>
      </c>
    </row>
    <row r="1068" spans="1:4">
      <c r="A1068">
        <v>1092</v>
      </c>
      <c r="B1068" s="13">
        <v>46102</v>
      </c>
      <c r="C1068" t="s">
        <v>1542</v>
      </c>
      <c r="D1068" t="s">
        <v>4533</v>
      </c>
    </row>
    <row r="1069" spans="1:4">
      <c r="A1069">
        <v>1093</v>
      </c>
      <c r="B1069" s="13">
        <v>46102</v>
      </c>
      <c r="C1069" t="s">
        <v>1731</v>
      </c>
      <c r="D1069" t="s">
        <v>4536</v>
      </c>
    </row>
    <row r="1070" spans="1:4">
      <c r="A1070">
        <v>1094</v>
      </c>
      <c r="B1070" s="13">
        <v>46102</v>
      </c>
      <c r="C1070" t="s">
        <v>1498</v>
      </c>
      <c r="D1070" t="s">
        <v>4538</v>
      </c>
    </row>
    <row r="1071" spans="1:4">
      <c r="A1071">
        <v>1095</v>
      </c>
      <c r="B1071" s="13">
        <v>46102</v>
      </c>
      <c r="C1071" t="s">
        <v>1542</v>
      </c>
      <c r="D1071" t="s">
        <v>4539</v>
      </c>
    </row>
    <row r="1072" spans="1:4">
      <c r="A1072">
        <v>1096</v>
      </c>
      <c r="B1072" s="13">
        <v>46104</v>
      </c>
      <c r="C1072" t="s">
        <v>2329</v>
      </c>
      <c r="D1072" t="s">
        <v>4542</v>
      </c>
    </row>
    <row r="1073" spans="1:4">
      <c r="A1073">
        <v>1097</v>
      </c>
      <c r="B1073" s="13">
        <v>46104</v>
      </c>
      <c r="C1073" t="s">
        <v>2329</v>
      </c>
      <c r="D1073" t="s">
        <v>4546</v>
      </c>
    </row>
    <row r="1074" spans="1:4">
      <c r="A1074">
        <v>1098</v>
      </c>
      <c r="B1074" s="13">
        <v>46104</v>
      </c>
      <c r="C1074" t="s">
        <v>1357</v>
      </c>
      <c r="D1074" t="s">
        <v>4547</v>
      </c>
    </row>
    <row r="1075" spans="1:4">
      <c r="A1075">
        <v>1099</v>
      </c>
      <c r="B1075" s="13">
        <v>46104</v>
      </c>
      <c r="C1075" t="s">
        <v>1007</v>
      </c>
      <c r="D1075" t="s">
        <v>4549</v>
      </c>
    </row>
    <row r="1076" spans="1:4">
      <c r="A1076">
        <v>1100</v>
      </c>
      <c r="B1076" s="13">
        <v>46104</v>
      </c>
      <c r="C1076" t="s">
        <v>1833</v>
      </c>
      <c r="D1076" t="s">
        <v>4551</v>
      </c>
    </row>
    <row r="1077" spans="1:4">
      <c r="A1077">
        <v>1101</v>
      </c>
      <c r="B1077" s="13">
        <v>46104</v>
      </c>
      <c r="C1077" t="s">
        <v>1144</v>
      </c>
      <c r="D1077" t="s">
        <v>4553</v>
      </c>
    </row>
    <row r="1078" spans="1:4">
      <c r="A1078">
        <v>1102</v>
      </c>
      <c r="B1078" s="13">
        <v>46104</v>
      </c>
      <c r="C1078" t="s">
        <v>1533</v>
      </c>
      <c r="D1078" t="s">
        <v>4555</v>
      </c>
    </row>
    <row r="1079" spans="1:4">
      <c r="A1079">
        <v>1103</v>
      </c>
      <c r="B1079" s="13">
        <v>46104</v>
      </c>
      <c r="C1079" t="s">
        <v>1511</v>
      </c>
      <c r="D1079" t="s">
        <v>4556</v>
      </c>
    </row>
    <row r="1080" spans="1:4">
      <c r="A1080">
        <v>1104</v>
      </c>
      <c r="B1080" s="13">
        <v>46104</v>
      </c>
      <c r="C1080" t="s">
        <v>1004</v>
      </c>
      <c r="D1080" t="s">
        <v>4558</v>
      </c>
    </row>
    <row r="1081" spans="1:4">
      <c r="A1081">
        <v>1105</v>
      </c>
      <c r="B1081" s="13">
        <v>46104</v>
      </c>
      <c r="C1081" t="s">
        <v>1746</v>
      </c>
      <c r="D1081" t="s">
        <v>4559</v>
      </c>
    </row>
    <row r="1082" spans="1:4">
      <c r="A1082">
        <v>1106</v>
      </c>
      <c r="B1082" s="13">
        <v>46104</v>
      </c>
      <c r="C1082" t="s">
        <v>1746</v>
      </c>
      <c r="D1082" t="s">
        <v>4561</v>
      </c>
    </row>
    <row r="1083" spans="1:4">
      <c r="A1083">
        <v>1107</v>
      </c>
      <c r="B1083" s="13">
        <v>46105</v>
      </c>
      <c r="C1083" t="s">
        <v>1431</v>
      </c>
      <c r="D1083" t="s">
        <v>4562</v>
      </c>
    </row>
    <row r="1084" spans="1:4">
      <c r="A1084">
        <v>1108</v>
      </c>
      <c r="B1084" s="13">
        <v>46105</v>
      </c>
      <c r="C1084" t="s">
        <v>2412</v>
      </c>
      <c r="D1084" t="s">
        <v>4565</v>
      </c>
    </row>
    <row r="1085" spans="1:4">
      <c r="A1085">
        <v>1109</v>
      </c>
      <c r="B1085" s="13">
        <v>46105</v>
      </c>
      <c r="C1085" t="s">
        <v>2716</v>
      </c>
      <c r="D1085" t="s">
        <v>4566</v>
      </c>
    </row>
    <row r="1086" spans="1:4">
      <c r="A1086">
        <v>1110</v>
      </c>
      <c r="B1086" s="13">
        <v>46105</v>
      </c>
      <c r="C1086" t="s">
        <v>1331</v>
      </c>
      <c r="D1086" t="s">
        <v>4567</v>
      </c>
    </row>
    <row r="1087" spans="1:4">
      <c r="A1087">
        <v>1111</v>
      </c>
      <c r="B1087" s="13">
        <v>46105</v>
      </c>
      <c r="C1087" t="s">
        <v>1554</v>
      </c>
      <c r="D1087" t="s">
        <v>4568</v>
      </c>
    </row>
    <row r="1088" spans="1:4">
      <c r="A1088">
        <v>1112</v>
      </c>
      <c r="B1088" s="13">
        <v>46105</v>
      </c>
      <c r="C1088" t="s">
        <v>2538</v>
      </c>
      <c r="D1088" t="s">
        <v>4572</v>
      </c>
    </row>
    <row r="1089" spans="1:4">
      <c r="A1089">
        <v>1113</v>
      </c>
      <c r="B1089" s="13">
        <v>46105</v>
      </c>
      <c r="C1089" t="s">
        <v>4573</v>
      </c>
      <c r="D1089" t="s">
        <v>4579</v>
      </c>
    </row>
    <row r="1090" spans="1:4">
      <c r="A1090">
        <v>1114</v>
      </c>
      <c r="B1090" s="13">
        <v>46105</v>
      </c>
      <c r="C1090" t="s">
        <v>1498</v>
      </c>
      <c r="D1090" t="s">
        <v>4583</v>
      </c>
    </row>
    <row r="1091" spans="1:4">
      <c r="A1091">
        <v>1115</v>
      </c>
      <c r="B1091" s="13">
        <v>46105</v>
      </c>
      <c r="C1091" t="s">
        <v>3744</v>
      </c>
      <c r="D1091" t="s">
        <v>4587</v>
      </c>
    </row>
    <row r="1092" spans="1:4">
      <c r="A1092">
        <v>1116</v>
      </c>
      <c r="B1092" s="13">
        <v>46105</v>
      </c>
      <c r="C1092" t="s">
        <v>1407</v>
      </c>
      <c r="D1092" t="s">
        <v>4589</v>
      </c>
    </row>
    <row r="1093" spans="1:4">
      <c r="A1093">
        <v>1117</v>
      </c>
      <c r="B1093" s="13">
        <v>46105</v>
      </c>
      <c r="C1093" t="s">
        <v>1264</v>
      </c>
      <c r="D1093" t="s">
        <v>4592</v>
      </c>
    </row>
    <row r="1094" spans="1:4">
      <c r="A1094">
        <v>1118</v>
      </c>
      <c r="B1094" s="13">
        <v>46105</v>
      </c>
      <c r="C1094" t="s">
        <v>1511</v>
      </c>
      <c r="D1094" t="s">
        <v>4594</v>
      </c>
    </row>
    <row r="1095" spans="1:4">
      <c r="A1095">
        <v>1119</v>
      </c>
      <c r="B1095" s="13">
        <v>46105</v>
      </c>
      <c r="C1095" t="s">
        <v>1542</v>
      </c>
      <c r="D1095" t="s">
        <v>4595</v>
      </c>
    </row>
    <row r="1096" spans="1:4">
      <c r="A1096">
        <v>1120</v>
      </c>
      <c r="B1096" s="13">
        <v>46105</v>
      </c>
      <c r="C1096" t="s">
        <v>2045</v>
      </c>
      <c r="D1096" t="s">
        <v>4598</v>
      </c>
    </row>
    <row r="1097" spans="1:4">
      <c r="A1097">
        <v>1121</v>
      </c>
      <c r="B1097" s="13">
        <v>46105</v>
      </c>
      <c r="C1097" t="s">
        <v>1809</v>
      </c>
      <c r="D1097" t="s">
        <v>4600</v>
      </c>
    </row>
    <row r="1098" spans="1:4">
      <c r="A1098">
        <v>1122</v>
      </c>
      <c r="B1098" s="13">
        <v>46106</v>
      </c>
      <c r="C1098" t="s">
        <v>1395</v>
      </c>
      <c r="D1098" t="s">
        <v>4601</v>
      </c>
    </row>
    <row r="1099" spans="1:4">
      <c r="A1099">
        <v>1123</v>
      </c>
      <c r="B1099" s="13">
        <v>46106</v>
      </c>
      <c r="C1099" t="s">
        <v>1407</v>
      </c>
      <c r="D1099" t="s">
        <v>4606</v>
      </c>
    </row>
    <row r="1100" spans="1:4">
      <c r="A1100">
        <v>1124</v>
      </c>
      <c r="B1100" s="13">
        <v>46106</v>
      </c>
      <c r="C1100" t="s">
        <v>1407</v>
      </c>
      <c r="D1100" t="s">
        <v>4607</v>
      </c>
    </row>
    <row r="1101" spans="1:4">
      <c r="A1101">
        <v>1125</v>
      </c>
      <c r="B1101" s="13">
        <v>46106</v>
      </c>
      <c r="C1101" t="s">
        <v>3744</v>
      </c>
      <c r="D1101" t="s">
        <v>4609</v>
      </c>
    </row>
    <row r="1102" spans="1:4">
      <c r="A1102">
        <v>1126</v>
      </c>
      <c r="B1102" s="13">
        <v>46106</v>
      </c>
      <c r="C1102" t="s">
        <v>2243</v>
      </c>
      <c r="D1102" t="s">
        <v>4611</v>
      </c>
    </row>
    <row r="1103" spans="1:4">
      <c r="A1103">
        <v>1127</v>
      </c>
      <c r="B1103" s="13">
        <v>46106</v>
      </c>
      <c r="C1103" t="s">
        <v>981</v>
      </c>
      <c r="D1103" t="s">
        <v>4614</v>
      </c>
    </row>
    <row r="1104" spans="1:4">
      <c r="A1104">
        <v>1128</v>
      </c>
      <c r="B1104" s="13">
        <v>46106</v>
      </c>
      <c r="C1104" t="s">
        <v>4602</v>
      </c>
      <c r="D1104" t="s">
        <v>4616</v>
      </c>
    </row>
    <row r="1105" spans="1:4">
      <c r="A1105">
        <v>1129</v>
      </c>
      <c r="B1105" s="13">
        <v>46106</v>
      </c>
      <c r="C1105" t="s">
        <v>3836</v>
      </c>
      <c r="D1105" t="s">
        <v>4619</v>
      </c>
    </row>
    <row r="1106" spans="1:4">
      <c r="A1106">
        <v>1130</v>
      </c>
      <c r="B1106" s="13">
        <v>46106</v>
      </c>
      <c r="C1106" t="s">
        <v>1357</v>
      </c>
      <c r="D1106" t="s">
        <v>4621</v>
      </c>
    </row>
    <row r="1107" spans="1:4">
      <c r="A1107">
        <v>1131</v>
      </c>
      <c r="B1107" s="13">
        <v>46107</v>
      </c>
      <c r="C1107" t="s">
        <v>1007</v>
      </c>
      <c r="D1107" t="s">
        <v>4623</v>
      </c>
    </row>
    <row r="1108" spans="1:4">
      <c r="A1108">
        <v>1132</v>
      </c>
      <c r="B1108" s="13">
        <v>46107</v>
      </c>
      <c r="C1108" t="s">
        <v>4626</v>
      </c>
      <c r="D1108" t="s">
        <v>4629</v>
      </c>
    </row>
    <row r="1109" spans="1:4">
      <c r="A1109">
        <v>1133</v>
      </c>
      <c r="B1109" s="13">
        <v>46107</v>
      </c>
      <c r="C1109" t="s">
        <v>1357</v>
      </c>
      <c r="D1109" t="s">
        <v>4632</v>
      </c>
    </row>
    <row r="1110" spans="1:4">
      <c r="A1110">
        <v>1134</v>
      </c>
      <c r="B1110" s="13">
        <v>46107</v>
      </c>
      <c r="C1110" t="s">
        <v>2820</v>
      </c>
      <c r="D1110" t="s">
        <v>4634</v>
      </c>
    </row>
    <row r="1111" spans="1:4">
      <c r="A1111">
        <v>1135</v>
      </c>
      <c r="B1111" s="13">
        <v>46107</v>
      </c>
      <c r="C1111" t="s">
        <v>1402</v>
      </c>
      <c r="D1111" t="s">
        <v>4635</v>
      </c>
    </row>
    <row r="1112" spans="1:4">
      <c r="A1112">
        <v>1136</v>
      </c>
      <c r="B1112" s="13">
        <v>46107</v>
      </c>
      <c r="C1112" t="s">
        <v>1395</v>
      </c>
      <c r="D1112" t="s">
        <v>4638</v>
      </c>
    </row>
    <row r="1113" spans="1:4">
      <c r="A1113">
        <v>1137</v>
      </c>
      <c r="B1113" s="13">
        <v>46107</v>
      </c>
      <c r="C1113" t="s">
        <v>2901</v>
      </c>
      <c r="D1113" t="s">
        <v>4640</v>
      </c>
    </row>
    <row r="1114" spans="1:4">
      <c r="A1114">
        <v>1138</v>
      </c>
      <c r="B1114" s="13">
        <v>46107</v>
      </c>
      <c r="C1114" t="s">
        <v>1007</v>
      </c>
      <c r="D1114" t="s">
        <v>4641</v>
      </c>
    </row>
    <row r="1115" spans="1:4">
      <c r="A1115">
        <v>1139</v>
      </c>
      <c r="B1115" s="13">
        <v>46108</v>
      </c>
      <c r="C1115" t="s">
        <v>1498</v>
      </c>
      <c r="D1115" t="s">
        <v>4644</v>
      </c>
    </row>
    <row r="1116" spans="1:4">
      <c r="A1116">
        <v>1140</v>
      </c>
      <c r="B1116" s="13">
        <v>46108</v>
      </c>
      <c r="C1116" t="s">
        <v>1786</v>
      </c>
      <c r="D1116" t="s">
        <v>4646</v>
      </c>
    </row>
    <row r="1117" spans="1:4">
      <c r="A1117">
        <v>1141</v>
      </c>
      <c r="B1117" s="13">
        <v>46108</v>
      </c>
      <c r="C1117" t="s">
        <v>1357</v>
      </c>
      <c r="D1117" t="s">
        <v>4650</v>
      </c>
    </row>
    <row r="1118" spans="1:4">
      <c r="A1118">
        <v>1142</v>
      </c>
      <c r="B1118" s="13">
        <v>46108</v>
      </c>
      <c r="C1118" t="s">
        <v>996</v>
      </c>
      <c r="D1118" t="s">
        <v>4651</v>
      </c>
    </row>
    <row r="1119" spans="1:4">
      <c r="A1119">
        <v>1143</v>
      </c>
      <c r="B1119" s="13">
        <v>46108</v>
      </c>
      <c r="C1119" t="s">
        <v>2076</v>
      </c>
      <c r="D1119" t="s">
        <v>4653</v>
      </c>
    </row>
    <row r="1120" spans="1:4">
      <c r="A1120">
        <v>1144</v>
      </c>
      <c r="B1120" s="13">
        <v>46108</v>
      </c>
      <c r="C1120" t="s">
        <v>4654</v>
      </c>
      <c r="D1120" t="s">
        <v>4659</v>
      </c>
    </row>
    <row r="1121" spans="1:4">
      <c r="A1121">
        <v>1145</v>
      </c>
      <c r="B1121" s="13">
        <v>46108</v>
      </c>
      <c r="C1121" t="s">
        <v>1416</v>
      </c>
      <c r="D1121" t="s">
        <v>4660</v>
      </c>
    </row>
    <row r="1122" spans="1:4">
      <c r="A1122">
        <v>1146</v>
      </c>
      <c r="B1122" s="13">
        <v>46109</v>
      </c>
      <c r="C1122" t="s">
        <v>3744</v>
      </c>
      <c r="D1122" t="s">
        <v>4661</v>
      </c>
    </row>
    <row r="1123" spans="1:4">
      <c r="A1123">
        <v>1147</v>
      </c>
      <c r="B1123" s="13">
        <v>46111</v>
      </c>
      <c r="C1123" t="s">
        <v>1402</v>
      </c>
      <c r="D1123" t="s">
        <v>4666</v>
      </c>
    </row>
    <row r="1124" spans="1:4">
      <c r="A1124">
        <v>1148</v>
      </c>
      <c r="B1124" s="13">
        <v>46111</v>
      </c>
      <c r="C1124" t="s">
        <v>1437</v>
      </c>
      <c r="D1124" t="s">
        <v>4668</v>
      </c>
    </row>
    <row r="1125" spans="1:4">
      <c r="A1125">
        <v>1149</v>
      </c>
      <c r="B1125" s="13">
        <v>46111</v>
      </c>
      <c r="C1125" t="s">
        <v>1402</v>
      </c>
      <c r="D1125" t="s">
        <v>4669</v>
      </c>
    </row>
    <row r="1126" spans="1:4">
      <c r="A1126">
        <v>1150</v>
      </c>
      <c r="B1126" s="13">
        <v>46111</v>
      </c>
      <c r="C1126" t="s">
        <v>981</v>
      </c>
      <c r="D1126" t="s">
        <v>4670</v>
      </c>
    </row>
    <row r="1127" spans="1:4">
      <c r="A1127">
        <v>1151</v>
      </c>
      <c r="B1127" s="13">
        <v>46111</v>
      </c>
      <c r="C1127" t="s">
        <v>1533</v>
      </c>
      <c r="D1127" t="s">
        <v>4671</v>
      </c>
    </row>
    <row r="1128" spans="1:4">
      <c r="A1128">
        <v>1152</v>
      </c>
      <c r="B1128" s="13">
        <v>46111</v>
      </c>
      <c r="C1128" t="s">
        <v>1536</v>
      </c>
      <c r="D1128" t="s">
        <v>4672</v>
      </c>
    </row>
    <row r="1129" spans="1:4">
      <c r="A1129">
        <v>1153</v>
      </c>
      <c r="B1129" s="13">
        <v>46111</v>
      </c>
      <c r="C1129" t="s">
        <v>1004</v>
      </c>
      <c r="D1129" t="s">
        <v>4673</v>
      </c>
    </row>
    <row r="1130" spans="1:4">
      <c r="A1130">
        <v>1154</v>
      </c>
      <c r="B1130" s="13">
        <v>46112</v>
      </c>
      <c r="C1130" t="s">
        <v>1664</v>
      </c>
      <c r="D1130" t="s">
        <v>4677</v>
      </c>
    </row>
    <row r="1131" spans="1:4">
      <c r="A1131">
        <v>1155</v>
      </c>
      <c r="B1131" s="13">
        <v>46112</v>
      </c>
      <c r="C1131" t="s">
        <v>1731</v>
      </c>
      <c r="D1131" t="s">
        <v>4678</v>
      </c>
    </row>
    <row r="1132" spans="1:4">
      <c r="A1132">
        <v>1156</v>
      </c>
      <c r="B1132" s="13">
        <v>46112</v>
      </c>
      <c r="C1132" t="s">
        <v>1034</v>
      </c>
      <c r="D1132" t="s">
        <v>4681</v>
      </c>
    </row>
    <row r="1133" spans="1:4">
      <c r="A1133">
        <v>1157</v>
      </c>
      <c r="B1133" s="13">
        <v>46112</v>
      </c>
      <c r="C1133" t="s">
        <v>1004</v>
      </c>
      <c r="D1133" t="s">
        <v>4682</v>
      </c>
    </row>
    <row r="1134" spans="1:4">
      <c r="A1134">
        <v>1158</v>
      </c>
      <c r="B1134" s="13">
        <v>46113</v>
      </c>
      <c r="C1134" t="s">
        <v>4687</v>
      </c>
      <c r="D1134" t="s">
        <v>4691</v>
      </c>
    </row>
    <row r="1135" spans="1:4">
      <c r="A1135">
        <v>1159</v>
      </c>
      <c r="B1135" s="13">
        <v>46113</v>
      </c>
      <c r="C1135" t="s">
        <v>3744</v>
      </c>
      <c r="D1135" t="s">
        <v>4692</v>
      </c>
    </row>
    <row r="1136" spans="1:4">
      <c r="A1136">
        <v>1160</v>
      </c>
      <c r="B1136" s="13">
        <v>46113</v>
      </c>
      <c r="C1136" t="s">
        <v>3083</v>
      </c>
      <c r="D1136" t="s">
        <v>4693</v>
      </c>
    </row>
    <row r="1137" spans="1:4">
      <c r="A1137">
        <v>1161</v>
      </c>
      <c r="B1137" s="13">
        <v>46113</v>
      </c>
      <c r="C1137" t="s">
        <v>1122</v>
      </c>
      <c r="D1137" t="s">
        <v>4694</v>
      </c>
    </row>
    <row r="1138" spans="1:4">
      <c r="A1138">
        <v>1162</v>
      </c>
      <c r="B1138" s="13">
        <v>46113</v>
      </c>
      <c r="C1138" t="s">
        <v>1511</v>
      </c>
      <c r="D1138" t="s">
        <v>4695</v>
      </c>
    </row>
    <row r="1139" spans="1:4">
      <c r="A1139">
        <v>1163</v>
      </c>
      <c r="B1139" s="13">
        <v>46114</v>
      </c>
      <c r="C1139" t="s">
        <v>1431</v>
      </c>
      <c r="D1139" t="s">
        <v>4698</v>
      </c>
    </row>
    <row r="1140" spans="1:4">
      <c r="A1140">
        <v>1164</v>
      </c>
      <c r="B1140" s="13">
        <v>46114</v>
      </c>
      <c r="C1140" t="s">
        <v>1866</v>
      </c>
      <c r="D1140" t="s">
        <v>4699</v>
      </c>
    </row>
    <row r="1141" spans="1:4">
      <c r="A1141">
        <v>1165</v>
      </c>
      <c r="B1141" s="13">
        <v>46114</v>
      </c>
      <c r="C1141" t="s">
        <v>3352</v>
      </c>
      <c r="D1141" t="s">
        <v>4701</v>
      </c>
    </row>
    <row r="1142" spans="1:4">
      <c r="A1142">
        <v>1166</v>
      </c>
      <c r="B1142" s="13">
        <v>46114</v>
      </c>
      <c r="C1142" t="s">
        <v>2076</v>
      </c>
      <c r="D1142" t="s">
        <v>4702</v>
      </c>
    </row>
    <row r="1143" spans="1:4">
      <c r="A1143">
        <v>1167</v>
      </c>
      <c r="B1143" s="13">
        <v>46114</v>
      </c>
      <c r="C1143" t="s">
        <v>1402</v>
      </c>
      <c r="D1143" t="s">
        <v>4703</v>
      </c>
    </row>
    <row r="1144" spans="1:4">
      <c r="A1144">
        <v>1168</v>
      </c>
      <c r="B1144" s="13">
        <v>46114</v>
      </c>
      <c r="C1144" t="s">
        <v>2474</v>
      </c>
      <c r="D1144" t="s">
        <v>4704</v>
      </c>
    </row>
    <row r="1145" spans="1:4">
      <c r="A1145">
        <v>1169</v>
      </c>
      <c r="B1145" s="13">
        <v>46115</v>
      </c>
      <c r="C1145" t="s">
        <v>4708</v>
      </c>
      <c r="D1145" t="s">
        <v>4711</v>
      </c>
    </row>
    <row r="1146" spans="1:4">
      <c r="A1146">
        <v>1170</v>
      </c>
      <c r="B1146" s="13">
        <v>46115</v>
      </c>
      <c r="C1146" t="s">
        <v>1536</v>
      </c>
      <c r="D1146" t="s">
        <v>4713</v>
      </c>
    </row>
    <row r="1147" spans="1:4">
      <c r="A1147">
        <v>1171</v>
      </c>
      <c r="B1147" s="13">
        <v>46115</v>
      </c>
      <c r="C1147" t="s">
        <v>1554</v>
      </c>
      <c r="D1147" t="s">
        <v>4714</v>
      </c>
    </row>
    <row r="1148" spans="1:4">
      <c r="A1148">
        <v>1172</v>
      </c>
      <c r="B1148" s="13">
        <v>46115</v>
      </c>
      <c r="C1148" t="s">
        <v>1664</v>
      </c>
      <c r="D1148" t="s">
        <v>4715</v>
      </c>
    </row>
    <row r="1149" spans="1:4">
      <c r="A1149">
        <v>1173</v>
      </c>
      <c r="B1149" s="13">
        <v>46115</v>
      </c>
      <c r="C1149" t="s">
        <v>1536</v>
      </c>
      <c r="D1149" t="s">
        <v>4716</v>
      </c>
    </row>
    <row r="1150" spans="1:4">
      <c r="A1150">
        <v>1174</v>
      </c>
      <c r="B1150" s="13">
        <v>46115</v>
      </c>
      <c r="C1150" t="s">
        <v>1786</v>
      </c>
      <c r="D1150" t="s">
        <v>4718</v>
      </c>
    </row>
    <row r="1151" spans="1:4">
      <c r="A1151">
        <v>1175</v>
      </c>
      <c r="B1151" s="13">
        <v>46115</v>
      </c>
      <c r="C1151" t="s">
        <v>1689</v>
      </c>
      <c r="D1151" t="s">
        <v>4719</v>
      </c>
    </row>
    <row r="1152" spans="1:4">
      <c r="A1152">
        <v>1176</v>
      </c>
      <c r="B1152" s="13">
        <v>46115</v>
      </c>
      <c r="C1152" t="s">
        <v>1357</v>
      </c>
      <c r="D1152" t="s">
        <v>4721</v>
      </c>
    </row>
    <row r="1153" spans="1:4">
      <c r="A1153">
        <v>1177</v>
      </c>
      <c r="B1153" s="13">
        <v>46115</v>
      </c>
      <c r="C1153" t="s">
        <v>3350</v>
      </c>
      <c r="D1153" t="s">
        <v>4722</v>
      </c>
    </row>
    <row r="1154" spans="1:4">
      <c r="A1154">
        <v>1178</v>
      </c>
      <c r="B1154" s="13">
        <v>46116</v>
      </c>
      <c r="C1154" t="s">
        <v>1040</v>
      </c>
      <c r="D1154" t="s">
        <v>4723</v>
      </c>
    </row>
    <row r="1155" spans="1:4">
      <c r="A1155">
        <v>1179</v>
      </c>
      <c r="B1155" s="13">
        <v>46118</v>
      </c>
      <c r="C1155" t="s">
        <v>2329</v>
      </c>
      <c r="D1155" t="s">
        <v>4726</v>
      </c>
    </row>
    <row r="1156" spans="1:4">
      <c r="A1156">
        <v>1180</v>
      </c>
      <c r="B1156" s="13">
        <v>46118</v>
      </c>
      <c r="C1156" t="s">
        <v>3845</v>
      </c>
      <c r="D1156" t="s">
        <v>4727</v>
      </c>
    </row>
    <row r="1157" spans="1:4">
      <c r="A1157">
        <v>1181</v>
      </c>
      <c r="B1157" s="13">
        <v>46118</v>
      </c>
      <c r="C1157" t="s">
        <v>1912</v>
      </c>
      <c r="D1157" t="s">
        <v>4730</v>
      </c>
    </row>
    <row r="1158" spans="1:4">
      <c r="A1158">
        <v>1182</v>
      </c>
      <c r="B1158" s="13">
        <v>46118</v>
      </c>
      <c r="C1158" t="s">
        <v>1746</v>
      </c>
      <c r="D1158" t="s">
        <v>4733</v>
      </c>
    </row>
    <row r="1159" spans="1:4">
      <c r="A1159">
        <v>1183</v>
      </c>
      <c r="B1159" s="13">
        <v>46118</v>
      </c>
      <c r="C1159" t="s">
        <v>1357</v>
      </c>
      <c r="D1159" t="s">
        <v>4734</v>
      </c>
    </row>
    <row r="1160" spans="1:4">
      <c r="A1160">
        <v>1184</v>
      </c>
      <c r="B1160" s="13">
        <v>46118</v>
      </c>
      <c r="C1160" t="s">
        <v>1533</v>
      </c>
      <c r="D1160" t="s">
        <v>4737</v>
      </c>
    </row>
    <row r="1161" spans="1:4">
      <c r="A1161">
        <v>1185</v>
      </c>
      <c r="B1161" s="13">
        <v>46118</v>
      </c>
      <c r="C1161" t="s">
        <v>1015</v>
      </c>
      <c r="D1161" t="s">
        <v>4738</v>
      </c>
    </row>
    <row r="1162" spans="1:4">
      <c r="A1162">
        <v>1186</v>
      </c>
      <c r="B1162" s="13">
        <v>46118</v>
      </c>
      <c r="C1162" t="s">
        <v>1912</v>
      </c>
      <c r="D1162" t="s">
        <v>4739</v>
      </c>
    </row>
    <row r="1163" spans="1:4">
      <c r="A1163">
        <v>1187</v>
      </c>
      <c r="B1163" s="13">
        <v>46119</v>
      </c>
      <c r="C1163" t="s">
        <v>1689</v>
      </c>
      <c r="D1163" t="s">
        <v>4743</v>
      </c>
    </row>
    <row r="1164" spans="1:4">
      <c r="A1164">
        <v>1188</v>
      </c>
      <c r="B1164" s="13">
        <v>46119</v>
      </c>
      <c r="C1164" t="s">
        <v>1533</v>
      </c>
      <c r="D1164" t="s">
        <v>4750</v>
      </c>
    </row>
    <row r="1165" spans="1:4">
      <c r="A1165">
        <v>1189</v>
      </c>
      <c r="B1165" s="13">
        <v>46119</v>
      </c>
      <c r="C1165" t="s">
        <v>1498</v>
      </c>
      <c r="D1165" t="s">
        <v>4751</v>
      </c>
    </row>
    <row r="1166" spans="1:4">
      <c r="A1166">
        <v>1190</v>
      </c>
      <c r="B1166" s="13">
        <v>46119</v>
      </c>
      <c r="C1166" t="s">
        <v>2820</v>
      </c>
      <c r="D1166" t="s">
        <v>4754</v>
      </c>
    </row>
    <row r="1167" spans="1:4">
      <c r="A1167">
        <v>1191</v>
      </c>
      <c r="B1167" s="13">
        <v>46119</v>
      </c>
      <c r="C1167" t="s">
        <v>1664</v>
      </c>
      <c r="D1167" t="s">
        <v>4755</v>
      </c>
    </row>
    <row r="1168" spans="1:4">
      <c r="A1168">
        <v>1192</v>
      </c>
      <c r="B1168" s="13">
        <v>46119</v>
      </c>
      <c r="C1168" t="s">
        <v>1833</v>
      </c>
      <c r="D1168" t="s">
        <v>4757</v>
      </c>
    </row>
    <row r="1169" spans="1:4">
      <c r="A1169">
        <v>1193</v>
      </c>
      <c r="B1169" s="13">
        <v>46119</v>
      </c>
      <c r="C1169" t="s">
        <v>1402</v>
      </c>
      <c r="D1169" t="s">
        <v>4759</v>
      </c>
    </row>
    <row r="1170" spans="1:4">
      <c r="A1170">
        <v>1194</v>
      </c>
      <c r="B1170" s="13">
        <v>46119</v>
      </c>
      <c r="C1170" t="s">
        <v>1689</v>
      </c>
      <c r="D1170" t="s">
        <v>4760</v>
      </c>
    </row>
    <row r="1171" spans="1:4">
      <c r="A1171">
        <v>1195</v>
      </c>
      <c r="B1171" s="13">
        <v>46120</v>
      </c>
      <c r="C1171" t="s">
        <v>1746</v>
      </c>
      <c r="D1171" t="s">
        <v>4763</v>
      </c>
    </row>
    <row r="1172" spans="1:4">
      <c r="A1172">
        <v>1196</v>
      </c>
      <c r="B1172" s="13">
        <v>46120</v>
      </c>
      <c r="C1172" t="s">
        <v>2901</v>
      </c>
      <c r="D1172" t="s">
        <v>4766</v>
      </c>
    </row>
    <row r="1173" spans="1:4">
      <c r="A1173">
        <v>1197</v>
      </c>
      <c r="B1173" s="13">
        <v>46120</v>
      </c>
      <c r="C1173" t="s">
        <v>1959</v>
      </c>
      <c r="D1173" t="s">
        <v>4769</v>
      </c>
    </row>
    <row r="1174" spans="1:4">
      <c r="A1174">
        <v>1198</v>
      </c>
      <c r="B1174" s="13">
        <v>46120</v>
      </c>
      <c r="C1174" t="s">
        <v>1689</v>
      </c>
      <c r="D1174" t="s">
        <v>4770</v>
      </c>
    </row>
    <row r="1175" spans="1:4">
      <c r="A1175">
        <v>1199</v>
      </c>
      <c r="B1175" s="13">
        <v>46120</v>
      </c>
      <c r="C1175" t="s">
        <v>1007</v>
      </c>
      <c r="D1175" t="s">
        <v>4774</v>
      </c>
    </row>
    <row r="1176" spans="1:4">
      <c r="A1176">
        <v>1200</v>
      </c>
      <c r="B1176" s="13">
        <v>46120</v>
      </c>
      <c r="C1176" t="s">
        <v>1498</v>
      </c>
      <c r="D1176" t="s">
        <v>4776</v>
      </c>
    </row>
    <row r="1177" spans="1:4">
      <c r="A1177">
        <v>1201</v>
      </c>
      <c r="B1177" s="13">
        <v>46120</v>
      </c>
      <c r="C1177" t="s">
        <v>1264</v>
      </c>
      <c r="D1177" t="s">
        <v>4777</v>
      </c>
    </row>
    <row r="1178" spans="1:4">
      <c r="A1178">
        <v>1202</v>
      </c>
      <c r="B1178" s="13">
        <v>46120</v>
      </c>
      <c r="C1178" t="s">
        <v>1809</v>
      </c>
      <c r="D1178" t="s">
        <v>4778</v>
      </c>
    </row>
    <row r="1179" spans="1:4">
      <c r="A1179">
        <v>1203</v>
      </c>
      <c r="B1179" s="13">
        <v>46121</v>
      </c>
      <c r="C1179" t="s">
        <v>2794</v>
      </c>
      <c r="D1179" t="s">
        <v>4782</v>
      </c>
    </row>
    <row r="1180" spans="1:4">
      <c r="A1180">
        <v>1204</v>
      </c>
      <c r="B1180" s="13">
        <v>46121</v>
      </c>
      <c r="C1180" t="s">
        <v>1001</v>
      </c>
      <c r="D1180" t="s">
        <v>4785</v>
      </c>
    </row>
    <row r="1181" spans="1:4">
      <c r="A1181">
        <v>1205</v>
      </c>
      <c r="B1181" s="13">
        <v>46121</v>
      </c>
      <c r="C1181" t="s">
        <v>1786</v>
      </c>
      <c r="D1181" t="s">
        <v>4786</v>
      </c>
    </row>
    <row r="1182" spans="1:4">
      <c r="A1182">
        <v>1206</v>
      </c>
      <c r="B1182" s="13">
        <v>46121</v>
      </c>
      <c r="C1182" t="s">
        <v>1001</v>
      </c>
      <c r="D1182" t="s">
        <v>4787</v>
      </c>
    </row>
    <row r="1183" spans="1:4">
      <c r="A1183">
        <v>1207</v>
      </c>
      <c r="B1183" s="13">
        <v>46122</v>
      </c>
      <c r="C1183" t="s">
        <v>1604</v>
      </c>
      <c r="D1183" t="s">
        <v>4797</v>
      </c>
    </row>
    <row r="1184" spans="1:4">
      <c r="A1184">
        <v>1208</v>
      </c>
      <c r="B1184" s="13">
        <v>46122</v>
      </c>
      <c r="C1184" t="s">
        <v>4798</v>
      </c>
      <c r="D1184" t="s">
        <v>4801</v>
      </c>
    </row>
    <row r="1185" spans="1:4">
      <c r="A1185">
        <v>1209</v>
      </c>
      <c r="B1185" s="13">
        <v>46122</v>
      </c>
      <c r="C1185" t="s">
        <v>1004</v>
      </c>
      <c r="D1185" t="s">
        <v>4804</v>
      </c>
    </row>
    <row r="1186" spans="1:4">
      <c r="A1186">
        <v>1210</v>
      </c>
      <c r="B1186" s="13">
        <v>46122</v>
      </c>
      <c r="C1186" t="s">
        <v>1410</v>
      </c>
      <c r="D1186" t="s">
        <v>4806</v>
      </c>
    </row>
    <row r="1187" spans="1:4">
      <c r="A1187">
        <v>1211</v>
      </c>
      <c r="B1187" s="13">
        <v>46122</v>
      </c>
      <c r="C1187" t="s">
        <v>1437</v>
      </c>
      <c r="D1187" t="s">
        <v>4807</v>
      </c>
    </row>
    <row r="1188" spans="1:4">
      <c r="A1188">
        <v>1212</v>
      </c>
      <c r="B1188" s="13">
        <v>46122</v>
      </c>
      <c r="C1188" t="s">
        <v>1664</v>
      </c>
      <c r="D1188" t="s">
        <v>4811</v>
      </c>
    </row>
    <row r="1189" spans="1:4">
      <c r="A1189">
        <v>1213</v>
      </c>
      <c r="B1189" s="13">
        <v>46122</v>
      </c>
      <c r="C1189" t="s">
        <v>1833</v>
      </c>
      <c r="D1189" t="s">
        <v>4814</v>
      </c>
    </row>
    <row r="1190" spans="1:4">
      <c r="A1190">
        <v>1214</v>
      </c>
      <c r="B1190" s="13">
        <v>46122</v>
      </c>
      <c r="C1190" t="s">
        <v>1357</v>
      </c>
      <c r="D1190" t="s">
        <v>4818</v>
      </c>
    </row>
    <row r="1191" spans="1:4">
      <c r="A1191">
        <v>1215</v>
      </c>
      <c r="B1191" s="13">
        <v>46122</v>
      </c>
      <c r="C1191" t="s">
        <v>1833</v>
      </c>
      <c r="D1191" t="s">
        <v>4819</v>
      </c>
    </row>
    <row r="1192" spans="1:4">
      <c r="A1192">
        <v>1216</v>
      </c>
      <c r="B1192" s="13">
        <v>46123</v>
      </c>
      <c r="C1192" t="s">
        <v>1498</v>
      </c>
      <c r="D1192" t="s">
        <v>4820</v>
      </c>
    </row>
    <row r="1193" spans="1:4">
      <c r="A1193">
        <v>1217</v>
      </c>
      <c r="B1193" s="13">
        <v>46123</v>
      </c>
      <c r="C1193" t="s">
        <v>1498</v>
      </c>
      <c r="D1193" t="s">
        <v>4824</v>
      </c>
    </row>
    <row r="1194" spans="1:4">
      <c r="A1194">
        <v>1218</v>
      </c>
      <c r="B1194" s="13">
        <v>46123</v>
      </c>
      <c r="C1194" t="s">
        <v>1498</v>
      </c>
      <c r="D1194" t="s">
        <v>4825</v>
      </c>
    </row>
    <row r="1195" spans="1:4">
      <c r="A1195">
        <v>1219</v>
      </c>
      <c r="B1195" s="13">
        <v>46123</v>
      </c>
      <c r="C1195" t="s">
        <v>4234</v>
      </c>
      <c r="D1195" t="s">
        <v>4829</v>
      </c>
    </row>
    <row r="1196" spans="1:4">
      <c r="A1196">
        <v>1220</v>
      </c>
      <c r="B1196" s="13">
        <v>46123</v>
      </c>
      <c r="C1196" t="s">
        <v>3350</v>
      </c>
      <c r="D1196" t="s">
        <v>4830</v>
      </c>
    </row>
    <row r="1197" spans="1:4">
      <c r="A1197">
        <v>1221</v>
      </c>
      <c r="B1197" s="13">
        <v>46125</v>
      </c>
      <c r="C1197" t="s">
        <v>3837</v>
      </c>
      <c r="D1197" t="s">
        <v>4834</v>
      </c>
    </row>
    <row r="1198" spans="1:4">
      <c r="A1198">
        <v>1222</v>
      </c>
      <c r="B1198" s="13">
        <v>46125</v>
      </c>
      <c r="C1198" t="s">
        <v>1731</v>
      </c>
      <c r="D1198" t="s">
        <v>4836</v>
      </c>
    </row>
    <row r="1199" spans="1:4">
      <c r="A1199">
        <v>1223</v>
      </c>
      <c r="B1199" s="13">
        <v>46125</v>
      </c>
      <c r="C1199" t="s">
        <v>972</v>
      </c>
      <c r="D1199" t="s">
        <v>4837</v>
      </c>
    </row>
    <row r="1200" spans="1:4">
      <c r="A1200">
        <v>1224</v>
      </c>
      <c r="B1200" s="13">
        <v>46125</v>
      </c>
      <c r="C1200" t="s">
        <v>4708</v>
      </c>
      <c r="D1200" t="s">
        <v>4840</v>
      </c>
    </row>
    <row r="1201" spans="1:4">
      <c r="A1201">
        <v>1225</v>
      </c>
      <c r="B1201" s="13">
        <v>46125</v>
      </c>
      <c r="C1201" t="s">
        <v>2650</v>
      </c>
      <c r="D1201" t="s">
        <v>4842</v>
      </c>
    </row>
    <row r="1202" spans="1:4">
      <c r="A1202">
        <v>1226</v>
      </c>
      <c r="B1202" s="13">
        <v>46125</v>
      </c>
      <c r="C1202" t="s">
        <v>1004</v>
      </c>
      <c r="D1202" t="s">
        <v>4845</v>
      </c>
    </row>
    <row r="1203" spans="1:4">
      <c r="A1203">
        <v>1227</v>
      </c>
      <c r="B1203" s="13">
        <v>46125</v>
      </c>
      <c r="C1203" t="s">
        <v>1511</v>
      </c>
      <c r="D1203" t="s">
        <v>4846</v>
      </c>
    </row>
    <row r="1204" spans="1:4">
      <c r="A1204">
        <v>1228</v>
      </c>
      <c r="B1204" s="13">
        <v>46125</v>
      </c>
      <c r="C1204" t="s">
        <v>2285</v>
      </c>
      <c r="D1204" t="s">
        <v>4847</v>
      </c>
    </row>
    <row r="1205" spans="1:4">
      <c r="A1205">
        <v>1229</v>
      </c>
      <c r="C1205" t="s">
        <v>4852</v>
      </c>
      <c r="D1205" t="s">
        <v>4855</v>
      </c>
    </row>
    <row r="1206" spans="1:4">
      <c r="A1206">
        <v>1230</v>
      </c>
      <c r="B1206" s="13">
        <v>46126</v>
      </c>
      <c r="C1206" t="s">
        <v>4852</v>
      </c>
      <c r="D1206" t="s">
        <v>4857</v>
      </c>
    </row>
    <row r="1207" spans="1:4">
      <c r="A1207">
        <v>1231</v>
      </c>
      <c r="B1207" s="13">
        <v>46126</v>
      </c>
      <c r="C1207" t="s">
        <v>1144</v>
      </c>
      <c r="D1207" t="s">
        <v>4858</v>
      </c>
    </row>
    <row r="1208" spans="1:4">
      <c r="A1208">
        <v>1232</v>
      </c>
      <c r="B1208" s="13">
        <v>46126</v>
      </c>
      <c r="C1208" t="s">
        <v>2652</v>
      </c>
      <c r="D1208" t="s">
        <v>4859</v>
      </c>
    </row>
    <row r="1209" spans="1:4">
      <c r="A1209">
        <v>1233</v>
      </c>
      <c r="B1209" s="13">
        <v>46126</v>
      </c>
      <c r="C1209" t="s">
        <v>4850</v>
      </c>
      <c r="D1209" t="s">
        <v>4861</v>
      </c>
    </row>
    <row r="1210" spans="1:4">
      <c r="A1210">
        <v>1234</v>
      </c>
      <c r="B1210" s="13">
        <v>46126</v>
      </c>
      <c r="C1210" t="s">
        <v>3098</v>
      </c>
      <c r="D1210" t="s">
        <v>4862</v>
      </c>
    </row>
    <row r="1211" spans="1:4">
      <c r="A1211">
        <v>1235</v>
      </c>
      <c r="B1211" s="13">
        <v>46126</v>
      </c>
      <c r="C1211" t="s">
        <v>1689</v>
      </c>
      <c r="D1211" t="s">
        <v>4863</v>
      </c>
    </row>
    <row r="1212" spans="1:4">
      <c r="A1212">
        <v>1236</v>
      </c>
      <c r="B1212" s="13">
        <v>46126</v>
      </c>
      <c r="C1212" t="s">
        <v>2245</v>
      </c>
      <c r="D1212" t="s">
        <v>4865</v>
      </c>
    </row>
    <row r="1213" spans="1:4">
      <c r="A1213">
        <v>1237</v>
      </c>
      <c r="B1213" s="13">
        <v>46126</v>
      </c>
      <c r="C1213" t="s">
        <v>1604</v>
      </c>
      <c r="D1213" t="s">
        <v>4867</v>
      </c>
    </row>
    <row r="1214" spans="1:4">
      <c r="A1214">
        <v>1238</v>
      </c>
      <c r="B1214" s="13">
        <v>46126</v>
      </c>
      <c r="C1214" t="s">
        <v>3098</v>
      </c>
      <c r="D1214" t="s">
        <v>4870</v>
      </c>
    </row>
    <row r="1215" spans="1:4">
      <c r="A1215">
        <v>1239</v>
      </c>
      <c r="B1215" s="13">
        <v>46127</v>
      </c>
      <c r="C1215" t="s">
        <v>1511</v>
      </c>
      <c r="D1215" t="s">
        <v>4872</v>
      </c>
    </row>
    <row r="1216" spans="1:4">
      <c r="A1216">
        <v>1240</v>
      </c>
      <c r="B1216" s="13">
        <v>46127</v>
      </c>
      <c r="C1216" t="s">
        <v>2794</v>
      </c>
      <c r="D1216" t="s">
        <v>4876</v>
      </c>
    </row>
    <row r="1217" spans="1:4">
      <c r="A1217">
        <v>1241</v>
      </c>
      <c r="B1217" s="13">
        <v>46127</v>
      </c>
      <c r="C1217" t="s">
        <v>3098</v>
      </c>
      <c r="D1217" t="s">
        <v>4877</v>
      </c>
    </row>
    <row r="1218" spans="1:4">
      <c r="A1218">
        <v>1242</v>
      </c>
      <c r="B1218" s="13">
        <v>46127</v>
      </c>
      <c r="C1218" t="s">
        <v>3098</v>
      </c>
      <c r="D1218" t="s">
        <v>4880</v>
      </c>
    </row>
    <row r="1219" spans="1:4">
      <c r="A1219">
        <v>1243</v>
      </c>
      <c r="B1219" s="13">
        <v>46127</v>
      </c>
      <c r="C1219" t="s">
        <v>1007</v>
      </c>
      <c r="D1219" t="s">
        <v>4882</v>
      </c>
    </row>
    <row r="1220" spans="1:4">
      <c r="A1220">
        <v>1244</v>
      </c>
      <c r="B1220" s="13">
        <v>46127</v>
      </c>
      <c r="C1220" t="s">
        <v>2184</v>
      </c>
      <c r="D1220" t="s">
        <v>4885</v>
      </c>
    </row>
    <row r="1221" spans="1:4">
      <c r="A1221">
        <v>1245</v>
      </c>
      <c r="B1221" s="13">
        <v>46127</v>
      </c>
      <c r="C1221" t="s">
        <v>2033</v>
      </c>
      <c r="D1221" t="s">
        <v>4888</v>
      </c>
    </row>
    <row r="1222" spans="1:4">
      <c r="A1222">
        <v>1246</v>
      </c>
      <c r="B1222" s="13">
        <v>46127</v>
      </c>
      <c r="C1222" t="s">
        <v>2384</v>
      </c>
      <c r="D1222" t="s">
        <v>4889</v>
      </c>
    </row>
    <row r="1223" spans="1:4">
      <c r="A1223">
        <v>1247</v>
      </c>
      <c r="B1223" s="13">
        <v>46128</v>
      </c>
      <c r="C1223" t="s">
        <v>1950</v>
      </c>
      <c r="D1223" t="s">
        <v>4903</v>
      </c>
    </row>
    <row r="1224" spans="1:4">
      <c r="A1224">
        <v>1248</v>
      </c>
      <c r="B1224" s="13">
        <v>46128</v>
      </c>
      <c r="C1224" t="s">
        <v>4708</v>
      </c>
      <c r="D1224" t="s">
        <v>4904</v>
      </c>
    </row>
    <row r="1225" spans="1:4">
      <c r="A1225">
        <v>1249</v>
      </c>
      <c r="B1225" s="13">
        <v>46128</v>
      </c>
      <c r="C1225" t="s">
        <v>4708</v>
      </c>
      <c r="D1225" t="s">
        <v>4905</v>
      </c>
    </row>
    <row r="1226" spans="1:4">
      <c r="A1226">
        <v>1250</v>
      </c>
      <c r="B1226" s="13">
        <v>46128</v>
      </c>
      <c r="C1226" t="s">
        <v>2901</v>
      </c>
      <c r="D1226" t="s">
        <v>4912</v>
      </c>
    </row>
    <row r="1227" spans="1:4">
      <c r="A1227">
        <v>1251</v>
      </c>
      <c r="B1227" s="13">
        <v>46128</v>
      </c>
      <c r="C1227" t="s">
        <v>996</v>
      </c>
      <c r="D1227" t="s">
        <v>4914</v>
      </c>
    </row>
    <row r="1228" spans="1:4">
      <c r="A1228">
        <v>1252</v>
      </c>
      <c r="B1228" s="13">
        <v>46129</v>
      </c>
      <c r="C1228" t="s">
        <v>3098</v>
      </c>
      <c r="D1228" t="s">
        <v>4917</v>
      </c>
    </row>
    <row r="1229" spans="1:4">
      <c r="A1229">
        <v>1253</v>
      </c>
      <c r="B1229" s="13">
        <v>46129</v>
      </c>
      <c r="C1229" t="s">
        <v>1786</v>
      </c>
      <c r="D1229" t="s">
        <v>4918</v>
      </c>
    </row>
    <row r="1230" spans="1:4">
      <c r="A1230">
        <v>1254</v>
      </c>
      <c r="B1230" s="13">
        <v>46129</v>
      </c>
      <c r="C1230" t="s">
        <v>1664</v>
      </c>
      <c r="D1230" t="s">
        <v>4921</v>
      </c>
    </row>
    <row r="1231" spans="1:4">
      <c r="A1231">
        <v>1255</v>
      </c>
      <c r="B1231" s="13">
        <v>46129</v>
      </c>
      <c r="C1231" t="s">
        <v>2765</v>
      </c>
      <c r="D1231" t="s">
        <v>4922</v>
      </c>
    </row>
    <row r="1232" spans="1:4">
      <c r="A1232">
        <v>1256</v>
      </c>
      <c r="B1232" s="13">
        <v>46130</v>
      </c>
      <c r="C1232" t="s">
        <v>1753</v>
      </c>
      <c r="D1232" t="s">
        <v>4924</v>
      </c>
    </row>
    <row r="1233" spans="1:4">
      <c r="A1233">
        <v>1257</v>
      </c>
      <c r="B1233" s="13">
        <v>46132</v>
      </c>
      <c r="C1233" t="s">
        <v>3838</v>
      </c>
      <c r="D1233" t="s">
        <v>4928</v>
      </c>
    </row>
    <row r="1234" spans="1:4">
      <c r="A1234">
        <v>1258</v>
      </c>
      <c r="B1234" s="13">
        <v>46132</v>
      </c>
      <c r="C1234" t="s">
        <v>1427</v>
      </c>
      <c r="D1234" t="s">
        <v>4929</v>
      </c>
    </row>
    <row r="1235" spans="1:4">
      <c r="A1235">
        <v>1259</v>
      </c>
      <c r="B1235" s="13">
        <v>46132</v>
      </c>
      <c r="C1235" t="s">
        <v>1950</v>
      </c>
      <c r="D1235" t="s">
        <v>4930</v>
      </c>
    </row>
    <row r="1236" spans="1:4">
      <c r="A1236">
        <v>1260</v>
      </c>
      <c r="B1236" s="13">
        <v>46132</v>
      </c>
      <c r="C1236" t="s">
        <v>1809</v>
      </c>
      <c r="D1236" t="s">
        <v>4933</v>
      </c>
    </row>
    <row r="1237" spans="1:4">
      <c r="A1237">
        <v>1261</v>
      </c>
      <c r="B1237" s="13">
        <v>46132</v>
      </c>
      <c r="C1237" t="s">
        <v>1336</v>
      </c>
      <c r="D1237" t="s">
        <v>4934</v>
      </c>
    </row>
    <row r="1238" spans="1:4">
      <c r="A1238">
        <v>1262</v>
      </c>
      <c r="B1238" s="13">
        <v>46132</v>
      </c>
      <c r="C1238" t="s">
        <v>1452</v>
      </c>
      <c r="D1238" t="s">
        <v>4935</v>
      </c>
    </row>
    <row r="1239" spans="1:4">
      <c r="A1239">
        <v>1263</v>
      </c>
      <c r="B1239" s="13">
        <v>46133</v>
      </c>
      <c r="C1239" t="s">
        <v>2820</v>
      </c>
      <c r="D1239" t="s">
        <v>4940</v>
      </c>
    </row>
    <row r="1240" spans="1:4">
      <c r="A1240">
        <v>1264</v>
      </c>
      <c r="B1240" s="13">
        <v>46133</v>
      </c>
      <c r="C1240" t="s">
        <v>3083</v>
      </c>
      <c r="D1240" t="s">
        <v>4941</v>
      </c>
    </row>
    <row r="1241" spans="1:4">
      <c r="A1241">
        <v>1265</v>
      </c>
      <c r="B1241" s="13">
        <v>46134</v>
      </c>
      <c r="C1241" t="s">
        <v>4687</v>
      </c>
      <c r="D1241" t="s">
        <v>4943</v>
      </c>
    </row>
    <row r="1242" spans="1:4">
      <c r="A1242">
        <v>1266</v>
      </c>
      <c r="B1242" s="13">
        <v>46134</v>
      </c>
      <c r="C1242" t="s">
        <v>1431</v>
      </c>
      <c r="D1242" t="s">
        <v>4944</v>
      </c>
    </row>
    <row r="1243" spans="1:4">
      <c r="A1243">
        <v>1267</v>
      </c>
      <c r="B1243" s="13">
        <v>46134</v>
      </c>
      <c r="C1243" t="s">
        <v>1007</v>
      </c>
      <c r="D1243" t="s">
        <v>4945</v>
      </c>
    </row>
    <row r="1244" spans="1:4">
      <c r="A1244">
        <v>1268</v>
      </c>
      <c r="B1244" s="13">
        <v>46134</v>
      </c>
      <c r="C1244" t="s">
        <v>1959</v>
      </c>
      <c r="D1244" t="s">
        <v>4946</v>
      </c>
    </row>
    <row r="1245" spans="1:4">
      <c r="A1245">
        <v>1269</v>
      </c>
      <c r="B1245" s="13">
        <v>46134</v>
      </c>
      <c r="C1245" t="s">
        <v>1437</v>
      </c>
      <c r="D1245" t="s">
        <v>4947</v>
      </c>
    </row>
    <row r="1246" spans="1:4">
      <c r="A1246">
        <v>1270</v>
      </c>
      <c r="B1246" s="13">
        <v>46134</v>
      </c>
      <c r="C1246" t="s">
        <v>1425</v>
      </c>
      <c r="D1246" t="s">
        <v>4948</v>
      </c>
    </row>
    <row r="1247" spans="1:4">
      <c r="A1247">
        <v>1271</v>
      </c>
      <c r="B1247" s="13">
        <v>46134</v>
      </c>
      <c r="C1247" t="s">
        <v>1425</v>
      </c>
      <c r="D1247" t="s">
        <v>4949</v>
      </c>
    </row>
    <row r="1248" spans="1:4">
      <c r="A1248">
        <v>1272</v>
      </c>
      <c r="B1248" s="13">
        <v>46135</v>
      </c>
      <c r="C1248" t="s">
        <v>1498</v>
      </c>
      <c r="D1248" t="s">
        <v>4953</v>
      </c>
    </row>
    <row r="1249" spans="1:4">
      <c r="A1249">
        <v>1273</v>
      </c>
      <c r="B1249" s="13">
        <v>46135</v>
      </c>
      <c r="C1249" t="s">
        <v>3845</v>
      </c>
      <c r="D1249" t="s">
        <v>4954</v>
      </c>
    </row>
    <row r="1250" spans="1:4">
      <c r="A1250">
        <v>1274</v>
      </c>
      <c r="B1250" s="13">
        <v>46135</v>
      </c>
      <c r="C1250" t="s">
        <v>1004</v>
      </c>
      <c r="D1250" t="s">
        <v>4957</v>
      </c>
    </row>
    <row r="1251" spans="1:4">
      <c r="A1251">
        <v>1275</v>
      </c>
      <c r="B1251" s="13">
        <v>46135</v>
      </c>
      <c r="C1251" t="s">
        <v>3819</v>
      </c>
      <c r="D1251" t="s">
        <v>4958</v>
      </c>
    </row>
    <row r="1252" spans="1:4">
      <c r="A1252">
        <v>1276</v>
      </c>
      <c r="B1252" s="13">
        <v>46136</v>
      </c>
      <c r="C1252" t="s">
        <v>996</v>
      </c>
      <c r="D1252" t="s">
        <v>4965</v>
      </c>
    </row>
    <row r="1253" spans="1:4">
      <c r="A1253">
        <v>1277</v>
      </c>
      <c r="B1253" s="13">
        <v>46136</v>
      </c>
      <c r="C1253" t="s">
        <v>1122</v>
      </c>
      <c r="D1253" t="s">
        <v>4967</v>
      </c>
    </row>
    <row r="1254" spans="1:4">
      <c r="A1254">
        <v>1278</v>
      </c>
      <c r="B1254" s="13">
        <v>46136</v>
      </c>
      <c r="C1254" t="s">
        <v>1007</v>
      </c>
      <c r="D1254" t="s">
        <v>4968</v>
      </c>
    </row>
    <row r="1255" spans="1:4">
      <c r="A1255">
        <v>1279</v>
      </c>
      <c r="B1255" s="13">
        <v>46136</v>
      </c>
      <c r="C1255" t="s">
        <v>1664</v>
      </c>
      <c r="D1255" t="s">
        <v>4969</v>
      </c>
    </row>
    <row r="1256" spans="1:4">
      <c r="A1256">
        <v>1280</v>
      </c>
      <c r="B1256" s="13">
        <v>46136</v>
      </c>
      <c r="C1256" t="s">
        <v>1786</v>
      </c>
      <c r="D1256" t="s">
        <v>4971</v>
      </c>
    </row>
    <row r="1257" spans="1:4">
      <c r="A1257">
        <v>1281</v>
      </c>
      <c r="B1257" s="13">
        <v>46136</v>
      </c>
      <c r="C1257" t="s">
        <v>4972</v>
      </c>
      <c r="D1257" t="s">
        <v>4975</v>
      </c>
    </row>
    <row r="1258" spans="1:4">
      <c r="A1258">
        <v>1282</v>
      </c>
      <c r="B1258" s="13">
        <v>46136</v>
      </c>
      <c r="C1258" t="s">
        <v>2901</v>
      </c>
      <c r="D1258" t="s">
        <v>4978</v>
      </c>
    </row>
    <row r="1259" spans="1:4">
      <c r="A1259">
        <v>1283</v>
      </c>
      <c r="B1259" s="13">
        <v>46136</v>
      </c>
      <c r="C1259" t="s">
        <v>2329</v>
      </c>
      <c r="D1259" t="s">
        <v>4981</v>
      </c>
    </row>
    <row r="1260" spans="1:4">
      <c r="A1260">
        <v>1284</v>
      </c>
      <c r="B1260" s="13">
        <v>46136</v>
      </c>
      <c r="C1260" t="s">
        <v>1753</v>
      </c>
      <c r="D1260" t="s">
        <v>4984</v>
      </c>
    </row>
    <row r="1261" spans="1:4">
      <c r="A1261">
        <v>1285</v>
      </c>
      <c r="B1261" s="13">
        <v>46136</v>
      </c>
      <c r="C1261" t="s">
        <v>1498</v>
      </c>
      <c r="D1261" t="s">
        <v>4986</v>
      </c>
    </row>
    <row r="1262" spans="1:4">
      <c r="A1262">
        <v>1286</v>
      </c>
      <c r="B1262" s="13">
        <v>46136</v>
      </c>
      <c r="C1262" t="s">
        <v>1746</v>
      </c>
      <c r="D1262" t="s">
        <v>4988</v>
      </c>
    </row>
    <row r="1263" spans="1:4">
      <c r="A1263">
        <v>1287</v>
      </c>
      <c r="B1263" s="13">
        <v>46128</v>
      </c>
      <c r="C1263" t="s">
        <v>1664</v>
      </c>
      <c r="D1263" t="s">
        <v>4989</v>
      </c>
    </row>
    <row r="1264" spans="1:4">
      <c r="A1264">
        <v>1288</v>
      </c>
      <c r="B1264" s="13">
        <v>46137</v>
      </c>
      <c r="C1264" t="s">
        <v>1264</v>
      </c>
      <c r="D1264" t="s">
        <v>4994</v>
      </c>
    </row>
    <row r="1265" spans="1:4">
      <c r="A1265">
        <v>1289</v>
      </c>
      <c r="B1265" s="13">
        <v>46139</v>
      </c>
      <c r="C1265" t="s">
        <v>1001</v>
      </c>
      <c r="D1265" t="s">
        <v>5001</v>
      </c>
    </row>
    <row r="1266" spans="1:4">
      <c r="A1266">
        <v>1290</v>
      </c>
      <c r="B1266" s="13">
        <v>46139</v>
      </c>
      <c r="C1266" t="s">
        <v>1511</v>
      </c>
      <c r="D1266" t="s">
        <v>5004</v>
      </c>
    </row>
    <row r="1267" spans="1:4">
      <c r="A1267">
        <v>1291</v>
      </c>
      <c r="B1267" s="13">
        <v>46139</v>
      </c>
      <c r="C1267" t="s">
        <v>1498</v>
      </c>
      <c r="D1267" t="s">
        <v>5008</v>
      </c>
    </row>
    <row r="1268" spans="1:4">
      <c r="A1268">
        <v>1292</v>
      </c>
      <c r="B1268" s="13">
        <v>46139</v>
      </c>
      <c r="C1268" t="s">
        <v>1357</v>
      </c>
      <c r="D1268" t="s">
        <v>5011</v>
      </c>
    </row>
    <row r="1269" spans="1:4">
      <c r="A1269">
        <v>1293</v>
      </c>
      <c r="B1269" s="13">
        <v>46139</v>
      </c>
      <c r="C1269" t="s">
        <v>1395</v>
      </c>
      <c r="D1269" t="s">
        <v>5012</v>
      </c>
    </row>
    <row r="1270" spans="1:4">
      <c r="A1270">
        <v>1294</v>
      </c>
      <c r="B1270" s="13">
        <v>46139</v>
      </c>
      <c r="C1270" t="s">
        <v>1498</v>
      </c>
      <c r="D1270" t="s">
        <v>5014</v>
      </c>
    </row>
    <row r="1271" spans="1:4">
      <c r="A1271">
        <v>1295</v>
      </c>
      <c r="B1271" s="13">
        <v>46140</v>
      </c>
      <c r="C1271" t="s">
        <v>3293</v>
      </c>
      <c r="D1271" t="s">
        <v>5025</v>
      </c>
    </row>
    <row r="1272" spans="1:4">
      <c r="A1272">
        <v>1296</v>
      </c>
      <c r="B1272" s="13">
        <v>46140</v>
      </c>
      <c r="C1272" t="s">
        <v>1004</v>
      </c>
      <c r="D1272" t="s">
        <v>5027</v>
      </c>
    </row>
    <row r="1273" spans="1:4">
      <c r="A1273">
        <v>1297</v>
      </c>
      <c r="B1273" s="13">
        <v>46140</v>
      </c>
      <c r="C1273" t="s">
        <v>1536</v>
      </c>
      <c r="D1273" t="s">
        <v>5030</v>
      </c>
    </row>
    <row r="1274" spans="1:4">
      <c r="A1274">
        <v>1298</v>
      </c>
      <c r="B1274" s="13">
        <v>46140</v>
      </c>
      <c r="C1274" t="s">
        <v>981</v>
      </c>
      <c r="D1274" t="s">
        <v>5031</v>
      </c>
    </row>
    <row r="1275" spans="1:4">
      <c r="A1275">
        <v>1299</v>
      </c>
      <c r="B1275" s="13">
        <v>46140</v>
      </c>
      <c r="C1275" t="s">
        <v>1004</v>
      </c>
      <c r="D1275" t="s">
        <v>5035</v>
      </c>
    </row>
    <row r="1276" spans="1:4">
      <c r="A1276">
        <v>1300</v>
      </c>
      <c r="B1276" s="13">
        <v>46141</v>
      </c>
      <c r="C1276" t="s">
        <v>1431</v>
      </c>
      <c r="D1276" t="s">
        <v>5041</v>
      </c>
    </row>
    <row r="1277" spans="1:4">
      <c r="A1277">
        <v>1301</v>
      </c>
      <c r="B1277" s="13">
        <v>46141</v>
      </c>
      <c r="C1277" t="s">
        <v>1664</v>
      </c>
      <c r="D1277" t="s">
        <v>5043</v>
      </c>
    </row>
    <row r="1278" spans="1:4">
      <c r="A1278">
        <v>1302</v>
      </c>
      <c r="B1278" s="13">
        <v>46141</v>
      </c>
      <c r="C1278" t="s">
        <v>981</v>
      </c>
      <c r="D1278" t="s">
        <v>5044</v>
      </c>
    </row>
    <row r="1279" spans="1:4">
      <c r="A1279">
        <v>1303</v>
      </c>
      <c r="B1279" s="13">
        <v>46141</v>
      </c>
      <c r="C1279" t="s">
        <v>1617</v>
      </c>
      <c r="D1279" t="s">
        <v>5046</v>
      </c>
    </row>
    <row r="1280" spans="1:4">
      <c r="A1280">
        <v>1304</v>
      </c>
      <c r="B1280" s="13">
        <v>46141</v>
      </c>
      <c r="C1280" t="s">
        <v>3673</v>
      </c>
      <c r="D1280" t="s">
        <v>5047</v>
      </c>
    </row>
    <row r="1281" spans="1:4">
      <c r="A1281">
        <v>1305</v>
      </c>
      <c r="B1281" s="13">
        <v>46141</v>
      </c>
      <c r="C1281" t="s">
        <v>1750</v>
      </c>
      <c r="D1281" t="s">
        <v>5048</v>
      </c>
    </row>
    <row r="1282" spans="1:4">
      <c r="A1282">
        <v>1306</v>
      </c>
      <c r="B1282" s="13">
        <v>46141</v>
      </c>
      <c r="C1282" t="s">
        <v>2652</v>
      </c>
      <c r="D1282" t="s">
        <v>5050</v>
      </c>
    </row>
    <row r="1283" spans="1:4">
      <c r="A1283">
        <v>1307</v>
      </c>
      <c r="B1283" s="13">
        <v>46141</v>
      </c>
      <c r="C1283" t="s">
        <v>1746</v>
      </c>
      <c r="D1283" t="s">
        <v>5061</v>
      </c>
    </row>
    <row r="1284" spans="1:4">
      <c r="A1284">
        <v>1308</v>
      </c>
      <c r="B1284" s="13">
        <v>46142</v>
      </c>
      <c r="C1284" t="s">
        <v>981</v>
      </c>
      <c r="D1284" t="s">
        <v>5065</v>
      </c>
    </row>
    <row r="1285" spans="1:4">
      <c r="A1285">
        <v>1309</v>
      </c>
      <c r="B1285" s="13">
        <v>46142</v>
      </c>
      <c r="C1285" t="s">
        <v>2650</v>
      </c>
      <c r="D1285" t="s">
        <v>5068</v>
      </c>
    </row>
    <row r="1286" spans="1:4">
      <c r="A1286">
        <v>1310</v>
      </c>
      <c r="B1286" s="13">
        <v>46142</v>
      </c>
      <c r="C1286" t="s">
        <v>1357</v>
      </c>
      <c r="D1286" t="s">
        <v>5072</v>
      </c>
    </row>
    <row r="1287" spans="1:4">
      <c r="A1287">
        <v>1311</v>
      </c>
      <c r="B1287" s="13">
        <v>46142</v>
      </c>
      <c r="C1287" t="s">
        <v>3838</v>
      </c>
      <c r="D1287" t="s">
        <v>5073</v>
      </c>
    </row>
    <row r="1288" spans="1:4">
      <c r="A1288">
        <v>1312</v>
      </c>
      <c r="B1288" s="13">
        <v>46142</v>
      </c>
      <c r="C1288" t="s">
        <v>3098</v>
      </c>
      <c r="D1288" t="s">
        <v>5074</v>
      </c>
    </row>
    <row r="1289" spans="1:4">
      <c r="A1289">
        <v>1313</v>
      </c>
      <c r="B1289" s="13">
        <v>46143</v>
      </c>
      <c r="C1289" t="s">
        <v>1004</v>
      </c>
      <c r="D1289" t="s">
        <v>5082</v>
      </c>
    </row>
    <row r="1290" spans="1:4">
      <c r="A1290">
        <v>1314</v>
      </c>
      <c r="B1290" s="13">
        <v>46146</v>
      </c>
      <c r="C1290" t="s">
        <v>1489</v>
      </c>
      <c r="D1290" t="s">
        <v>5161</v>
      </c>
    </row>
    <row r="1291" spans="1:4">
      <c r="A1291">
        <v>1315</v>
      </c>
      <c r="B1291" s="13">
        <v>46146</v>
      </c>
      <c r="C1291" t="s">
        <v>1489</v>
      </c>
      <c r="D1291" t="s">
        <v>5162</v>
      </c>
    </row>
    <row r="1292" spans="1:4">
      <c r="A1292">
        <v>1316</v>
      </c>
      <c r="B1292" s="13">
        <v>46146</v>
      </c>
      <c r="C1292" t="s">
        <v>981</v>
      </c>
      <c r="D1292" t="s">
        <v>5163</v>
      </c>
    </row>
    <row r="1293" spans="1:4">
      <c r="A1293">
        <v>1317</v>
      </c>
      <c r="B1293" s="13">
        <v>46146</v>
      </c>
      <c r="C1293" t="s">
        <v>981</v>
      </c>
      <c r="D1293" t="s">
        <v>5165</v>
      </c>
    </row>
    <row r="1294" spans="1:4">
      <c r="A1294">
        <v>1318</v>
      </c>
      <c r="B1294" s="13">
        <v>46146</v>
      </c>
      <c r="C1294" t="s">
        <v>1004</v>
      </c>
      <c r="D1294" t="s">
        <v>5166</v>
      </c>
    </row>
    <row r="1295" spans="1:4">
      <c r="A1295">
        <v>1319</v>
      </c>
      <c r="B1295" s="13">
        <v>46146</v>
      </c>
      <c r="C1295" t="s">
        <v>2650</v>
      </c>
      <c r="D1295" t="s">
        <v>5170</v>
      </c>
    </row>
    <row r="1296" spans="1:4">
      <c r="A1296">
        <v>1320</v>
      </c>
      <c r="B1296" s="13">
        <v>46146</v>
      </c>
      <c r="C1296" t="s">
        <v>2901</v>
      </c>
      <c r="D1296" t="s">
        <v>5171</v>
      </c>
    </row>
    <row r="1297" spans="1:4">
      <c r="A1297">
        <v>1321</v>
      </c>
      <c r="B1297" s="13">
        <v>46148</v>
      </c>
      <c r="C1297" t="s">
        <v>1617</v>
      </c>
      <c r="D1297" t="s">
        <v>5173</v>
      </c>
    </row>
    <row r="1298" spans="1:4">
      <c r="A1298">
        <v>1322</v>
      </c>
      <c r="B1298" s="13">
        <v>46148</v>
      </c>
      <c r="C1298" t="s">
        <v>1498</v>
      </c>
      <c r="D1298" t="s">
        <v>5175</v>
      </c>
    </row>
    <row r="1299" spans="1:4">
      <c r="A1299">
        <v>1323</v>
      </c>
      <c r="B1299" s="13">
        <v>46148</v>
      </c>
      <c r="C1299" t="s">
        <v>5176</v>
      </c>
      <c r="D1299" t="s">
        <v>5179</v>
      </c>
    </row>
    <row r="1300" spans="1:4">
      <c r="A1300">
        <v>1324</v>
      </c>
      <c r="B1300" s="13">
        <v>46148</v>
      </c>
      <c r="C1300" t="s">
        <v>3083</v>
      </c>
      <c r="D1300" t="s">
        <v>5182</v>
      </c>
    </row>
    <row r="1301" spans="1:4">
      <c r="A1301">
        <v>1325</v>
      </c>
      <c r="B1301" s="13">
        <v>46148</v>
      </c>
      <c r="C1301" t="s">
        <v>1198</v>
      </c>
      <c r="D1301" t="s">
        <v>5185</v>
      </c>
    </row>
    <row r="1302" spans="1:4">
      <c r="A1302">
        <v>1326</v>
      </c>
      <c r="B1302" s="13">
        <v>46148</v>
      </c>
      <c r="C1302" t="s">
        <v>996</v>
      </c>
      <c r="D1302" t="s">
        <v>5186</v>
      </c>
    </row>
    <row r="1303" spans="1:4">
      <c r="A1303">
        <v>1327</v>
      </c>
      <c r="B1303" s="13">
        <v>46148</v>
      </c>
      <c r="C1303" t="s">
        <v>3059</v>
      </c>
      <c r="D1303" t="s">
        <v>5188</v>
      </c>
    </row>
    <row r="1304" spans="1:4">
      <c r="A1304">
        <v>1328</v>
      </c>
      <c r="B1304" s="13">
        <v>46148</v>
      </c>
      <c r="C1304" t="s">
        <v>1498</v>
      </c>
      <c r="D1304" t="s">
        <v>5190</v>
      </c>
    </row>
    <row r="1305" spans="1:4">
      <c r="A1305">
        <v>1329</v>
      </c>
      <c r="B1305" s="13">
        <v>46149</v>
      </c>
      <c r="C1305" t="s">
        <v>5191</v>
      </c>
      <c r="D1305" t="s">
        <v>5194</v>
      </c>
    </row>
    <row r="1306" spans="1:4">
      <c r="A1306">
        <v>1330</v>
      </c>
      <c r="B1306" s="13">
        <v>46149</v>
      </c>
      <c r="C1306" t="s">
        <v>1357</v>
      </c>
      <c r="D1306" t="s">
        <v>5195</v>
      </c>
    </row>
    <row r="1307" spans="1:4">
      <c r="A1307">
        <v>1331</v>
      </c>
      <c r="B1307" s="13">
        <v>46149</v>
      </c>
      <c r="C1307" t="s">
        <v>2076</v>
      </c>
      <c r="D1307" t="s">
        <v>5196</v>
      </c>
    </row>
    <row r="1308" spans="1:4">
      <c r="A1308">
        <v>1332</v>
      </c>
      <c r="B1308" s="13">
        <v>46149</v>
      </c>
      <c r="C1308" t="s">
        <v>1511</v>
      </c>
      <c r="D1308" t="s">
        <v>5197</v>
      </c>
    </row>
    <row r="1309" spans="1:4">
      <c r="A1309">
        <v>1333</v>
      </c>
      <c r="B1309" s="13">
        <v>46150</v>
      </c>
      <c r="C1309" t="s">
        <v>1004</v>
      </c>
      <c r="D1309" t="s">
        <v>5202</v>
      </c>
    </row>
    <row r="1310" spans="1:4">
      <c r="A1310">
        <v>1334</v>
      </c>
      <c r="B1310" s="13">
        <v>46150</v>
      </c>
      <c r="C1310" t="s">
        <v>1915</v>
      </c>
      <c r="D1310" t="s">
        <v>5203</v>
      </c>
    </row>
    <row r="1311" spans="1:4">
      <c r="A1311">
        <v>1335</v>
      </c>
      <c r="B1311" s="13">
        <v>46150</v>
      </c>
      <c r="C1311" t="s">
        <v>4482</v>
      </c>
      <c r="D1311" t="s">
        <v>5205</v>
      </c>
    </row>
    <row r="1312" spans="1:4">
      <c r="A1312">
        <v>1336</v>
      </c>
      <c r="B1312" s="13">
        <v>46150</v>
      </c>
      <c r="C1312" t="s">
        <v>5198</v>
      </c>
      <c r="D1312" t="s">
        <v>5208</v>
      </c>
    </row>
    <row r="1313" spans="1:4">
      <c r="A1313">
        <v>1337</v>
      </c>
      <c r="B1313" s="13">
        <v>46150</v>
      </c>
      <c r="C1313" t="s">
        <v>5191</v>
      </c>
      <c r="D1313" t="s">
        <v>5210</v>
      </c>
    </row>
    <row r="1314" spans="1:4">
      <c r="A1314">
        <v>1338</v>
      </c>
      <c r="B1314" s="13">
        <v>46150</v>
      </c>
      <c r="C1314" t="s">
        <v>5211</v>
      </c>
      <c r="D1314" t="s">
        <v>5215</v>
      </c>
    </row>
    <row r="1315" spans="1:4">
      <c r="A1315">
        <v>1339</v>
      </c>
      <c r="B1315" s="13">
        <v>46150</v>
      </c>
      <c r="C1315" t="s">
        <v>1416</v>
      </c>
      <c r="D1315" t="s">
        <v>5218</v>
      </c>
    </row>
    <row r="1316" spans="1:4">
      <c r="A1316">
        <v>1340</v>
      </c>
      <c r="B1316" s="13">
        <v>46150</v>
      </c>
      <c r="C1316" t="s">
        <v>2525</v>
      </c>
      <c r="D1316" t="s">
        <v>5219</v>
      </c>
    </row>
    <row r="1317" spans="1:4">
      <c r="A1317">
        <v>1341</v>
      </c>
      <c r="B1317" s="13">
        <v>46150</v>
      </c>
      <c r="C1317" t="s">
        <v>1750</v>
      </c>
      <c r="D1317" t="s">
        <v>5221</v>
      </c>
    </row>
    <row r="1318" spans="1:4">
      <c r="A1318">
        <v>1342</v>
      </c>
      <c r="C1318" t="s">
        <v>2867</v>
      </c>
      <c r="D1318" t="s">
        <v>5226</v>
      </c>
    </row>
    <row r="1319" spans="1:4">
      <c r="A1319">
        <v>1343</v>
      </c>
      <c r="C1319" t="s">
        <v>3164</v>
      </c>
      <c r="D1319" t="s">
        <v>5227</v>
      </c>
    </row>
    <row r="1320" spans="1:4">
      <c r="A1320">
        <v>1344</v>
      </c>
      <c r="C1320" t="s">
        <v>1007</v>
      </c>
      <c r="D1320" t="s">
        <v>5228</v>
      </c>
    </row>
    <row r="1321" spans="1:4">
      <c r="A1321">
        <v>1345</v>
      </c>
      <c r="C1321" t="s">
        <v>5223</v>
      </c>
      <c r="D1321" t="s">
        <v>5230</v>
      </c>
    </row>
    <row r="1322" spans="1:4">
      <c r="A1322">
        <v>1346</v>
      </c>
      <c r="B1322" s="13">
        <v>46153</v>
      </c>
      <c r="C1322" t="s">
        <v>1357</v>
      </c>
      <c r="D1322" t="s">
        <v>5232</v>
      </c>
    </row>
    <row r="1323" spans="1:4">
      <c r="A1323">
        <v>1347</v>
      </c>
      <c r="B1323" s="13">
        <v>46153</v>
      </c>
      <c r="C1323" t="s">
        <v>1357</v>
      </c>
      <c r="D1323" t="s">
        <v>5233</v>
      </c>
    </row>
    <row r="1324" spans="1:4">
      <c r="A1324">
        <v>1348</v>
      </c>
      <c r="B1324" s="13">
        <v>46153</v>
      </c>
      <c r="C1324" t="s">
        <v>2243</v>
      </c>
      <c r="D1324" t="s">
        <v>5234</v>
      </c>
    </row>
    <row r="1325" spans="1:4">
      <c r="A1325">
        <v>1349</v>
      </c>
      <c r="B1325" s="13">
        <v>46153</v>
      </c>
      <c r="C1325" t="s">
        <v>3300</v>
      </c>
      <c r="D1325" t="s">
        <v>5236</v>
      </c>
    </row>
    <row r="1326" spans="1:4">
      <c r="A1326">
        <v>1350</v>
      </c>
      <c r="B1326" s="13">
        <v>46153</v>
      </c>
      <c r="C1326" t="s">
        <v>1915</v>
      </c>
      <c r="D1326" t="s">
        <v>5240</v>
      </c>
    </row>
    <row r="1327" spans="1:4">
      <c r="A1327">
        <v>1351</v>
      </c>
      <c r="B1327" s="13">
        <v>46153</v>
      </c>
      <c r="C1327" t="s">
        <v>1407</v>
      </c>
      <c r="D1327" t="s">
        <v>5243</v>
      </c>
    </row>
    <row r="1328" spans="1:4">
      <c r="A1328">
        <v>1352</v>
      </c>
      <c r="B1328" s="13">
        <v>46152</v>
      </c>
      <c r="C1328" t="s">
        <v>1511</v>
      </c>
      <c r="D1328" t="s">
        <v>5246</v>
      </c>
    </row>
    <row r="1329" spans="1:4">
      <c r="A1329">
        <v>1353</v>
      </c>
      <c r="B1329" s="13">
        <v>46152</v>
      </c>
      <c r="C1329" t="s">
        <v>1866</v>
      </c>
      <c r="D1329" t="s">
        <v>5249</v>
      </c>
    </row>
    <row r="1330" spans="1:4">
      <c r="A1330">
        <v>1354</v>
      </c>
      <c r="B1330" s="13">
        <v>46154</v>
      </c>
      <c r="C1330" t="s">
        <v>2839</v>
      </c>
      <c r="D1330" t="s">
        <v>5252</v>
      </c>
    </row>
    <row r="1331" spans="1:4">
      <c r="A1331">
        <v>1355</v>
      </c>
      <c r="B1331" s="13">
        <v>46154</v>
      </c>
      <c r="C1331" t="s">
        <v>1122</v>
      </c>
      <c r="D1331" t="s">
        <v>5253</v>
      </c>
    </row>
    <row r="1332" spans="1:4">
      <c r="A1332">
        <v>1356</v>
      </c>
      <c r="B1332" s="13">
        <v>46154</v>
      </c>
      <c r="C1332" t="s">
        <v>5191</v>
      </c>
      <c r="D1332" t="s">
        <v>5256</v>
      </c>
    </row>
    <row r="1333" spans="1:4">
      <c r="A1333">
        <v>1357</v>
      </c>
      <c r="B1333" s="13">
        <v>46154</v>
      </c>
      <c r="C1333" t="s">
        <v>1833</v>
      </c>
      <c r="D1333" t="s">
        <v>5258</v>
      </c>
    </row>
    <row r="1334" spans="1:4">
      <c r="A1334">
        <v>1358</v>
      </c>
      <c r="B1334" s="13">
        <v>46154</v>
      </c>
      <c r="C1334" t="s">
        <v>1357</v>
      </c>
      <c r="D1334" t="s">
        <v>5260</v>
      </c>
    </row>
    <row r="1335" spans="1:4">
      <c r="A1335">
        <v>1359</v>
      </c>
      <c r="B1335" s="13">
        <v>46154</v>
      </c>
      <c r="C1335" t="s">
        <v>2901</v>
      </c>
      <c r="D1335" t="s">
        <v>5263</v>
      </c>
    </row>
    <row r="1336" spans="1:4">
      <c r="A1336">
        <v>1360</v>
      </c>
      <c r="B1336" s="13">
        <v>46154</v>
      </c>
      <c r="C1336" t="s">
        <v>1833</v>
      </c>
      <c r="D1336" t="s">
        <v>5264</v>
      </c>
    </row>
    <row r="1337" spans="1:4">
      <c r="A1337">
        <v>1361</v>
      </c>
      <c r="B1337" s="13">
        <v>46154</v>
      </c>
      <c r="C1337" t="s">
        <v>1015</v>
      </c>
      <c r="D1337" t="s">
        <v>5267</v>
      </c>
    </row>
    <row r="1338" spans="1:4">
      <c r="A1338">
        <v>1362</v>
      </c>
      <c r="B1338" s="13">
        <v>46154</v>
      </c>
      <c r="C1338" t="s">
        <v>3835</v>
      </c>
      <c r="D1338" t="s">
        <v>5269</v>
      </c>
    </row>
    <row r="1339" spans="1:4">
      <c r="A1339">
        <v>1363</v>
      </c>
      <c r="B1339" s="13">
        <v>46155</v>
      </c>
      <c r="C1339" t="s">
        <v>1357</v>
      </c>
      <c r="D1339" t="s">
        <v>5272</v>
      </c>
    </row>
    <row r="1340" spans="1:4">
      <c r="A1340">
        <v>1364</v>
      </c>
      <c r="B1340" s="13">
        <v>46155</v>
      </c>
      <c r="C1340" t="s">
        <v>1425</v>
      </c>
      <c r="D1340" t="s">
        <v>5273</v>
      </c>
    </row>
    <row r="1341" spans="1:4">
      <c r="A1341">
        <v>1365</v>
      </c>
      <c r="B1341" s="13">
        <v>46155</v>
      </c>
      <c r="C1341" t="s">
        <v>2636</v>
      </c>
      <c r="D1341" t="s">
        <v>5275</v>
      </c>
    </row>
    <row r="1342" spans="1:4">
      <c r="A1342">
        <v>1366</v>
      </c>
      <c r="B1342" s="13">
        <v>46155</v>
      </c>
      <c r="C1342" t="s">
        <v>1431</v>
      </c>
      <c r="D1342" t="s">
        <v>5277</v>
      </c>
    </row>
    <row r="1343" spans="1:4">
      <c r="A1343">
        <v>1367</v>
      </c>
      <c r="B1343" s="13">
        <v>46155</v>
      </c>
      <c r="C1343" t="s">
        <v>1198</v>
      </c>
      <c r="D1343" t="s">
        <v>5279</v>
      </c>
    </row>
    <row r="1344" spans="1:4">
      <c r="A1344">
        <v>1368</v>
      </c>
      <c r="B1344" s="13">
        <v>46155</v>
      </c>
      <c r="C1344" t="s">
        <v>1731</v>
      </c>
      <c r="D1344" t="s">
        <v>5280</v>
      </c>
    </row>
    <row r="1345" spans="1:4">
      <c r="A1345">
        <v>1369</v>
      </c>
      <c r="B1345" s="13">
        <v>46155</v>
      </c>
      <c r="C1345" t="s">
        <v>1065</v>
      </c>
      <c r="D1345" t="s">
        <v>5284</v>
      </c>
    </row>
    <row r="1346" spans="1:4">
      <c r="A1346">
        <v>1370</v>
      </c>
      <c r="B1346" s="13">
        <v>46156</v>
      </c>
      <c r="C1346" t="s">
        <v>3098</v>
      </c>
      <c r="D1346" t="s">
        <v>5288</v>
      </c>
    </row>
    <row r="1347" spans="1:4">
      <c r="A1347">
        <v>1371</v>
      </c>
      <c r="B1347" s="13">
        <v>46156</v>
      </c>
      <c r="C1347" t="s">
        <v>1122</v>
      </c>
      <c r="D1347" t="s">
        <v>5289</v>
      </c>
    </row>
    <row r="1348" spans="1:4">
      <c r="A1348">
        <v>1372</v>
      </c>
      <c r="B1348" s="13">
        <v>46156</v>
      </c>
      <c r="C1348" t="s">
        <v>5211</v>
      </c>
      <c r="D1348" t="s">
        <v>5291</v>
      </c>
    </row>
    <row r="1349" spans="1:4">
      <c r="A1349">
        <v>1373</v>
      </c>
      <c r="B1349" s="13">
        <v>46156</v>
      </c>
      <c r="C1349" t="s">
        <v>3845</v>
      </c>
      <c r="D1349" t="s">
        <v>5294</v>
      </c>
    </row>
    <row r="1350" spans="1:4">
      <c r="A1350">
        <v>1374</v>
      </c>
      <c r="B1350" s="13">
        <v>46156</v>
      </c>
      <c r="C1350" t="s">
        <v>1431</v>
      </c>
      <c r="D1350" t="s">
        <v>5297</v>
      </c>
    </row>
    <row r="1351" spans="1:4">
      <c r="A1351">
        <v>1375</v>
      </c>
      <c r="B1351" s="13">
        <v>46156</v>
      </c>
      <c r="C1351" t="s">
        <v>2079</v>
      </c>
      <c r="D1351" t="s">
        <v>5298</v>
      </c>
    </row>
    <row r="1352" spans="1:4">
      <c r="A1352">
        <v>1376</v>
      </c>
      <c r="B1352" s="13">
        <v>46156</v>
      </c>
      <c r="C1352" t="s">
        <v>1786</v>
      </c>
      <c r="D1352" t="s">
        <v>5302</v>
      </c>
    </row>
    <row r="1353" spans="1:4">
      <c r="A1353">
        <v>1377</v>
      </c>
      <c r="B1353" s="13">
        <v>46156</v>
      </c>
      <c r="C1353" t="s">
        <v>2901</v>
      </c>
      <c r="D1353" t="s">
        <v>5306</v>
      </c>
    </row>
    <row r="1354" spans="1:4">
      <c r="A1354">
        <v>1378</v>
      </c>
      <c r="B1354" s="13">
        <v>46156</v>
      </c>
      <c r="C1354" t="s">
        <v>3098</v>
      </c>
      <c r="D1354" t="s">
        <v>5308</v>
      </c>
    </row>
    <row r="1355" spans="1:4">
      <c r="A1355">
        <v>1379</v>
      </c>
      <c r="B1355" s="13">
        <v>46156</v>
      </c>
      <c r="C1355" t="s">
        <v>1431</v>
      </c>
      <c r="D1355" t="s">
        <v>5309</v>
      </c>
    </row>
    <row r="1356" spans="1:4">
      <c r="A1356">
        <v>1380</v>
      </c>
      <c r="B1356" s="13">
        <v>46157</v>
      </c>
      <c r="C1356" t="s">
        <v>1689</v>
      </c>
      <c r="D1356" t="s">
        <v>5310</v>
      </c>
    </row>
    <row r="1357" spans="1:4">
      <c r="A1357">
        <v>1381</v>
      </c>
      <c r="B1357" s="13">
        <v>46157</v>
      </c>
      <c r="C1357" t="s">
        <v>1007</v>
      </c>
      <c r="D1357" t="s">
        <v>5312</v>
      </c>
    </row>
    <row r="1358" spans="1:4">
      <c r="A1358">
        <v>1382</v>
      </c>
      <c r="B1358" s="13">
        <v>46157</v>
      </c>
      <c r="C1358" t="s">
        <v>1357</v>
      </c>
      <c r="D1358" t="s">
        <v>5315</v>
      </c>
    </row>
    <row r="1359" spans="1:4">
      <c r="A1359">
        <v>1383</v>
      </c>
      <c r="B1359" s="13">
        <v>46157</v>
      </c>
      <c r="C1359" t="s">
        <v>1357</v>
      </c>
      <c r="D1359" t="s">
        <v>5316</v>
      </c>
    </row>
    <row r="1360" spans="1:4">
      <c r="A1360">
        <v>1384</v>
      </c>
      <c r="B1360" s="13">
        <v>46157</v>
      </c>
      <c r="C1360" t="s">
        <v>1536</v>
      </c>
      <c r="D1360" t="s">
        <v>5317</v>
      </c>
    </row>
    <row r="1361" spans="1:4">
      <c r="A1361">
        <v>1385</v>
      </c>
      <c r="B1361" s="13">
        <v>46157</v>
      </c>
      <c r="C1361" t="s">
        <v>3047</v>
      </c>
      <c r="D1361" t="s">
        <v>5319</v>
      </c>
    </row>
    <row r="1362" spans="1:4">
      <c r="A1362">
        <v>1386</v>
      </c>
      <c r="B1362" s="13">
        <v>46157</v>
      </c>
      <c r="C1362" t="s">
        <v>1536</v>
      </c>
      <c r="D1362" t="s">
        <v>5320</v>
      </c>
    </row>
    <row r="1363" spans="1:4">
      <c r="A1363">
        <v>1387</v>
      </c>
      <c r="B1363" s="13">
        <v>46157</v>
      </c>
      <c r="C1363" t="s">
        <v>1122</v>
      </c>
      <c r="D1363" t="s">
        <v>5322</v>
      </c>
    </row>
    <row r="1364" spans="1:4">
      <c r="A1364">
        <v>1388</v>
      </c>
      <c r="B1364" s="13">
        <v>46157</v>
      </c>
      <c r="C1364" t="s">
        <v>1357</v>
      </c>
      <c r="D1364" t="s">
        <v>5325</v>
      </c>
    </row>
    <row r="1365" spans="1:4">
      <c r="A1365">
        <v>1389</v>
      </c>
      <c r="B1365" s="13">
        <v>46158</v>
      </c>
      <c r="C1365" t="s">
        <v>1357</v>
      </c>
      <c r="D1365" t="s">
        <v>5326</v>
      </c>
    </row>
    <row r="1366" spans="1:4">
      <c r="A1366">
        <v>1390</v>
      </c>
      <c r="B1366" s="13">
        <v>46158</v>
      </c>
      <c r="C1366" t="s">
        <v>1357</v>
      </c>
      <c r="D1366" t="s">
        <v>5330</v>
      </c>
    </row>
    <row r="1367" spans="1:4">
      <c r="A1367">
        <v>1391</v>
      </c>
      <c r="B1367" s="13">
        <v>46158</v>
      </c>
      <c r="C1367" t="s">
        <v>1007</v>
      </c>
      <c r="D1367" t="s">
        <v>5331</v>
      </c>
    </row>
    <row r="1368" spans="1:4">
      <c r="A1368">
        <v>1392</v>
      </c>
      <c r="B1368" s="13">
        <v>46158</v>
      </c>
      <c r="C1368" t="s">
        <v>3300</v>
      </c>
      <c r="D1368" t="s">
        <v>5332</v>
      </c>
    </row>
    <row r="1369" spans="1:4">
      <c r="A1369">
        <v>1393</v>
      </c>
      <c r="B1369" s="13">
        <v>46160</v>
      </c>
      <c r="C1369" t="s">
        <v>1664</v>
      </c>
      <c r="D1369" t="s">
        <v>5341</v>
      </c>
    </row>
    <row r="1370" spans="1:4">
      <c r="A1370">
        <v>1394</v>
      </c>
      <c r="B1370" s="13">
        <v>46161</v>
      </c>
      <c r="C1370" t="s">
        <v>1809</v>
      </c>
      <c r="D1370" t="s">
        <v>5344</v>
      </c>
    </row>
    <row r="1371" spans="1:4">
      <c r="A1371">
        <v>1395</v>
      </c>
      <c r="B1371" s="13">
        <v>46161</v>
      </c>
      <c r="C1371" t="s">
        <v>1542</v>
      </c>
      <c r="D1371" t="s">
        <v>5345</v>
      </c>
    </row>
    <row r="1372" spans="1:4">
      <c r="A1372">
        <v>1396</v>
      </c>
      <c r="B1372" s="13">
        <v>46161</v>
      </c>
      <c r="C1372" t="s">
        <v>3098</v>
      </c>
      <c r="D1372" t="s">
        <v>5347</v>
      </c>
    </row>
    <row r="1373" spans="1:4">
      <c r="A1373">
        <v>1397</v>
      </c>
      <c r="B1373" s="13">
        <v>46161</v>
      </c>
      <c r="C1373" t="s">
        <v>1122</v>
      </c>
      <c r="D1373" t="s">
        <v>5349</v>
      </c>
    </row>
    <row r="1374" spans="1:4">
      <c r="A1374">
        <v>1398</v>
      </c>
      <c r="B1374" s="13">
        <v>46161</v>
      </c>
      <c r="C1374" t="s">
        <v>1731</v>
      </c>
      <c r="D1374" t="s">
        <v>5352</v>
      </c>
    </row>
    <row r="1375" spans="1:4">
      <c r="A1375">
        <v>1399</v>
      </c>
      <c r="B1375" s="13">
        <v>46161</v>
      </c>
      <c r="C1375" t="s">
        <v>3836</v>
      </c>
      <c r="D1375" t="s">
        <v>5353</v>
      </c>
    </row>
    <row r="1376" spans="1:4">
      <c r="A1376">
        <v>1400</v>
      </c>
      <c r="B1376" s="13">
        <v>46161</v>
      </c>
      <c r="C1376" t="s">
        <v>2820</v>
      </c>
      <c r="D1376" t="s">
        <v>5355</v>
      </c>
    </row>
    <row r="1377" spans="1:4">
      <c r="A1377">
        <v>1401</v>
      </c>
      <c r="B1377" s="13">
        <v>46161</v>
      </c>
      <c r="C1377" t="s">
        <v>1664</v>
      </c>
      <c r="D1377" t="s">
        <v>5356</v>
      </c>
    </row>
    <row r="1378" spans="1:4">
      <c r="A1378">
        <v>1402</v>
      </c>
      <c r="B1378" s="13">
        <v>46161</v>
      </c>
      <c r="C1378" t="s">
        <v>1357</v>
      </c>
      <c r="D1378" t="s">
        <v>5357</v>
      </c>
    </row>
    <row r="1379" spans="1:4">
      <c r="A1379">
        <v>1403</v>
      </c>
      <c r="B1379" s="13">
        <v>46161</v>
      </c>
      <c r="C1379" t="s">
        <v>981</v>
      </c>
      <c r="D1379" t="s">
        <v>5360</v>
      </c>
    </row>
    <row r="1380" spans="1:4">
      <c r="A1380">
        <v>1404</v>
      </c>
      <c r="B1380" s="13">
        <v>46162</v>
      </c>
      <c r="C1380" t="s">
        <v>1144</v>
      </c>
      <c r="D1380" t="s">
        <v>5388</v>
      </c>
    </row>
    <row r="1381" spans="1:4">
      <c r="A1381">
        <v>1405</v>
      </c>
      <c r="B1381" s="13">
        <v>46162</v>
      </c>
      <c r="C1381" t="s">
        <v>996</v>
      </c>
      <c r="D1381" t="s">
        <v>5392</v>
      </c>
    </row>
    <row r="1382" spans="1:4">
      <c r="A1382">
        <v>1406</v>
      </c>
      <c r="B1382" s="13">
        <v>46162</v>
      </c>
      <c r="C1382" t="s">
        <v>1004</v>
      </c>
      <c r="D1382" t="s">
        <v>5394</v>
      </c>
    </row>
    <row r="1383" spans="1:4">
      <c r="A1383">
        <v>1407</v>
      </c>
      <c r="B1383" s="13">
        <v>46162</v>
      </c>
      <c r="C1383" t="s">
        <v>2901</v>
      </c>
      <c r="D1383" t="s">
        <v>5395</v>
      </c>
    </row>
    <row r="1384" spans="1:4">
      <c r="A1384">
        <v>1408</v>
      </c>
      <c r="B1384" s="13">
        <v>46162</v>
      </c>
      <c r="C1384" t="s">
        <v>1452</v>
      </c>
      <c r="D1384" t="s">
        <v>5396</v>
      </c>
    </row>
    <row r="1385" spans="1:4">
      <c r="A1385">
        <v>1409</v>
      </c>
      <c r="B1385" s="13">
        <v>46162</v>
      </c>
      <c r="C1385" t="s">
        <v>2652</v>
      </c>
      <c r="D1385" t="s">
        <v>5399</v>
      </c>
    </row>
    <row r="1386" spans="1:4">
      <c r="A1386">
        <v>1410</v>
      </c>
      <c r="B1386" s="13">
        <v>46163</v>
      </c>
      <c r="C1386" t="s">
        <v>2652</v>
      </c>
      <c r="D1386" t="s">
        <v>5404</v>
      </c>
    </row>
    <row r="1387" spans="1:4">
      <c r="A1387">
        <v>1411</v>
      </c>
      <c r="B1387" s="13">
        <v>46163</v>
      </c>
      <c r="C1387" t="s">
        <v>1443</v>
      </c>
      <c r="D1387" t="s">
        <v>5405</v>
      </c>
    </row>
    <row r="1388" spans="1:4">
      <c r="A1388">
        <v>1412</v>
      </c>
      <c r="B1388" s="13">
        <v>46163</v>
      </c>
      <c r="C1388" t="s">
        <v>1536</v>
      </c>
      <c r="D1388" t="s">
        <v>5408</v>
      </c>
    </row>
    <row r="1389" spans="1:4">
      <c r="A1389">
        <v>1413</v>
      </c>
      <c r="B1389" s="13">
        <v>46163</v>
      </c>
      <c r="C1389" t="s">
        <v>1498</v>
      </c>
      <c r="D1389" t="s">
        <v>5410</v>
      </c>
    </row>
    <row r="1390" spans="1:4">
      <c r="A1390">
        <v>1414</v>
      </c>
      <c r="B1390" s="13">
        <v>46163</v>
      </c>
      <c r="C1390" t="s">
        <v>1007</v>
      </c>
      <c r="D1390" t="s">
        <v>5413</v>
      </c>
    </row>
    <row r="1391" spans="1:4">
      <c r="A1391">
        <v>1415</v>
      </c>
      <c r="B1391" s="13">
        <v>46163</v>
      </c>
      <c r="C1391" t="s">
        <v>3845</v>
      </c>
      <c r="D1391" t="s">
        <v>5416</v>
      </c>
    </row>
    <row r="1392" spans="1:4">
      <c r="A1392">
        <v>1416</v>
      </c>
      <c r="B1392" s="13">
        <v>46164</v>
      </c>
      <c r="C1392" t="s">
        <v>1554</v>
      </c>
      <c r="D1392" t="s">
        <v>5420</v>
      </c>
    </row>
    <row r="1393" spans="1:4">
      <c r="A1393">
        <v>1417</v>
      </c>
      <c r="B1393" s="13">
        <v>46164</v>
      </c>
      <c r="C1393" t="s">
        <v>1004</v>
      </c>
      <c r="D1393" t="s">
        <v>5423</v>
      </c>
    </row>
    <row r="1394" spans="1:4">
      <c r="A1394">
        <v>1418</v>
      </c>
      <c r="B1394" s="13">
        <v>46164</v>
      </c>
      <c r="C1394" t="s">
        <v>1407</v>
      </c>
      <c r="D1394" t="s">
        <v>5424</v>
      </c>
    </row>
    <row r="1395" spans="1:4">
      <c r="A1395">
        <v>1419</v>
      </c>
      <c r="B1395" s="13">
        <v>46164</v>
      </c>
      <c r="C1395" t="s">
        <v>1425</v>
      </c>
      <c r="D1395" t="s">
        <v>5426</v>
      </c>
    </row>
    <row r="1396" spans="1:4">
      <c r="A1396">
        <v>1420</v>
      </c>
      <c r="B1396" s="13">
        <v>46164</v>
      </c>
      <c r="C1396" t="s">
        <v>2618</v>
      </c>
      <c r="D1396" t="s">
        <v>5428</v>
      </c>
    </row>
    <row r="1397" spans="1:4">
      <c r="A1397">
        <v>1421</v>
      </c>
      <c r="B1397" s="13">
        <v>46165</v>
      </c>
      <c r="C1397" t="s">
        <v>1915</v>
      </c>
      <c r="D1397" t="s">
        <v>5430</v>
      </c>
    </row>
    <row r="1398" spans="1:4">
      <c r="A1398">
        <v>1422</v>
      </c>
      <c r="B1398" s="13">
        <v>46167</v>
      </c>
      <c r="C1398" t="s">
        <v>2525</v>
      </c>
      <c r="D1398" t="s">
        <v>5435</v>
      </c>
    </row>
    <row r="1399" spans="1:4">
      <c r="A1399">
        <v>1423</v>
      </c>
      <c r="B1399" s="13">
        <v>46168</v>
      </c>
      <c r="C1399" t="s">
        <v>1542</v>
      </c>
      <c r="D1399" t="s">
        <v>5438</v>
      </c>
    </row>
    <row r="1400" spans="1:4">
      <c r="A1400">
        <v>1424</v>
      </c>
      <c r="B1400" t="s">
        <v>5441</v>
      </c>
      <c r="C1400" t="s">
        <v>1427</v>
      </c>
      <c r="D1400" t="s">
        <v>5444</v>
      </c>
    </row>
    <row r="1401" spans="1:4">
      <c r="A1401">
        <v>1425</v>
      </c>
      <c r="B1401" t="s">
        <v>5441</v>
      </c>
      <c r="C1401" t="s">
        <v>1331</v>
      </c>
      <c r="D1401" t="s">
        <v>5445</v>
      </c>
    </row>
    <row r="1402" spans="1:4">
      <c r="A1402">
        <v>1426</v>
      </c>
      <c r="B1402" s="13">
        <v>46168</v>
      </c>
      <c r="C1402" t="s">
        <v>3845</v>
      </c>
      <c r="D1402" t="s">
        <v>5446</v>
      </c>
    </row>
    <row r="1403" spans="1:4">
      <c r="A1403">
        <v>1427</v>
      </c>
      <c r="B1403" s="13">
        <v>46168</v>
      </c>
      <c r="C1403" t="s">
        <v>2670</v>
      </c>
      <c r="D1403" t="s">
        <v>5447</v>
      </c>
    </row>
    <row r="1404" spans="1:4">
      <c r="A1404">
        <v>1428</v>
      </c>
      <c r="B1404" s="13">
        <v>46168</v>
      </c>
      <c r="C1404" t="s">
        <v>1336</v>
      </c>
      <c r="D1404" t="s">
        <v>5448</v>
      </c>
    </row>
    <row r="1405" spans="1:4">
      <c r="A1405">
        <v>1429</v>
      </c>
      <c r="B1405" s="13">
        <v>46168</v>
      </c>
      <c r="C1405" t="s">
        <v>1357</v>
      </c>
      <c r="D1405" t="s">
        <v>5449</v>
      </c>
    </row>
    <row r="1406" spans="1:4">
      <c r="A1406">
        <v>1430</v>
      </c>
      <c r="B1406" s="13">
        <v>46169</v>
      </c>
      <c r="C1406" t="s">
        <v>1004</v>
      </c>
      <c r="D1406" t="s">
        <v>5450</v>
      </c>
    </row>
    <row r="1407" spans="1:4">
      <c r="A1407">
        <v>1431</v>
      </c>
      <c r="B1407" s="13">
        <v>46169</v>
      </c>
      <c r="C1407" t="s">
        <v>2076</v>
      </c>
      <c r="D1407" t="s">
        <v>5452</v>
      </c>
    </row>
    <row r="1408" spans="1:4">
      <c r="A1408">
        <v>1432</v>
      </c>
      <c r="B1408" s="13">
        <v>46169</v>
      </c>
      <c r="C1408" t="s">
        <v>1689</v>
      </c>
      <c r="D1408" t="s">
        <v>5453</v>
      </c>
    </row>
    <row r="1409" spans="1:4">
      <c r="A1409">
        <v>1433</v>
      </c>
      <c r="B1409" s="13">
        <v>46169</v>
      </c>
      <c r="C1409" t="s">
        <v>1034</v>
      </c>
      <c r="D1409" t="s">
        <v>5456</v>
      </c>
    </row>
    <row r="1410" spans="1:4">
      <c r="A1410">
        <v>1434</v>
      </c>
      <c r="B1410" s="13">
        <v>46169</v>
      </c>
      <c r="C1410" t="s">
        <v>1264</v>
      </c>
      <c r="D1410" t="s">
        <v>5458</v>
      </c>
    </row>
    <row r="1411" spans="1:4">
      <c r="A1411">
        <v>1435</v>
      </c>
      <c r="B1411" s="13">
        <v>46169</v>
      </c>
      <c r="C1411" t="s">
        <v>1122</v>
      </c>
      <c r="D1411" t="s">
        <v>5459</v>
      </c>
    </row>
    <row r="1412" spans="1:4">
      <c r="A1412">
        <v>1436</v>
      </c>
      <c r="B1412" s="13">
        <v>46169</v>
      </c>
      <c r="C1412" t="s">
        <v>1536</v>
      </c>
      <c r="D1412" t="s">
        <v>5462</v>
      </c>
    </row>
    <row r="1413" spans="1:4">
      <c r="A1413">
        <v>1437</v>
      </c>
      <c r="B1413" s="13">
        <v>46169</v>
      </c>
      <c r="C1413" t="s">
        <v>1664</v>
      </c>
      <c r="D1413" t="s">
        <v>5463</v>
      </c>
    </row>
    <row r="1414" spans="1:4">
      <c r="A1414">
        <v>1438</v>
      </c>
      <c r="B1414" s="13">
        <v>46169</v>
      </c>
      <c r="C1414" t="s">
        <v>1336</v>
      </c>
      <c r="D1414" t="s">
        <v>5464</v>
      </c>
    </row>
    <row r="1415" spans="1:4">
      <c r="A1415">
        <v>1439</v>
      </c>
      <c r="B1415" s="13">
        <v>46169</v>
      </c>
      <c r="C1415" t="s">
        <v>1431</v>
      </c>
      <c r="D1415" t="s">
        <v>5466</v>
      </c>
    </row>
    <row r="1416" spans="1:4">
      <c r="A1416">
        <v>1440</v>
      </c>
      <c r="B1416" s="13">
        <v>46170</v>
      </c>
      <c r="C1416" t="s">
        <v>2474</v>
      </c>
      <c r="D1416" t="s">
        <v>5470</v>
      </c>
    </row>
    <row r="1417" spans="1:4">
      <c r="A1417">
        <v>1441</v>
      </c>
      <c r="B1417" s="13">
        <v>46170</v>
      </c>
      <c r="C1417" t="s">
        <v>1915</v>
      </c>
      <c r="D1417" t="s">
        <v>5473</v>
      </c>
    </row>
    <row r="1418" spans="1:4">
      <c r="A1418">
        <v>1442</v>
      </c>
      <c r="B1418" s="13">
        <v>46170</v>
      </c>
      <c r="C1418" t="s">
        <v>2652</v>
      </c>
      <c r="D1418" t="s">
        <v>5476</v>
      </c>
    </row>
    <row r="1419" spans="1:4">
      <c r="A1419">
        <v>1443</v>
      </c>
      <c r="B1419" s="13">
        <v>46170</v>
      </c>
      <c r="C1419" t="s">
        <v>2652</v>
      </c>
      <c r="D1419" t="s">
        <v>5478</v>
      </c>
    </row>
    <row r="1420" spans="1:4">
      <c r="A1420">
        <v>1444</v>
      </c>
      <c r="B1420" s="13">
        <v>46170</v>
      </c>
      <c r="C1420" t="s">
        <v>981</v>
      </c>
      <c r="D1420" t="s">
        <v>5479</v>
      </c>
    </row>
    <row r="1421" spans="1:4">
      <c r="A1421">
        <v>1445</v>
      </c>
      <c r="B1421" s="13">
        <v>46170</v>
      </c>
      <c r="C1421" t="s">
        <v>972</v>
      </c>
      <c r="D1421" t="s">
        <v>5480</v>
      </c>
    </row>
    <row r="1422" spans="1:4">
      <c r="A1422">
        <v>1446</v>
      </c>
      <c r="B1422" s="13">
        <v>46171</v>
      </c>
      <c r="C1422" t="s">
        <v>1536</v>
      </c>
      <c r="D1422" t="s">
        <v>5483</v>
      </c>
    </row>
    <row r="1423" spans="1:4">
      <c r="A1423">
        <v>1447</v>
      </c>
      <c r="B1423" s="13">
        <v>46171</v>
      </c>
      <c r="C1423" t="s">
        <v>1746</v>
      </c>
      <c r="D1423" t="s">
        <v>5485</v>
      </c>
    </row>
    <row r="1424" spans="1:4">
      <c r="A1424">
        <v>1448</v>
      </c>
      <c r="B1424" s="13">
        <v>46171</v>
      </c>
      <c r="C1424" t="s">
        <v>1402</v>
      </c>
      <c r="D1424" t="s">
        <v>5487</v>
      </c>
    </row>
    <row r="1425" spans="1:4">
      <c r="A1425">
        <v>1449</v>
      </c>
      <c r="B1425" s="13">
        <v>46171</v>
      </c>
      <c r="C1425" t="s">
        <v>972</v>
      </c>
      <c r="D1425" t="s">
        <v>5489</v>
      </c>
    </row>
    <row r="1426" spans="1:4">
      <c r="A1426">
        <v>1450</v>
      </c>
      <c r="B1426" s="13">
        <v>46171</v>
      </c>
      <c r="C1426" t="s">
        <v>2243</v>
      </c>
      <c r="D1426" t="s">
        <v>5490</v>
      </c>
    </row>
    <row r="1427" spans="1:4">
      <c r="A1427">
        <v>1451</v>
      </c>
      <c r="B1427" s="13">
        <v>46171</v>
      </c>
      <c r="C1427" t="s">
        <v>2533</v>
      </c>
      <c r="D1427" t="s">
        <v>5492</v>
      </c>
    </row>
    <row r="1428" spans="1:4">
      <c r="A1428">
        <v>1452</v>
      </c>
      <c r="B1428" s="13">
        <v>46171</v>
      </c>
      <c r="C1428" t="s">
        <v>1034</v>
      </c>
      <c r="D1428" t="s">
        <v>5501</v>
      </c>
    </row>
    <row r="1429" spans="1:4">
      <c r="A1429">
        <v>1453</v>
      </c>
      <c r="B1429" s="13">
        <v>46172</v>
      </c>
      <c r="C1429" t="s">
        <v>3047</v>
      </c>
      <c r="D1429" t="s">
        <v>5503</v>
      </c>
    </row>
    <row r="1430" spans="1:4">
      <c r="A1430">
        <v>1454</v>
      </c>
      <c r="B1430" s="13">
        <v>46172</v>
      </c>
      <c r="C1430" t="s">
        <v>1425</v>
      </c>
      <c r="D1430" t="s">
        <v>5504</v>
      </c>
    </row>
    <row r="1431" spans="1:4">
      <c r="A1431">
        <v>1455</v>
      </c>
      <c r="B1431" s="13">
        <v>46172</v>
      </c>
      <c r="C1431" t="s">
        <v>1664</v>
      </c>
      <c r="D1431" t="s">
        <v>5506</v>
      </c>
    </row>
    <row r="1432" spans="1:4">
      <c r="A1432">
        <v>1456</v>
      </c>
      <c r="B1432" s="13">
        <v>46172</v>
      </c>
      <c r="C1432" t="s">
        <v>1357</v>
      </c>
      <c r="D1432" t="s">
        <v>5509</v>
      </c>
    </row>
    <row r="1433" spans="1:4">
      <c r="A1433">
        <v>1457</v>
      </c>
      <c r="B1433" s="13">
        <v>46172</v>
      </c>
      <c r="C1433" t="s">
        <v>1498</v>
      </c>
      <c r="D1433" t="s">
        <v>5511</v>
      </c>
    </row>
    <row r="1434" spans="1:4">
      <c r="A1434">
        <v>1458</v>
      </c>
      <c r="B1434" s="13">
        <v>46174</v>
      </c>
      <c r="C1434" t="s">
        <v>981</v>
      </c>
      <c r="D1434" t="s">
        <v>5519</v>
      </c>
    </row>
    <row r="1435" spans="1:4">
      <c r="A1435">
        <v>1459</v>
      </c>
      <c r="B1435" s="13">
        <v>46174</v>
      </c>
      <c r="C1435" t="s">
        <v>2329</v>
      </c>
      <c r="D1435" t="s">
        <v>5521</v>
      </c>
    </row>
    <row r="1436" spans="1:4">
      <c r="A1436">
        <v>1460</v>
      </c>
      <c r="B1436" s="13">
        <v>46174</v>
      </c>
      <c r="C1436" t="s">
        <v>1336</v>
      </c>
      <c r="D1436" t="s">
        <v>5522</v>
      </c>
    </row>
    <row r="1437" spans="1:4">
      <c r="A1437">
        <v>1461</v>
      </c>
      <c r="B1437" s="13">
        <v>46174</v>
      </c>
      <c r="C1437" t="s">
        <v>1833</v>
      </c>
      <c r="D1437" t="s">
        <v>5524</v>
      </c>
    </row>
    <row r="1438" spans="1:4">
      <c r="A1438">
        <v>1462</v>
      </c>
      <c r="B1438" s="13">
        <v>46174</v>
      </c>
      <c r="C1438" t="s">
        <v>1554</v>
      </c>
      <c r="D1438" t="s">
        <v>5525</v>
      </c>
    </row>
    <row r="1439" spans="1:4">
      <c r="A1439">
        <v>1463</v>
      </c>
      <c r="B1439" s="13">
        <v>46174</v>
      </c>
      <c r="C1439" t="s">
        <v>1122</v>
      </c>
      <c r="D1439" t="s">
        <v>5526</v>
      </c>
    </row>
    <row r="1440" spans="1:4">
      <c r="A1440">
        <v>1464</v>
      </c>
      <c r="B1440" s="13">
        <v>46174</v>
      </c>
      <c r="C1440" t="s">
        <v>1357</v>
      </c>
      <c r="D1440" t="s">
        <v>5527</v>
      </c>
    </row>
    <row r="1441" spans="1:4">
      <c r="A1441">
        <v>1465</v>
      </c>
      <c r="B1441" s="13">
        <v>46175</v>
      </c>
      <c r="C1441" t="s">
        <v>3047</v>
      </c>
      <c r="D1441" t="s">
        <v>5531</v>
      </c>
    </row>
    <row r="1442" spans="1:4">
      <c r="A1442">
        <v>1466</v>
      </c>
      <c r="B1442" s="13">
        <v>46175</v>
      </c>
      <c r="C1442" t="s">
        <v>2217</v>
      </c>
      <c r="D1442" t="s">
        <v>5534</v>
      </c>
    </row>
    <row r="1443" spans="1:4">
      <c r="A1443">
        <v>1467</v>
      </c>
      <c r="B1443" s="13">
        <v>46175</v>
      </c>
      <c r="C1443" t="s">
        <v>2217</v>
      </c>
      <c r="D1443" t="s">
        <v>5537</v>
      </c>
    </row>
    <row r="1444" spans="1:4">
      <c r="A1444">
        <v>1468</v>
      </c>
      <c r="B1444" s="13">
        <v>46175</v>
      </c>
      <c r="C1444" t="s">
        <v>981</v>
      </c>
      <c r="D1444" t="s">
        <v>5539</v>
      </c>
    </row>
    <row r="1445" spans="1:4">
      <c r="A1445">
        <v>1469</v>
      </c>
      <c r="B1445" s="13">
        <v>46175</v>
      </c>
      <c r="C1445" t="s">
        <v>1431</v>
      </c>
      <c r="D1445" t="s">
        <v>5540</v>
      </c>
    </row>
    <row r="1446" spans="1:4">
      <c r="A1446">
        <v>1470</v>
      </c>
      <c r="B1446" s="13">
        <v>46175</v>
      </c>
      <c r="C1446" t="s">
        <v>1437</v>
      </c>
      <c r="D1446" t="s">
        <v>5542</v>
      </c>
    </row>
    <row r="1447" spans="1:4">
      <c r="A1447">
        <v>1471</v>
      </c>
      <c r="B1447" s="13">
        <v>46175</v>
      </c>
      <c r="C1447" t="s">
        <v>1357</v>
      </c>
      <c r="D1447" t="s">
        <v>5543</v>
      </c>
    </row>
    <row r="1448" spans="1:4">
      <c r="A1448">
        <v>1472</v>
      </c>
      <c r="B1448" s="13">
        <v>46175</v>
      </c>
      <c r="C1448" t="s">
        <v>1731</v>
      </c>
      <c r="D1448" t="s">
        <v>5544</v>
      </c>
    </row>
    <row r="1449" spans="1:4">
      <c r="A1449">
        <v>1473</v>
      </c>
      <c r="B1449" s="13">
        <v>46176</v>
      </c>
      <c r="C1449" t="s">
        <v>2243</v>
      </c>
      <c r="D1449" t="s">
        <v>5547</v>
      </c>
    </row>
    <row r="1450" spans="1:4">
      <c r="A1450">
        <v>1474</v>
      </c>
      <c r="B1450" s="13">
        <v>46176</v>
      </c>
      <c r="C1450" t="s">
        <v>2474</v>
      </c>
      <c r="D1450" t="s">
        <v>5549</v>
      </c>
    </row>
    <row r="1451" spans="1:4">
      <c r="A1451">
        <v>1475</v>
      </c>
      <c r="B1451" s="13">
        <v>46177</v>
      </c>
      <c r="C1451" t="s">
        <v>1407</v>
      </c>
      <c r="D1451" t="s">
        <v>5553</v>
      </c>
    </row>
    <row r="1452" spans="1:4">
      <c r="A1452">
        <v>1476</v>
      </c>
      <c r="B1452" s="13">
        <v>46177</v>
      </c>
      <c r="C1452" t="s">
        <v>1664</v>
      </c>
      <c r="D1452" t="s">
        <v>5556</v>
      </c>
    </row>
    <row r="1453" spans="1:4">
      <c r="A1453">
        <v>1477</v>
      </c>
      <c r="B1453" s="13">
        <v>46177</v>
      </c>
      <c r="C1453" t="s">
        <v>1689</v>
      </c>
      <c r="D1453" t="s">
        <v>5557</v>
      </c>
    </row>
    <row r="1454" spans="1:4">
      <c r="A1454">
        <v>1478</v>
      </c>
      <c r="B1454" s="13">
        <v>46177</v>
      </c>
      <c r="C1454" t="s">
        <v>1552</v>
      </c>
      <c r="D1454" t="s">
        <v>5558</v>
      </c>
    </row>
    <row r="1455" spans="1:4">
      <c r="A1455">
        <v>1479</v>
      </c>
      <c r="B1455" s="13">
        <v>46177</v>
      </c>
      <c r="C1455" t="s">
        <v>2538</v>
      </c>
      <c r="D1455" t="s">
        <v>5559</v>
      </c>
    </row>
    <row r="1456" spans="1:4">
      <c r="A1456">
        <v>1480</v>
      </c>
      <c r="B1456" s="13">
        <v>46177</v>
      </c>
      <c r="C1456" t="s">
        <v>1407</v>
      </c>
      <c r="D1456" t="s">
        <v>5560</v>
      </c>
    </row>
    <row r="1457" spans="1:4">
      <c r="A1457">
        <v>1481</v>
      </c>
      <c r="C1457" t="s">
        <v>1407</v>
      </c>
      <c r="D1457" t="s">
        <v>5564</v>
      </c>
    </row>
    <row r="1458" spans="1:4">
      <c r="A1458">
        <v>1482</v>
      </c>
      <c r="C1458" t="s">
        <v>1357</v>
      </c>
      <c r="D1458" t="s">
        <v>5565</v>
      </c>
    </row>
    <row r="1459" spans="1:4">
      <c r="A1459">
        <v>1483</v>
      </c>
      <c r="C1459" t="s">
        <v>1915</v>
      </c>
      <c r="D1459" t="s">
        <v>5566</v>
      </c>
    </row>
    <row r="1460" spans="1:4">
      <c r="A1460">
        <v>1484</v>
      </c>
      <c r="C1460" t="s">
        <v>2618</v>
      </c>
      <c r="D1460" t="s">
        <v>5567</v>
      </c>
    </row>
    <row r="1461" spans="1:4">
      <c r="A1461">
        <v>1485</v>
      </c>
      <c r="C1461" t="s">
        <v>2839</v>
      </c>
      <c r="D1461" t="s">
        <v>5570</v>
      </c>
    </row>
    <row r="1462" spans="1:4">
      <c r="A1462">
        <v>1486</v>
      </c>
      <c r="C1462" t="s">
        <v>1786</v>
      </c>
      <c r="D1462" t="s">
        <v>5573</v>
      </c>
    </row>
    <row r="1463" spans="1:4">
      <c r="A1463">
        <v>1487</v>
      </c>
      <c r="C1463" t="s">
        <v>1357</v>
      </c>
      <c r="D1463" t="s">
        <v>5574</v>
      </c>
    </row>
    <row r="1464" spans="1:4">
      <c r="A1464">
        <v>1488</v>
      </c>
      <c r="C1464" t="s">
        <v>5561</v>
      </c>
      <c r="D1464" t="s">
        <v>5575</v>
      </c>
    </row>
    <row r="1465" spans="1:4">
      <c r="A1465">
        <v>1489</v>
      </c>
      <c r="C1465" t="s">
        <v>1731</v>
      </c>
      <c r="D1465" t="s">
        <v>5576</v>
      </c>
    </row>
    <row r="1466" spans="1:4">
      <c r="A1466">
        <v>1490</v>
      </c>
      <c r="B1466" s="13">
        <v>46179</v>
      </c>
      <c r="C1466" t="s">
        <v>1554</v>
      </c>
      <c r="D1466" t="s">
        <v>5581</v>
      </c>
    </row>
    <row r="1467" spans="1:4">
      <c r="A1467">
        <v>1491</v>
      </c>
      <c r="B1467" s="13">
        <v>46179</v>
      </c>
      <c r="C1467" t="s">
        <v>3834</v>
      </c>
      <c r="D1467" t="s">
        <v>5582</v>
      </c>
    </row>
    <row r="1468" spans="1:4">
      <c r="A1468">
        <v>1492</v>
      </c>
      <c r="B1468" s="13">
        <v>46175</v>
      </c>
      <c r="C1468" t="s">
        <v>2618</v>
      </c>
      <c r="D1468" t="s">
        <v>5583</v>
      </c>
    </row>
    <row r="1469" spans="1:4">
      <c r="A1469">
        <v>1493</v>
      </c>
      <c r="B1469" s="13">
        <v>46181</v>
      </c>
      <c r="C1469" t="s">
        <v>1395</v>
      </c>
      <c r="D1469" t="s">
        <v>5584</v>
      </c>
    </row>
    <row r="1470" spans="1:4">
      <c r="A1470">
        <v>1494</v>
      </c>
      <c r="B1470" s="13">
        <v>46181</v>
      </c>
      <c r="C1470" t="s">
        <v>1007</v>
      </c>
      <c r="D1470" t="s">
        <v>5586</v>
      </c>
    </row>
    <row r="1471" spans="1:4">
      <c r="A1471">
        <v>1495</v>
      </c>
      <c r="B1471" s="13">
        <v>46181</v>
      </c>
      <c r="C1471" t="s">
        <v>1357</v>
      </c>
      <c r="D1471" t="s">
        <v>5588</v>
      </c>
    </row>
    <row r="1472" spans="1:4">
      <c r="A1472">
        <v>1496</v>
      </c>
      <c r="B1472" s="13">
        <v>46181</v>
      </c>
      <c r="C1472" t="s">
        <v>1264</v>
      </c>
      <c r="D1472" t="s">
        <v>5589</v>
      </c>
    </row>
    <row r="1473" spans="1:4">
      <c r="A1473">
        <v>1497</v>
      </c>
      <c r="B1473" s="13">
        <v>46181</v>
      </c>
      <c r="C1473" t="s">
        <v>981</v>
      </c>
      <c r="D1473" t="s">
        <v>5591</v>
      </c>
    </row>
    <row r="1474" spans="1:4">
      <c r="A1474">
        <v>1498</v>
      </c>
      <c r="B1474" s="13">
        <v>46181</v>
      </c>
      <c r="C1474" t="s">
        <v>3676</v>
      </c>
      <c r="D1474" t="s">
        <v>5592</v>
      </c>
    </row>
    <row r="1475" spans="1:4">
      <c r="A1475">
        <v>1499</v>
      </c>
      <c r="B1475" s="13">
        <v>46181</v>
      </c>
      <c r="C1475" t="s">
        <v>1357</v>
      </c>
      <c r="D1475" t="s">
        <v>5597</v>
      </c>
    </row>
    <row r="1476" spans="1:4">
      <c r="A1476">
        <v>1500</v>
      </c>
      <c r="B1476" s="13">
        <v>46182</v>
      </c>
      <c r="C1476" t="s">
        <v>1431</v>
      </c>
      <c r="D1476" t="s">
        <v>5598</v>
      </c>
    </row>
    <row r="1477" spans="1:4">
      <c r="A1477">
        <v>1501</v>
      </c>
      <c r="B1477" s="13">
        <v>46182</v>
      </c>
      <c r="C1477" t="s">
        <v>2618</v>
      </c>
      <c r="D1477" t="s">
        <v>5599</v>
      </c>
    </row>
    <row r="1478" spans="1:4">
      <c r="A1478">
        <v>1502</v>
      </c>
      <c r="B1478" s="13">
        <v>46182</v>
      </c>
      <c r="C1478" t="s">
        <v>1452</v>
      </c>
      <c r="D1478" t="s">
        <v>5601</v>
      </c>
    </row>
    <row r="1479" spans="1:4">
      <c r="A1479">
        <v>1503</v>
      </c>
      <c r="B1479" s="13">
        <v>46182</v>
      </c>
      <c r="C1479" t="s">
        <v>981</v>
      </c>
      <c r="D1479" t="s">
        <v>5605</v>
      </c>
    </row>
    <row r="1480" spans="1:4">
      <c r="A1480">
        <v>1504</v>
      </c>
      <c r="B1480" s="13">
        <v>46182</v>
      </c>
      <c r="C1480" t="s">
        <v>2384</v>
      </c>
      <c r="D1480" t="s">
        <v>5607</v>
      </c>
    </row>
    <row r="1481" spans="1:4">
      <c r="A1481">
        <v>1505</v>
      </c>
      <c r="B1481" s="13">
        <v>46182</v>
      </c>
      <c r="C1481" t="s">
        <v>1833</v>
      </c>
      <c r="D1481" t="s">
        <v>5608</v>
      </c>
    </row>
    <row r="1482" spans="1:4">
      <c r="A1482">
        <v>1506</v>
      </c>
      <c r="B1482" s="13">
        <v>46183</v>
      </c>
      <c r="C1482" t="s">
        <v>1786</v>
      </c>
      <c r="D1482" t="s">
        <v>5620</v>
      </c>
    </row>
    <row r="1483" spans="1:4">
      <c r="A1483">
        <v>1507</v>
      </c>
      <c r="B1483" s="13">
        <v>46183</v>
      </c>
      <c r="C1483" t="s">
        <v>1786</v>
      </c>
      <c r="D1483" t="s">
        <v>5622</v>
      </c>
    </row>
    <row r="1484" spans="1:4">
      <c r="A1484">
        <v>1508</v>
      </c>
      <c r="B1484" s="13">
        <v>46183</v>
      </c>
      <c r="C1484" t="s">
        <v>1536</v>
      </c>
      <c r="D1484" t="s">
        <v>5624</v>
      </c>
    </row>
    <row r="1485" spans="1:4">
      <c r="A1485">
        <v>1509</v>
      </c>
      <c r="B1485" s="13">
        <v>46183</v>
      </c>
      <c r="C1485" t="s">
        <v>3083</v>
      </c>
      <c r="D1485" t="s">
        <v>5625</v>
      </c>
    </row>
    <row r="1486" spans="1:4">
      <c r="A1486">
        <v>1510</v>
      </c>
      <c r="B1486" s="13">
        <v>46183</v>
      </c>
      <c r="C1486" t="s">
        <v>2243</v>
      </c>
      <c r="D1486" t="s">
        <v>5627</v>
      </c>
    </row>
    <row r="1487" spans="1:4">
      <c r="A1487">
        <v>1511</v>
      </c>
      <c r="B1487" s="13">
        <v>46183</v>
      </c>
      <c r="C1487" t="s">
        <v>1452</v>
      </c>
      <c r="D1487" t="s">
        <v>5629</v>
      </c>
    </row>
    <row r="1488" spans="1:4">
      <c r="A1488">
        <v>1512</v>
      </c>
      <c r="B1488" s="13">
        <v>46183</v>
      </c>
      <c r="C1488" t="s">
        <v>3293</v>
      </c>
      <c r="D1488" t="s">
        <v>5630</v>
      </c>
    </row>
    <row r="1489" spans="1:4">
      <c r="A1489">
        <v>1513</v>
      </c>
      <c r="B1489" s="13">
        <v>46183</v>
      </c>
      <c r="C1489" t="s">
        <v>1040</v>
      </c>
      <c r="D1489" t="s">
        <v>5631</v>
      </c>
    </row>
    <row r="1490" spans="1:4">
      <c r="A1490">
        <v>1514</v>
      </c>
      <c r="B1490" s="13">
        <v>46184</v>
      </c>
      <c r="C1490" t="s">
        <v>1040</v>
      </c>
      <c r="D1490" t="s">
        <v>5632</v>
      </c>
    </row>
    <row r="1491" spans="1:4">
      <c r="A1491">
        <v>1515</v>
      </c>
      <c r="B1491" s="13">
        <v>46184</v>
      </c>
      <c r="C1491" t="s">
        <v>2538</v>
      </c>
      <c r="D1491" t="s">
        <v>5633</v>
      </c>
    </row>
    <row r="1492" spans="1:4">
      <c r="A1492">
        <v>1516</v>
      </c>
      <c r="B1492" s="13">
        <v>46184</v>
      </c>
      <c r="C1492" t="s">
        <v>3834</v>
      </c>
      <c r="D1492" t="s">
        <v>5634</v>
      </c>
    </row>
    <row r="1493" spans="1:4">
      <c r="A1493">
        <v>1517</v>
      </c>
      <c r="B1493" s="13">
        <v>46184</v>
      </c>
      <c r="C1493" t="s">
        <v>1357</v>
      </c>
      <c r="D1493" t="s">
        <v>5637</v>
      </c>
    </row>
    <row r="1494" spans="1:4">
      <c r="A1494">
        <v>1518</v>
      </c>
      <c r="B1494" s="13">
        <v>46185</v>
      </c>
      <c r="C1494" t="s">
        <v>1400</v>
      </c>
      <c r="D1494" t="s">
        <v>5640</v>
      </c>
    </row>
    <row r="1495" spans="1:4">
      <c r="A1495">
        <v>1519</v>
      </c>
      <c r="B1495" s="13">
        <v>46185</v>
      </c>
      <c r="C1495" t="s">
        <v>981</v>
      </c>
      <c r="D1495" t="s">
        <v>5644</v>
      </c>
    </row>
    <row r="1496" spans="1:4">
      <c r="A1496">
        <v>1520</v>
      </c>
      <c r="B1496" s="13">
        <v>46185</v>
      </c>
      <c r="C1496" t="s">
        <v>1004</v>
      </c>
      <c r="D1496" t="s">
        <v>5646</v>
      </c>
    </row>
    <row r="1497" spans="1:4">
      <c r="A1497">
        <v>1521</v>
      </c>
      <c r="B1497" s="13">
        <v>46185</v>
      </c>
      <c r="C1497" t="s">
        <v>1542</v>
      </c>
      <c r="D1497" t="s">
        <v>5648</v>
      </c>
    </row>
    <row r="1498" spans="1:4">
      <c r="A1498">
        <v>1522</v>
      </c>
      <c r="B1498" s="13">
        <v>46185</v>
      </c>
      <c r="C1498" t="s">
        <v>2776</v>
      </c>
      <c r="D1498" t="s">
        <v>5650</v>
      </c>
    </row>
    <row r="1499" spans="1:4">
      <c r="A1499">
        <v>1523</v>
      </c>
      <c r="B1499" s="13">
        <v>46186</v>
      </c>
      <c r="C1499" t="s">
        <v>3164</v>
      </c>
      <c r="D1499" t="s">
        <v>5656</v>
      </c>
    </row>
    <row r="1500" spans="1:4">
      <c r="A1500">
        <v>1524</v>
      </c>
      <c r="B1500" s="13">
        <v>46186</v>
      </c>
      <c r="C1500" t="s">
        <v>1144</v>
      </c>
      <c r="D1500" t="s">
        <v>5658</v>
      </c>
    </row>
    <row r="1501" spans="1:4">
      <c r="A1501">
        <v>1525</v>
      </c>
      <c r="B1501" s="13">
        <v>46188</v>
      </c>
      <c r="C1501" t="s">
        <v>1193</v>
      </c>
      <c r="D1501" t="s">
        <v>5661</v>
      </c>
    </row>
    <row r="1502" spans="1:4">
      <c r="A1502">
        <v>1526</v>
      </c>
      <c r="B1502" s="13">
        <v>46188</v>
      </c>
      <c r="C1502" t="s">
        <v>1357</v>
      </c>
      <c r="D1502" t="s">
        <v>5663</v>
      </c>
    </row>
    <row r="1503" spans="1:4">
      <c r="A1503">
        <v>1527</v>
      </c>
      <c r="B1503" s="13">
        <v>46188</v>
      </c>
      <c r="C1503" t="s">
        <v>1731</v>
      </c>
      <c r="D1503" t="s">
        <v>5665</v>
      </c>
    </row>
    <row r="1504" spans="1:4">
      <c r="A1504">
        <v>1528</v>
      </c>
      <c r="B1504" s="13">
        <v>46188</v>
      </c>
      <c r="C1504" t="s">
        <v>1452</v>
      </c>
      <c r="D1504" t="s">
        <v>5667</v>
      </c>
    </row>
    <row r="1505" spans="1:4">
      <c r="A1505">
        <v>1529</v>
      </c>
      <c r="B1505" s="13">
        <v>46188</v>
      </c>
      <c r="C1505" t="s">
        <v>2839</v>
      </c>
      <c r="D1505" t="s">
        <v>5670</v>
      </c>
    </row>
    <row r="1506" spans="1:4">
      <c r="A1506">
        <v>1530</v>
      </c>
      <c r="B1506" s="13">
        <v>46188</v>
      </c>
      <c r="C1506" t="s">
        <v>1357</v>
      </c>
      <c r="D1506" t="s">
        <v>5671</v>
      </c>
    </row>
    <row r="1507" spans="1:4">
      <c r="A1507">
        <v>1531</v>
      </c>
      <c r="B1507" s="13">
        <v>46189</v>
      </c>
      <c r="C1507" t="s">
        <v>3836</v>
      </c>
      <c r="D1507" t="s">
        <v>5672</v>
      </c>
    </row>
    <row r="1508" spans="1:4">
      <c r="A1508">
        <v>1532</v>
      </c>
      <c r="B1508" s="13">
        <v>46189</v>
      </c>
      <c r="C1508" t="s">
        <v>1536</v>
      </c>
      <c r="D1508" t="s">
        <v>5675</v>
      </c>
    </row>
    <row r="1509" spans="1:4">
      <c r="A1509">
        <v>1533</v>
      </c>
      <c r="B1509" s="13">
        <v>46189</v>
      </c>
      <c r="C1509" t="s">
        <v>2076</v>
      </c>
      <c r="D1509" t="s">
        <v>5678</v>
      </c>
    </row>
    <row r="1510" spans="1:4">
      <c r="A1510">
        <v>1534</v>
      </c>
      <c r="B1510" s="13">
        <v>46189</v>
      </c>
      <c r="C1510" t="s">
        <v>2618</v>
      </c>
      <c r="D1510" t="s">
        <v>5679</v>
      </c>
    </row>
    <row r="1511" spans="1:4">
      <c r="A1511">
        <v>1535</v>
      </c>
      <c r="B1511" s="13">
        <v>46189</v>
      </c>
      <c r="C1511" t="s">
        <v>1034</v>
      </c>
      <c r="D1511" t="s">
        <v>5683</v>
      </c>
    </row>
    <row r="1512" spans="1:4">
      <c r="A1512">
        <v>1536</v>
      </c>
      <c r="B1512" s="13">
        <v>46189</v>
      </c>
      <c r="C1512" t="s">
        <v>1912</v>
      </c>
      <c r="D1512" t="s">
        <v>5684</v>
      </c>
    </row>
    <row r="1513" spans="1:4">
      <c r="A1513">
        <v>1537</v>
      </c>
      <c r="B1513" s="13">
        <v>46189</v>
      </c>
      <c r="C1513" t="s">
        <v>1731</v>
      </c>
      <c r="D1513" t="s">
        <v>5685</v>
      </c>
    </row>
    <row r="1514" spans="1:4">
      <c r="A1514">
        <v>1538</v>
      </c>
      <c r="B1514" s="13">
        <v>46189</v>
      </c>
      <c r="C1514" t="s">
        <v>1431</v>
      </c>
      <c r="D1514" t="s">
        <v>5686</v>
      </c>
    </row>
    <row r="1515" spans="1:4">
      <c r="A1515">
        <v>1539</v>
      </c>
      <c r="B1515" s="13">
        <v>46189</v>
      </c>
      <c r="C1515" t="s">
        <v>3821</v>
      </c>
      <c r="D1515" t="s">
        <v>5688</v>
      </c>
    </row>
    <row r="1516" spans="1:4">
      <c r="A1516">
        <v>1540</v>
      </c>
      <c r="B1516" s="13">
        <v>46188</v>
      </c>
      <c r="C1516" t="s">
        <v>1498</v>
      </c>
      <c r="D1516" t="s">
        <v>5690</v>
      </c>
    </row>
    <row r="1517" spans="1:4">
      <c r="A1517">
        <v>1541</v>
      </c>
      <c r="B1517" s="13">
        <v>46189</v>
      </c>
      <c r="C1517" t="s">
        <v>1427</v>
      </c>
      <c r="D1517" t="s">
        <v>5692</v>
      </c>
    </row>
    <row r="1518" spans="1:4">
      <c r="A1518">
        <v>1542</v>
      </c>
      <c r="B1518" s="13">
        <v>46190</v>
      </c>
      <c r="C1518" t="s">
        <v>1007</v>
      </c>
      <c r="D1518" t="s">
        <v>5699</v>
      </c>
    </row>
    <row r="1519" spans="1:4">
      <c r="A1519">
        <v>1543</v>
      </c>
      <c r="B1519" s="13">
        <v>46190</v>
      </c>
      <c r="C1519" t="s">
        <v>4626</v>
      </c>
      <c r="D1519" t="s">
        <v>5702</v>
      </c>
    </row>
    <row r="1520" spans="1:4">
      <c r="A1520">
        <v>1544</v>
      </c>
      <c r="B1520" s="13">
        <v>46190</v>
      </c>
      <c r="C1520" t="s">
        <v>1443</v>
      </c>
      <c r="D1520" t="s">
        <v>5705</v>
      </c>
    </row>
    <row r="1521" spans="1:4">
      <c r="A1521">
        <v>1545</v>
      </c>
      <c r="B1521" s="13">
        <v>46190</v>
      </c>
      <c r="C1521" t="s">
        <v>3819</v>
      </c>
      <c r="D1521" t="s">
        <v>5707</v>
      </c>
    </row>
    <row r="1522" spans="1:4">
      <c r="A1522">
        <v>1546</v>
      </c>
      <c r="B1522" s="13">
        <v>46190</v>
      </c>
      <c r="C1522" t="s">
        <v>1357</v>
      </c>
      <c r="D1522" t="s">
        <v>5708</v>
      </c>
    </row>
    <row r="1523" spans="1:4">
      <c r="A1523">
        <v>1547</v>
      </c>
      <c r="B1523" s="13">
        <v>46190</v>
      </c>
      <c r="C1523" t="s">
        <v>1357</v>
      </c>
      <c r="D1523" t="s">
        <v>5709</v>
      </c>
    </row>
    <row r="1524" spans="1:4">
      <c r="A1524">
        <v>1548</v>
      </c>
      <c r="B1524" s="13">
        <v>46190</v>
      </c>
      <c r="C1524" t="s">
        <v>1336</v>
      </c>
      <c r="D1524" t="s">
        <v>5711</v>
      </c>
    </row>
    <row r="1525" spans="1:4">
      <c r="A1525">
        <v>1549</v>
      </c>
      <c r="B1525" s="13">
        <v>46191</v>
      </c>
      <c r="C1525" t="s">
        <v>1552</v>
      </c>
      <c r="D1525" t="s">
        <v>5713</v>
      </c>
    </row>
    <row r="1526" spans="1:4">
      <c r="A1526">
        <v>1550</v>
      </c>
      <c r="B1526" s="13">
        <v>46191</v>
      </c>
      <c r="C1526" t="s">
        <v>1552</v>
      </c>
      <c r="D1526" t="s">
        <v>5714</v>
      </c>
    </row>
    <row r="1527" spans="1:4">
      <c r="A1527">
        <v>1551</v>
      </c>
      <c r="B1527" s="13">
        <v>46191</v>
      </c>
      <c r="C1527" t="s">
        <v>2474</v>
      </c>
      <c r="D1527" t="s">
        <v>5715</v>
      </c>
    </row>
    <row r="1528" spans="1:4">
      <c r="A1528">
        <v>1552</v>
      </c>
      <c r="B1528" s="13">
        <v>46191</v>
      </c>
      <c r="C1528" t="s">
        <v>3744</v>
      </c>
      <c r="D1528" t="s">
        <v>5717</v>
      </c>
    </row>
    <row r="1529" spans="1:4">
      <c r="A1529">
        <v>1553</v>
      </c>
      <c r="B1529" s="13">
        <v>46191</v>
      </c>
      <c r="C1529" t="s">
        <v>1501</v>
      </c>
      <c r="D1529" t="s">
        <v>5720</v>
      </c>
    </row>
    <row r="1530" spans="1:4">
      <c r="A1530">
        <v>1554</v>
      </c>
      <c r="B1530" s="13">
        <v>46191</v>
      </c>
      <c r="C1530" t="s">
        <v>1753</v>
      </c>
      <c r="D1530" t="s">
        <v>5722</v>
      </c>
    </row>
    <row r="1531" spans="1:4">
      <c r="A1531">
        <v>1555</v>
      </c>
      <c r="B1531" s="13">
        <v>46192</v>
      </c>
      <c r="C1531" t="s">
        <v>1402</v>
      </c>
      <c r="D1531" t="s">
        <v>5726</v>
      </c>
    </row>
    <row r="1532" spans="1:4">
      <c r="A1532">
        <v>1556</v>
      </c>
      <c r="B1532" s="13">
        <v>46192</v>
      </c>
      <c r="C1532" t="s">
        <v>5729</v>
      </c>
      <c r="D1532" t="s">
        <v>5732</v>
      </c>
    </row>
    <row r="1533" spans="1:4">
      <c r="A1533">
        <v>1557</v>
      </c>
      <c r="B1533" s="13">
        <v>46193</v>
      </c>
      <c r="C1533" t="s">
        <v>1689</v>
      </c>
      <c r="D1533" t="s">
        <v>5733</v>
      </c>
    </row>
    <row r="1534" spans="1:4">
      <c r="A1534">
        <v>1558</v>
      </c>
      <c r="B1534" s="13">
        <v>46193</v>
      </c>
      <c r="C1534" t="s">
        <v>5561</v>
      </c>
      <c r="D1534" t="s">
        <v>5734</v>
      </c>
    </row>
    <row r="1535" spans="1:4">
      <c r="A1535">
        <v>1559</v>
      </c>
      <c r="B1535" s="13">
        <v>46193</v>
      </c>
      <c r="C1535" t="s">
        <v>1498</v>
      </c>
      <c r="D1535" t="s">
        <v>5737</v>
      </c>
    </row>
    <row r="1536" spans="1:4">
      <c r="A1536">
        <v>1560</v>
      </c>
      <c r="B1536" s="13">
        <v>46195</v>
      </c>
      <c r="C1536" t="s">
        <v>1833</v>
      </c>
      <c r="D1536" t="s">
        <v>5750</v>
      </c>
    </row>
    <row r="1537" spans="1:4">
      <c r="A1537">
        <v>1561</v>
      </c>
      <c r="B1537" s="13">
        <v>46195</v>
      </c>
      <c r="C1537" t="s">
        <v>2652</v>
      </c>
      <c r="D1537" t="s">
        <v>5751</v>
      </c>
    </row>
    <row r="1538" spans="1:4">
      <c r="A1538">
        <v>1562</v>
      </c>
      <c r="B1538" s="13">
        <v>46195</v>
      </c>
      <c r="C1538" t="s">
        <v>5198</v>
      </c>
      <c r="D1538" t="s">
        <v>5753</v>
      </c>
    </row>
    <row r="1539" spans="1:4">
      <c r="A1539">
        <v>1563</v>
      </c>
      <c r="B1539" s="13">
        <v>46195</v>
      </c>
      <c r="C1539" t="s">
        <v>1664</v>
      </c>
      <c r="D1539" t="s">
        <v>5754</v>
      </c>
    </row>
    <row r="1540" spans="1:4">
      <c r="A1540">
        <v>1564</v>
      </c>
      <c r="B1540" s="13">
        <v>46195</v>
      </c>
      <c r="C1540" t="s">
        <v>1664</v>
      </c>
      <c r="D1540" t="s">
        <v>5758</v>
      </c>
    </row>
    <row r="1541" spans="1:4">
      <c r="A1541">
        <v>1565</v>
      </c>
      <c r="B1541" s="13">
        <v>46195</v>
      </c>
      <c r="C1541" t="s">
        <v>5745</v>
      </c>
      <c r="D1541" t="s">
        <v>5759</v>
      </c>
    </row>
    <row r="1542" spans="1:4">
      <c r="A1542">
        <v>1566</v>
      </c>
      <c r="B1542" s="13">
        <v>46195</v>
      </c>
      <c r="C1542" t="s">
        <v>1034</v>
      </c>
      <c r="D1542" t="s">
        <v>5761</v>
      </c>
    </row>
    <row r="1543" spans="1:4">
      <c r="A1543">
        <v>1567</v>
      </c>
      <c r="B1543" s="13">
        <v>46196</v>
      </c>
      <c r="C1543" t="s">
        <v>2776</v>
      </c>
      <c r="D1543" t="s">
        <v>5932</v>
      </c>
    </row>
    <row r="1544" spans="1:4">
      <c r="A1544">
        <v>1568</v>
      </c>
      <c r="B1544" s="13">
        <v>46196</v>
      </c>
      <c r="C1544" t="s">
        <v>1536</v>
      </c>
      <c r="D1544" t="s">
        <v>5934</v>
      </c>
    </row>
    <row r="1545" spans="1:4">
      <c r="A1545">
        <v>1569</v>
      </c>
      <c r="B1545" s="13">
        <v>46196</v>
      </c>
      <c r="C1545" t="s">
        <v>981</v>
      </c>
      <c r="D1545" t="s">
        <v>5935</v>
      </c>
    </row>
    <row r="1546" spans="1:4">
      <c r="A1546">
        <v>1570</v>
      </c>
      <c r="B1546" s="13">
        <v>46196</v>
      </c>
      <c r="C1546" t="s">
        <v>1452</v>
      </c>
      <c r="D1546" t="s">
        <v>5939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210" activePane="bottomRight" state="frozen"/>
      <selection activeCell="N26" sqref="N26"/>
      <selection pane="topRight" activeCell="N26" sqref="N26"/>
      <selection pane="bottomLeft" activeCell="N26" sqref="N26"/>
      <selection pane="bottomRight" activeCell="B241" sqref="B241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2290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242</v>
      </c>
      <c r="J1" s="275"/>
      <c r="K1" s="274"/>
    </row>
    <row r="2" spans="1:11">
      <c r="A2" s="58">
        <v>1</v>
      </c>
      <c r="B2" s="261" t="s">
        <v>1232</v>
      </c>
      <c r="C2" s="261" t="s">
        <v>1581</v>
      </c>
      <c r="D2" s="332" t="s">
        <v>5087</v>
      </c>
      <c r="E2" s="261" t="s">
        <v>1582</v>
      </c>
      <c r="F2" s="261" t="s">
        <v>32</v>
      </c>
      <c r="G2" s="261" t="s">
        <v>1583</v>
      </c>
      <c r="H2" s="257">
        <f>SUMIF(주문_리스트!D:D,거래처!$B2,주문_리스트!M:M)+SUMIF(주문_리스트!D:D,거래처!B2,주문_리스트!N:N)-1543201</f>
        <v>-0.39999999850988388</v>
      </c>
      <c r="I2" s="192" t="s">
        <v>5059</v>
      </c>
    </row>
    <row r="3" spans="1:11">
      <c r="A3" s="58">
        <v>2</v>
      </c>
      <c r="B3" s="261" t="s">
        <v>2508</v>
      </c>
      <c r="C3" s="261" t="s">
        <v>2509</v>
      </c>
      <c r="D3" s="327" t="s">
        <v>5740</v>
      </c>
      <c r="E3" s="261" t="s">
        <v>2510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1233</v>
      </c>
      <c r="C4" s="261" t="s">
        <v>3513</v>
      </c>
      <c r="D4" s="332" t="s">
        <v>5088</v>
      </c>
      <c r="E4" s="261" t="s">
        <v>3514</v>
      </c>
      <c r="F4" s="261" t="s">
        <v>960</v>
      </c>
      <c r="G4" s="261" t="s">
        <v>3515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1131</v>
      </c>
      <c r="C5" s="261" t="s">
        <v>1132</v>
      </c>
      <c r="D5" s="261" t="s">
        <v>5089</v>
      </c>
      <c r="E5" s="261" t="s">
        <v>1133</v>
      </c>
      <c r="F5" s="261" t="s">
        <v>960</v>
      </c>
      <c r="G5" s="261" t="s">
        <v>5342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1234</v>
      </c>
      <c r="C6" s="261" t="s">
        <v>2511</v>
      </c>
      <c r="D6" s="332" t="s">
        <v>5090</v>
      </c>
      <c r="E6" s="261" t="s">
        <v>2512</v>
      </c>
      <c r="F6" s="261" t="s">
        <v>1150</v>
      </c>
      <c r="H6" s="257">
        <f>SUMIF(주문_리스트!D:D,거래처!$B6,주문_리스트!M:M)+SUMIF(주문_리스트!D:D,거래처!B6,주문_리스트!N:N)</f>
        <v>0</v>
      </c>
      <c r="I6" s="52" t="s">
        <v>5689</v>
      </c>
    </row>
    <row r="7" spans="1:11">
      <c r="A7" s="58">
        <v>6</v>
      </c>
      <c r="B7" s="261" t="s">
        <v>1235</v>
      </c>
      <c r="C7" s="261" t="s">
        <v>1052</v>
      </c>
      <c r="D7" s="328" t="s">
        <v>5741</v>
      </c>
      <c r="E7" s="261" t="s">
        <v>1053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1249</v>
      </c>
      <c r="C8" s="261" t="s">
        <v>4291</v>
      </c>
      <c r="D8" s="261" t="s">
        <v>5091</v>
      </c>
      <c r="E8" s="261" t="s">
        <v>4333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1236</v>
      </c>
      <c r="C9" s="261" t="s">
        <v>1084</v>
      </c>
      <c r="D9" s="332" t="s">
        <v>5092</v>
      </c>
      <c r="E9" s="261" t="s">
        <v>1085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1237</v>
      </c>
      <c r="C10" s="261" t="s">
        <v>1732</v>
      </c>
      <c r="D10" s="327" t="s">
        <v>5738</v>
      </c>
      <c r="E10" s="261" t="s">
        <v>1238</v>
      </c>
      <c r="F10" s="261" t="s">
        <v>32</v>
      </c>
      <c r="G10" s="261" t="s">
        <v>1733</v>
      </c>
      <c r="H10" s="257">
        <f>SUMIF(주문_리스트!D:D,거래처!$B10,주문_리스트!M:M)+SUMIF(주문_리스트!D:D,거래처!B10,주문_리스트!N:N)</f>
        <v>4270000</v>
      </c>
      <c r="I10" s="52" t="s">
        <v>5762</v>
      </c>
    </row>
    <row r="11" spans="1:11">
      <c r="A11" s="58">
        <v>10</v>
      </c>
      <c r="B11" s="261" t="s">
        <v>1239</v>
      </c>
      <c r="C11" s="261" t="s">
        <v>4292</v>
      </c>
      <c r="D11" s="332" t="s">
        <v>5093</v>
      </c>
      <c r="E11" s="261" t="s">
        <v>4334</v>
      </c>
      <c r="F11" s="261" t="s">
        <v>34</v>
      </c>
      <c r="G11" s="261" t="s">
        <v>4335</v>
      </c>
      <c r="H11" s="257">
        <f>SUMIF(주문_리스트!D:D,거래처!$B11,주문_리스트!M:M)+SUMIF(주문_리스트!D:D,거래처!B11,주문_리스트!N:N)+60000</f>
        <v>0</v>
      </c>
      <c r="I11" s="52" t="s">
        <v>4642</v>
      </c>
    </row>
    <row r="12" spans="1:11">
      <c r="A12" s="58">
        <v>11</v>
      </c>
      <c r="B12" s="261" t="s">
        <v>1240</v>
      </c>
      <c r="C12" s="261" t="s">
        <v>2063</v>
      </c>
      <c r="D12" s="327" t="s">
        <v>5743</v>
      </c>
      <c r="E12" s="261" t="s">
        <v>2064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1241</v>
      </c>
      <c r="C13" s="261" t="s">
        <v>1177</v>
      </c>
      <c r="D13" s="332" t="s">
        <v>5094</v>
      </c>
      <c r="E13" s="261" t="s">
        <v>3222</v>
      </c>
      <c r="F13" s="261" t="s">
        <v>32</v>
      </c>
      <c r="G13" s="261" t="s">
        <v>3212</v>
      </c>
      <c r="H13" s="257">
        <f>SUMIF(주문_리스트!D:D,거래처!$B13,주문_리스트!M:M)+SUMIF(주문_리스트!D:D,거래처!B13,주문_리스트!N:N)-1320000</f>
        <v>1200000</v>
      </c>
      <c r="I13" s="52" t="s">
        <v>5762</v>
      </c>
    </row>
    <row r="14" spans="1:11">
      <c r="A14" s="58">
        <v>13</v>
      </c>
      <c r="B14" s="261" t="s">
        <v>1242</v>
      </c>
      <c r="C14" s="261" t="s">
        <v>2419</v>
      </c>
      <c r="D14" s="329" t="s">
        <v>5766</v>
      </c>
      <c r="E14" s="261" t="s">
        <v>3654</v>
      </c>
      <c r="F14" s="261" t="s">
        <v>32</v>
      </c>
      <c r="G14" s="261" t="s">
        <v>3655</v>
      </c>
      <c r="H14" s="257">
        <f>SUMIF(주문_리스트!D:D,거래처!$B14,주문_리스트!M:M)+SUMIF(주문_리스트!D:D,거래처!B14,주문_리스트!N:N)-1280000</f>
        <v>0</v>
      </c>
      <c r="I14" s="52" t="s">
        <v>5222</v>
      </c>
    </row>
    <row r="15" spans="1:11">
      <c r="A15" s="58">
        <v>14</v>
      </c>
      <c r="B15" s="261" t="s">
        <v>1243</v>
      </c>
      <c r="C15" s="261" t="s">
        <v>4293</v>
      </c>
      <c r="D15" s="327"/>
      <c r="E15" s="261" t="s">
        <v>5767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1244</v>
      </c>
      <c r="C16" s="261" t="s">
        <v>1060</v>
      </c>
      <c r="D16" s="327" t="s">
        <v>5769</v>
      </c>
      <c r="E16" s="261" t="s">
        <v>5768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3747</v>
      </c>
    </row>
    <row r="17" spans="1:13">
      <c r="A17" s="58">
        <v>16</v>
      </c>
      <c r="B17" s="261" t="s">
        <v>1245</v>
      </c>
      <c r="C17" s="261" t="s">
        <v>1010</v>
      </c>
      <c r="D17" s="332" t="s">
        <v>5095</v>
      </c>
      <c r="E17" s="261" t="s">
        <v>1011</v>
      </c>
      <c r="F17" s="261" t="s">
        <v>969</v>
      </c>
      <c r="H17" s="257">
        <f>SUMIF(주문_리스트!D:D,거래처!$B17,주문_리스트!M:M)+SUMIF(주문_리스트!D:D,거래처!B17,주문_리스트!N:N)+13873000</f>
        <v>14291500.200000003</v>
      </c>
      <c r="I17" s="52" t="s">
        <v>5762</v>
      </c>
    </row>
    <row r="18" spans="1:13">
      <c r="A18" s="58">
        <v>17</v>
      </c>
      <c r="B18" s="261" t="s">
        <v>1246</v>
      </c>
      <c r="C18" s="261" t="s">
        <v>1148</v>
      </c>
      <c r="D18" s="261" t="s">
        <v>5096</v>
      </c>
      <c r="E18" s="261" t="s">
        <v>1149</v>
      </c>
      <c r="F18" s="261" t="s">
        <v>35</v>
      </c>
      <c r="G18" s="261" t="s">
        <v>5988</v>
      </c>
      <c r="H18" s="257">
        <f>SUMIF(주문_리스트!D:D,거래처!$B18,주문_리스트!M:M)+SUMIF(주문_리스트!D:D,거래처!B18,주문_리스트!N:N)-2524500</f>
        <v>0</v>
      </c>
      <c r="I18" s="52" t="s">
        <v>5083</v>
      </c>
      <c r="M18" s="274"/>
    </row>
    <row r="19" spans="1:13">
      <c r="A19" s="58">
        <v>18</v>
      </c>
      <c r="B19" s="261" t="s">
        <v>1247</v>
      </c>
      <c r="C19" s="261" t="s">
        <v>5989</v>
      </c>
      <c r="D19" s="327" t="s">
        <v>5770</v>
      </c>
      <c r="E19" s="261" t="s">
        <v>991</v>
      </c>
      <c r="F19" s="261" t="s">
        <v>969</v>
      </c>
      <c r="H19" s="257">
        <f>SUMIF(주문_리스트!D:D,거래처!$B19,주문_리스트!M:M)+SUMIF(주문_리스트!D:D,거래처!B19,주문_리스트!N:N)+9970000</f>
        <v>0</v>
      </c>
      <c r="I19" s="52" t="s">
        <v>5723</v>
      </c>
    </row>
    <row r="20" spans="1:13">
      <c r="A20" s="58">
        <v>19</v>
      </c>
      <c r="B20" s="261" t="s">
        <v>1248</v>
      </c>
      <c r="C20" s="261" t="s">
        <v>1194</v>
      </c>
      <c r="D20" s="261" t="s">
        <v>5097</v>
      </c>
      <c r="E20" s="261" t="s">
        <v>4336</v>
      </c>
      <c r="F20" s="261" t="s">
        <v>32</v>
      </c>
      <c r="G20" s="261" t="s">
        <v>4337</v>
      </c>
      <c r="H20" s="257">
        <f>SUMIF(주문_리스트!D:D,거래처!$B20,주문_리스트!M:M)+SUMIF(주문_리스트!D:D,거래처!B20,주문_리스트!N:N)-10000</f>
        <v>-0.29999999701976776</v>
      </c>
      <c r="I20" s="52" t="s">
        <v>5610</v>
      </c>
    </row>
    <row r="21" spans="1:13">
      <c r="A21" s="58">
        <v>20</v>
      </c>
      <c r="B21" s="261" t="s">
        <v>1195</v>
      </c>
      <c r="C21" s="261" t="s">
        <v>1196</v>
      </c>
      <c r="D21" s="327" t="s">
        <v>5763</v>
      </c>
      <c r="E21" s="261" t="s">
        <v>1197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1250</v>
      </c>
      <c r="C22" s="261" t="s">
        <v>1050</v>
      </c>
      <c r="D22" s="261" t="s">
        <v>5990</v>
      </c>
      <c r="E22" s="261" t="s">
        <v>1051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5495</v>
      </c>
    </row>
    <row r="23" spans="1:13">
      <c r="A23" s="58">
        <v>22</v>
      </c>
      <c r="B23" s="261" t="s">
        <v>1251</v>
      </c>
      <c r="C23" s="261" t="s">
        <v>984</v>
      </c>
      <c r="D23" s="261" t="s">
        <v>5098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3404</v>
      </c>
    </row>
    <row r="24" spans="1:13">
      <c r="A24" s="58">
        <v>23</v>
      </c>
      <c r="B24" s="261" t="s">
        <v>1252</v>
      </c>
      <c r="C24" s="261" t="s">
        <v>3285</v>
      </c>
      <c r="D24" s="261" t="s">
        <v>5099</v>
      </c>
      <c r="E24" s="261" t="s">
        <v>3286</v>
      </c>
      <c r="F24" s="261" t="s">
        <v>1150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1253</v>
      </c>
      <c r="C25" s="261" t="s">
        <v>1005</v>
      </c>
      <c r="D25" s="261" t="s">
        <v>5100</v>
      </c>
      <c r="E25" s="261" t="s">
        <v>1006</v>
      </c>
      <c r="F25" s="261" t="s">
        <v>969</v>
      </c>
      <c r="H25" s="257">
        <f>SUMIF(주문_리스트!D:D,거래처!$B25,주문_리스트!M:M)+SUMIF(주문_리스트!D:D,거래처!B25,주문_리스트!N:N)-210000</f>
        <v>-1200000</v>
      </c>
    </row>
    <row r="26" spans="1:13">
      <c r="A26" s="58">
        <v>25</v>
      </c>
      <c r="B26" s="261" t="s">
        <v>1254</v>
      </c>
      <c r="C26" s="261" t="s">
        <v>1032</v>
      </c>
      <c r="D26" s="327" t="s">
        <v>5764</v>
      </c>
      <c r="E26" s="261" t="s">
        <v>1033</v>
      </c>
      <c r="H26" s="257">
        <f>SUMIF(주문_리스트!D:D,거래처!$B26,주문_리스트!M:M)+SUMIF(주문_리스트!D:D,거래처!B26,주문_리스트!N:N)-1200000</f>
        <v>0</v>
      </c>
      <c r="I26" s="52" t="s">
        <v>5762</v>
      </c>
    </row>
    <row r="27" spans="1:13">
      <c r="A27" s="58">
        <v>26</v>
      </c>
      <c r="B27" s="261" t="s">
        <v>1255</v>
      </c>
      <c r="C27" s="261" t="s">
        <v>4294</v>
      </c>
      <c r="D27" s="329" t="s">
        <v>5765</v>
      </c>
      <c r="E27" s="261" t="s">
        <v>4338</v>
      </c>
      <c r="F27" s="261" t="s">
        <v>960</v>
      </c>
      <c r="G27" s="261" t="s">
        <v>3348</v>
      </c>
      <c r="H27" s="257">
        <f>SUMIF(주문_리스트!D:D,거래처!$B27,주문_리스트!M:M)+SUMIF(주문_리스트!D:D,거래처!B27,주문_리스트!N:N)</f>
        <v>910000</v>
      </c>
      <c r="I27" s="52" t="s">
        <v>5333</v>
      </c>
    </row>
    <row r="28" spans="1:13">
      <c r="A28" s="58">
        <v>27</v>
      </c>
      <c r="B28" s="261" t="s">
        <v>1565</v>
      </c>
      <c r="C28" s="261" t="s">
        <v>1566</v>
      </c>
      <c r="D28" s="261" t="s">
        <v>5101</v>
      </c>
      <c r="E28" s="261" t="s">
        <v>1567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1842</v>
      </c>
      <c r="C29" s="261" t="s">
        <v>1843</v>
      </c>
      <c r="D29" s="261" t="s">
        <v>5102</v>
      </c>
      <c r="E29" s="261" t="s">
        <v>1844</v>
      </c>
      <c r="F29" s="261" t="s">
        <v>32</v>
      </c>
      <c r="G29" s="261" t="s">
        <v>1845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1061</v>
      </c>
      <c r="C30" s="261" t="s">
        <v>1062</v>
      </c>
      <c r="D30" s="327"/>
      <c r="E30" s="261" t="s">
        <v>5771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3747</v>
      </c>
    </row>
    <row r="31" spans="1:13">
      <c r="A31" s="58">
        <v>30</v>
      </c>
      <c r="B31" s="261" t="s">
        <v>1256</v>
      </c>
      <c r="C31" s="261" t="s">
        <v>1655</v>
      </c>
      <c r="D31" s="327" t="s">
        <v>5772</v>
      </c>
      <c r="E31" s="261" t="s">
        <v>1656</v>
      </c>
      <c r="F31" s="261" t="s">
        <v>5517</v>
      </c>
      <c r="G31" s="261" t="s">
        <v>5518</v>
      </c>
      <c r="H31" s="257">
        <f>SUMIF(주문_리스트!D:D,거래처!$B31,주문_리스트!M:M)+SUMIF(주문_리스트!D:D,거래처!B31,주문_리스트!N:N)-1200000</f>
        <v>0</v>
      </c>
      <c r="I31" s="52" t="s">
        <v>5723</v>
      </c>
    </row>
    <row r="32" spans="1:13">
      <c r="A32" s="58">
        <v>31</v>
      </c>
      <c r="B32" s="261" t="s">
        <v>977</v>
      </c>
      <c r="C32" s="261" t="s">
        <v>978</v>
      </c>
      <c r="D32" s="261" t="s">
        <v>5991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5610</v>
      </c>
    </row>
    <row r="33" spans="1:9">
      <c r="A33" s="58">
        <v>32</v>
      </c>
      <c r="B33" s="261" t="s">
        <v>1257</v>
      </c>
      <c r="C33" s="261" t="s">
        <v>3223</v>
      </c>
      <c r="D33" s="327" t="s">
        <v>5773</v>
      </c>
      <c r="E33" s="261" t="s">
        <v>3224</v>
      </c>
      <c r="F33" s="261" t="s">
        <v>3225</v>
      </c>
      <c r="G33" s="261" t="s">
        <v>1044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1258</v>
      </c>
      <c r="C34" s="261" t="s">
        <v>1082</v>
      </c>
      <c r="D34" s="327" t="s">
        <v>5980</v>
      </c>
      <c r="E34" s="261" t="s">
        <v>1083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1259</v>
      </c>
      <c r="C35" s="261" t="s">
        <v>967</v>
      </c>
      <c r="D35" s="327" t="s">
        <v>5774</v>
      </c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5250</v>
      </c>
    </row>
    <row r="36" spans="1:9">
      <c r="A36" s="58">
        <v>35</v>
      </c>
      <c r="B36" s="261" t="s">
        <v>1527</v>
      </c>
      <c r="C36" s="261" t="s">
        <v>1509</v>
      </c>
      <c r="D36" s="327"/>
      <c r="E36" s="261" t="s">
        <v>1510</v>
      </c>
      <c r="F36" s="261" t="s">
        <v>32</v>
      </c>
      <c r="G36" s="261" t="s">
        <v>2992</v>
      </c>
      <c r="H36" s="257">
        <f>SUMIF(주문_리스트!D:D,거래처!$B36,주문_리스트!M:M)+SUMIF(주문_리스트!D:D,거래처!B36,주문_리스트!N:N)-2200000</f>
        <v>0</v>
      </c>
      <c r="I36" s="52" t="s">
        <v>3747</v>
      </c>
    </row>
    <row r="37" spans="1:9">
      <c r="A37" s="58">
        <v>36</v>
      </c>
      <c r="B37" s="261" t="s">
        <v>1260</v>
      </c>
      <c r="C37" s="261" t="s">
        <v>20</v>
      </c>
      <c r="D37" s="261" t="s">
        <v>5103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9290000</v>
      </c>
      <c r="I37" s="52" t="s">
        <v>5762</v>
      </c>
    </row>
    <row r="38" spans="1:9">
      <c r="A38" s="58">
        <v>37</v>
      </c>
      <c r="B38" s="261" t="s">
        <v>1024</v>
      </c>
      <c r="C38" s="261" t="s">
        <v>963</v>
      </c>
      <c r="D38" s="332" t="s">
        <v>5104</v>
      </c>
      <c r="E38" s="261" t="s">
        <v>3663</v>
      </c>
      <c r="F38" s="261" t="s">
        <v>32</v>
      </c>
      <c r="G38" s="261" t="s">
        <v>1521</v>
      </c>
      <c r="H38" s="257">
        <f>SUMIF(주문_리스트!D:D,거래처!$B38,주문_리스트!M:M)+SUMIF(주문_리스트!D:D,거래처!B38,주문_리스트!N:N)</f>
        <v>1699999.8999999985</v>
      </c>
      <c r="I38" s="52" t="s">
        <v>5529</v>
      </c>
    </row>
    <row r="39" spans="1:9">
      <c r="A39" s="58">
        <v>38</v>
      </c>
      <c r="B39" s="261" t="s">
        <v>1261</v>
      </c>
      <c r="C39" s="261" t="s">
        <v>1350</v>
      </c>
      <c r="D39" s="261" t="s">
        <v>5105</v>
      </c>
      <c r="E39" s="261" t="s">
        <v>1351</v>
      </c>
      <c r="F39" s="261" t="s">
        <v>960</v>
      </c>
      <c r="G39" s="261" t="s">
        <v>1352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1262</v>
      </c>
      <c r="C40" s="261" t="s">
        <v>987</v>
      </c>
      <c r="D40" s="261" t="s">
        <v>5106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1263</v>
      </c>
      <c r="C41" s="261" t="s">
        <v>1035</v>
      </c>
      <c r="D41" s="261" t="s">
        <v>5107</v>
      </c>
      <c r="E41" s="261" t="s">
        <v>1036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1001</v>
      </c>
      <c r="C42" s="261" t="s">
        <v>1002</v>
      </c>
      <c r="D42" s="261" t="s">
        <v>5108</v>
      </c>
      <c r="E42" s="261" t="s">
        <v>1003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1265</v>
      </c>
      <c r="C43" s="261" t="s">
        <v>1322</v>
      </c>
      <c r="D43" s="261" t="s">
        <v>5109</v>
      </c>
      <c r="E43" s="261" t="s">
        <v>1323</v>
      </c>
      <c r="F43" s="261" t="s">
        <v>34</v>
      </c>
      <c r="G43" s="261" t="s">
        <v>2272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1266</v>
      </c>
      <c r="C44" s="261" t="s">
        <v>2559</v>
      </c>
      <c r="D44" s="261" t="s">
        <v>5110</v>
      </c>
      <c r="E44" s="261" t="s">
        <v>2560</v>
      </c>
      <c r="F44" s="261" t="s">
        <v>960</v>
      </c>
      <c r="G44" s="261" t="s">
        <v>2561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1267</v>
      </c>
      <c r="C45" s="261" t="s">
        <v>1063</v>
      </c>
      <c r="D45" s="327" t="s">
        <v>5775</v>
      </c>
      <c r="E45" s="261" t="s">
        <v>1064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1268</v>
      </c>
      <c r="C46" s="261" t="s">
        <v>2359</v>
      </c>
      <c r="D46" s="329" t="s">
        <v>5776</v>
      </c>
      <c r="E46" s="261" t="s">
        <v>2361</v>
      </c>
      <c r="F46" s="261" t="s">
        <v>1150</v>
      </c>
      <c r="G46" s="261" t="s">
        <v>2360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1269</v>
      </c>
      <c r="C47" s="261" t="s">
        <v>1058</v>
      </c>
      <c r="D47" s="327" t="s">
        <v>5777</v>
      </c>
      <c r="E47" s="261" t="s">
        <v>1059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1270</v>
      </c>
      <c r="C48" s="261" t="s">
        <v>964</v>
      </c>
      <c r="D48" s="261" t="s">
        <v>5992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1271</v>
      </c>
      <c r="C49" s="261" t="s">
        <v>1190</v>
      </c>
      <c r="D49" s="261" t="s">
        <v>5111</v>
      </c>
      <c r="E49" s="261" t="s">
        <v>1191</v>
      </c>
      <c r="F49" s="261" t="s">
        <v>32</v>
      </c>
      <c r="G49" s="261" t="s">
        <v>1192</v>
      </c>
      <c r="H49" s="257">
        <f>SUMIF(주문_리스트!D:D,거래처!$B49,주문_리스트!M:M)+SUMIF(주문_리스트!D:D,거래처!B49,주문_리스트!N:N)-5199000</f>
        <v>1030000.1000000015</v>
      </c>
    </row>
    <row r="50" spans="1:10">
      <c r="A50" s="58">
        <v>49</v>
      </c>
      <c r="B50" s="261" t="s">
        <v>1226</v>
      </c>
      <c r="C50" s="261" t="s">
        <v>1227</v>
      </c>
      <c r="D50" s="327" t="s">
        <v>5778</v>
      </c>
      <c r="E50" s="261" t="s">
        <v>1228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1229</v>
      </c>
      <c r="C51" s="261" t="s">
        <v>1230</v>
      </c>
      <c r="D51" s="327" t="s">
        <v>5779</v>
      </c>
      <c r="E51" s="261" t="s">
        <v>1231</v>
      </c>
      <c r="F51" s="261" t="s">
        <v>960</v>
      </c>
      <c r="G51" s="261" t="s">
        <v>1803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1272</v>
      </c>
      <c r="C52" s="261" t="s">
        <v>1354</v>
      </c>
      <c r="D52" s="327" t="s">
        <v>5780</v>
      </c>
      <c r="E52" s="261" t="s">
        <v>1355</v>
      </c>
      <c r="F52" s="261" t="s">
        <v>960</v>
      </c>
      <c r="G52" s="261" t="s">
        <v>1356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1273</v>
      </c>
      <c r="C53" s="261" t="s">
        <v>1025</v>
      </c>
      <c r="D53" s="329" t="s">
        <v>5781</v>
      </c>
      <c r="E53" s="261" t="s">
        <v>1026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3623</v>
      </c>
    </row>
    <row r="54" spans="1:10">
      <c r="A54" s="58">
        <v>53</v>
      </c>
      <c r="B54" s="261" t="s">
        <v>1123</v>
      </c>
      <c r="C54" s="261" t="s">
        <v>1730</v>
      </c>
      <c r="D54" s="327"/>
      <c r="E54" s="261" t="s">
        <v>2541</v>
      </c>
      <c r="F54" s="261" t="s">
        <v>32</v>
      </c>
      <c r="G54" s="261" t="s">
        <v>2542</v>
      </c>
      <c r="H54" s="257">
        <f>SUMIF(주문_리스트!D:D,거래처!$B54,주문_리스트!M:M)+SUMIF(주문_리스트!D:D,거래처!B54,주문_리스트!N:N)-4015000</f>
        <v>0</v>
      </c>
      <c r="I54" s="52" t="s">
        <v>5529</v>
      </c>
    </row>
    <row r="55" spans="1:10">
      <c r="A55" s="58">
        <v>54</v>
      </c>
      <c r="B55" s="261" t="s">
        <v>1068</v>
      </c>
      <c r="C55" s="261" t="s">
        <v>1069</v>
      </c>
      <c r="D55" s="329" t="s">
        <v>5782</v>
      </c>
      <c r="E55" s="261" t="s">
        <v>1070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1274</v>
      </c>
      <c r="C56" s="261" t="s">
        <v>1022</v>
      </c>
      <c r="D56" s="261" t="s">
        <v>5112</v>
      </c>
      <c r="E56" s="261" t="s">
        <v>1023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1275</v>
      </c>
      <c r="C57" s="261" t="s">
        <v>26</v>
      </c>
      <c r="D57" s="329" t="s">
        <v>5783</v>
      </c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4696</v>
      </c>
    </row>
    <row r="58" spans="1:10">
      <c r="A58" s="58">
        <v>57</v>
      </c>
      <c r="B58" s="261" t="s">
        <v>1276</v>
      </c>
      <c r="C58" s="261" t="s">
        <v>1200</v>
      </c>
      <c r="D58" s="327" t="s">
        <v>5784</v>
      </c>
      <c r="E58" s="261" t="s">
        <v>1201</v>
      </c>
      <c r="F58" s="261" t="s">
        <v>960</v>
      </c>
      <c r="G58" s="261" t="s">
        <v>1202</v>
      </c>
      <c r="H58" s="257">
        <f>SUMIF(주문_리스트!D:D,거래처!$B58,주문_리스트!M:M)+SUMIF(주문_리스트!D:D,거래처!B58,주문_리스트!N:N)-650000</f>
        <v>0</v>
      </c>
      <c r="I58" s="52" t="s">
        <v>3168</v>
      </c>
    </row>
    <row r="59" spans="1:10">
      <c r="A59" s="58">
        <v>58</v>
      </c>
      <c r="B59" s="261" t="s">
        <v>1277</v>
      </c>
      <c r="C59" s="261" t="s">
        <v>994</v>
      </c>
      <c r="D59" s="261" t="s">
        <v>5113</v>
      </c>
      <c r="E59" s="261" t="s">
        <v>995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5222</v>
      </c>
    </row>
    <row r="60" spans="1:10">
      <c r="A60" s="58">
        <v>59</v>
      </c>
      <c r="B60" s="261" t="s">
        <v>989</v>
      </c>
      <c r="C60" s="261" t="s">
        <v>5993</v>
      </c>
      <c r="D60" s="261" t="s">
        <v>5114</v>
      </c>
      <c r="E60" s="261" t="s">
        <v>5994</v>
      </c>
      <c r="F60" s="261" t="s">
        <v>5995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1278</v>
      </c>
      <c r="C61" s="261" t="s">
        <v>1031</v>
      </c>
      <c r="D61" s="329"/>
      <c r="E61" s="261" t="s">
        <v>1572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1279</v>
      </c>
      <c r="C62" s="261" t="s">
        <v>2521</v>
      </c>
      <c r="D62" s="329" t="s">
        <v>5785</v>
      </c>
      <c r="E62" s="261" t="s">
        <v>2522</v>
      </c>
      <c r="F62" s="261" t="s">
        <v>34</v>
      </c>
      <c r="G62" s="261" t="s">
        <v>2523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1280</v>
      </c>
      <c r="C63" s="261" t="s">
        <v>1029</v>
      </c>
      <c r="D63" s="327" t="s">
        <v>5786</v>
      </c>
      <c r="E63" s="261" t="s">
        <v>1030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>
      <c r="A64" s="58">
        <v>63</v>
      </c>
      <c r="B64" s="261" t="s">
        <v>1281</v>
      </c>
      <c r="C64" s="261" t="s">
        <v>1048</v>
      </c>
      <c r="D64" s="261" t="s">
        <v>5115</v>
      </c>
      <c r="E64" s="261" t="s">
        <v>1049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3749</v>
      </c>
    </row>
    <row r="65" spans="1:9">
      <c r="A65" s="58">
        <v>64</v>
      </c>
      <c r="B65" s="261" t="s">
        <v>1282</v>
      </c>
      <c r="C65" s="261" t="s">
        <v>2535</v>
      </c>
      <c r="D65" s="327" t="s">
        <v>5787</v>
      </c>
      <c r="E65" s="261" t="s">
        <v>2536</v>
      </c>
      <c r="F65" s="261" t="s">
        <v>33</v>
      </c>
      <c r="G65" s="261" t="s">
        <v>2536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1157</v>
      </c>
      <c r="C66" s="261" t="s">
        <v>1158</v>
      </c>
      <c r="D66" s="261" t="s">
        <v>5116</v>
      </c>
      <c r="E66" s="261" t="s">
        <v>1159</v>
      </c>
      <c r="F66" s="261" t="s">
        <v>32</v>
      </c>
      <c r="G66" s="261" t="s">
        <v>1981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1283</v>
      </c>
      <c r="C67" s="261" t="s">
        <v>1054</v>
      </c>
      <c r="D67" s="327" t="s">
        <v>5789</v>
      </c>
      <c r="E67" s="261" t="s">
        <v>5788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3450</v>
      </c>
    </row>
    <row r="68" spans="1:9">
      <c r="A68" s="58">
        <v>67</v>
      </c>
      <c r="B68" s="261" t="s">
        <v>1284</v>
      </c>
      <c r="C68" s="261" t="s">
        <v>1016</v>
      </c>
      <c r="D68" s="327" t="s">
        <v>5790</v>
      </c>
      <c r="E68" s="261" t="s">
        <v>1017</v>
      </c>
      <c r="F68" s="261" t="s">
        <v>969</v>
      </c>
      <c r="H68" s="257">
        <f>SUMIF(주문_리스트!D:D,거래처!$B68,주문_리스트!M:M)+SUMIF(주문_리스트!D:D,거래처!B68,주문_리스트!N:N)-1000000</f>
        <v>-285000</v>
      </c>
      <c r="I68" s="52" t="s">
        <v>5762</v>
      </c>
    </row>
    <row r="69" spans="1:9">
      <c r="A69" s="58">
        <v>68</v>
      </c>
      <c r="B69" s="261" t="s">
        <v>1285</v>
      </c>
      <c r="C69" s="261" t="s">
        <v>1057</v>
      </c>
      <c r="D69" s="327" t="s">
        <v>5792</v>
      </c>
      <c r="E69" s="261" t="s">
        <v>5791</v>
      </c>
      <c r="F69" s="261" t="s">
        <v>1150</v>
      </c>
      <c r="G69" s="261" t="s">
        <v>5201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1286</v>
      </c>
      <c r="C70" s="261" t="s">
        <v>2034</v>
      </c>
      <c r="D70" s="261" t="s">
        <v>5117</v>
      </c>
      <c r="E70" s="261" t="s">
        <v>2035</v>
      </c>
      <c r="F70" s="261" t="s">
        <v>32</v>
      </c>
      <c r="G70" s="261" t="s">
        <v>2362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1287</v>
      </c>
      <c r="C71" s="261" t="s">
        <v>2420</v>
      </c>
      <c r="D71" s="261" t="s">
        <v>5118</v>
      </c>
      <c r="E71" s="261" t="s">
        <v>2421</v>
      </c>
      <c r="F71" s="261" t="s">
        <v>1150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4696</v>
      </c>
    </row>
    <row r="72" spans="1:9">
      <c r="A72" s="58">
        <v>71</v>
      </c>
      <c r="B72" s="261" t="s">
        <v>1288</v>
      </c>
      <c r="C72" s="261" t="s">
        <v>1028</v>
      </c>
      <c r="D72" s="327" t="s">
        <v>5981</v>
      </c>
      <c r="E72" s="261" t="s">
        <v>5793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5762</v>
      </c>
    </row>
    <row r="73" spans="1:9">
      <c r="A73" s="58">
        <v>72</v>
      </c>
      <c r="B73" s="261" t="s">
        <v>1446</v>
      </c>
      <c r="C73" s="261" t="s">
        <v>1447</v>
      </c>
      <c r="D73" s="327" t="s">
        <v>5794</v>
      </c>
      <c r="E73" s="261" t="s">
        <v>3650</v>
      </c>
      <c r="F73" s="261" t="s">
        <v>32</v>
      </c>
      <c r="G73" s="261" t="s">
        <v>3651</v>
      </c>
      <c r="H73" s="257">
        <f>SUMIF(주문_리스트!D:D,거래처!$B73,주문_리스트!M:M)+SUMIF(주문_리스트!D:D,거래처!B73,주문_리스트!N:N)-3100000+1500000</f>
        <v>1600000</v>
      </c>
      <c r="I73" s="52" t="s">
        <v>5762</v>
      </c>
    </row>
    <row r="74" spans="1:9">
      <c r="A74" s="58">
        <v>73</v>
      </c>
      <c r="B74" s="261" t="s">
        <v>1332</v>
      </c>
      <c r="C74" s="261" t="s">
        <v>1333</v>
      </c>
      <c r="D74" s="329" t="s">
        <v>5795</v>
      </c>
      <c r="E74" s="261" t="s">
        <v>1334</v>
      </c>
      <c r="F74" s="261" t="s">
        <v>32</v>
      </c>
      <c r="G74" s="261" t="s">
        <v>3707</v>
      </c>
      <c r="H74" s="257">
        <f>SUMIF(주문_리스트!D:D,거래처!$B74,주문_리스트!M:M)+SUMIF(주문_리스트!D:D,거래처!B74,주문_리스트!N:N)-1500000</f>
        <v>0</v>
      </c>
      <c r="I74" s="52" t="s">
        <v>5689</v>
      </c>
    </row>
    <row r="75" spans="1:9">
      <c r="A75" s="58">
        <v>74</v>
      </c>
      <c r="B75" s="261" t="s">
        <v>1289</v>
      </c>
      <c r="C75" s="261" t="s">
        <v>986</v>
      </c>
      <c r="D75" s="261" t="s">
        <v>5119</v>
      </c>
      <c r="E75" s="261" t="s">
        <v>1290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1291</v>
      </c>
      <c r="C76" s="261" t="s">
        <v>1071</v>
      </c>
      <c r="D76" s="327"/>
      <c r="E76" s="261" t="s">
        <v>5796</v>
      </c>
      <c r="F76" s="261" t="s">
        <v>969</v>
      </c>
      <c r="H76" s="257">
        <f>SUMIF(주문_리스트!D:D,거래처!$B76,주문_리스트!M:M)+SUMIF(주문_리스트!D:D,거래처!B76,주문_리스트!N:N)-8677000</f>
        <v>1440000</v>
      </c>
      <c r="I76" s="52" t="s">
        <v>5762</v>
      </c>
    </row>
    <row r="77" spans="1:9">
      <c r="A77" s="58">
        <v>76</v>
      </c>
      <c r="B77" s="261" t="s">
        <v>1292</v>
      </c>
      <c r="C77" s="261" t="s">
        <v>999</v>
      </c>
      <c r="D77" s="327" t="s">
        <v>5797</v>
      </c>
      <c r="E77" s="261" t="s">
        <v>1000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5250</v>
      </c>
    </row>
    <row r="78" spans="1:9">
      <c r="A78" s="58">
        <v>77</v>
      </c>
      <c r="B78" s="261" t="s">
        <v>1293</v>
      </c>
      <c r="C78" s="261" t="s">
        <v>3301</v>
      </c>
      <c r="D78" s="327" t="s">
        <v>5798</v>
      </c>
      <c r="E78" s="261" t="s">
        <v>3302</v>
      </c>
      <c r="F78" s="261" t="s">
        <v>960</v>
      </c>
      <c r="G78" s="261" t="s">
        <v>3303</v>
      </c>
      <c r="H78" s="257">
        <f>SUMIF(주문_리스트!D:D,거래처!$B78,주문_리스트!M:M)+SUMIF(주문_리스트!D:D,거래처!B78,주문_리스트!N:N)</f>
        <v>0</v>
      </c>
      <c r="I78" s="52" t="s">
        <v>5333</v>
      </c>
    </row>
    <row r="79" spans="1:9">
      <c r="A79" s="58">
        <v>78</v>
      </c>
      <c r="B79" s="261" t="s">
        <v>1294</v>
      </c>
      <c r="C79" s="261" t="s">
        <v>55</v>
      </c>
      <c r="D79" s="327" t="s">
        <v>5799</v>
      </c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4750000</v>
      </c>
      <c r="I79" s="52" t="s">
        <v>5762</v>
      </c>
    </row>
    <row r="80" spans="1:9">
      <c r="A80" s="58">
        <v>79</v>
      </c>
      <c r="B80" s="261" t="s">
        <v>1295</v>
      </c>
      <c r="C80" s="261" t="s">
        <v>1076</v>
      </c>
      <c r="D80" s="261" t="s">
        <v>5996</v>
      </c>
      <c r="E80" s="261" t="s">
        <v>1077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1296</v>
      </c>
      <c r="C81" s="261" t="s">
        <v>1055</v>
      </c>
      <c r="D81" s="327" t="s">
        <v>5800</v>
      </c>
      <c r="E81" s="261" t="s">
        <v>1056</v>
      </c>
      <c r="H81" s="257">
        <f>SUMIF(주문_리스트!D:D,거래처!$B81,주문_리스트!M:M)+SUMIF(주문_리스트!D:D,거래처!B81,주문_리스트!N:N)</f>
        <v>0</v>
      </c>
      <c r="I81" s="52" t="s">
        <v>2991</v>
      </c>
      <c r="K81" t="s">
        <v>3296</v>
      </c>
    </row>
    <row r="82" spans="1:11">
      <c r="A82" s="58">
        <v>81</v>
      </c>
      <c r="B82" s="261" t="s">
        <v>1297</v>
      </c>
      <c r="C82" s="261" t="s">
        <v>3275</v>
      </c>
      <c r="D82" s="329" t="s">
        <v>5801</v>
      </c>
      <c r="E82" s="261" t="s">
        <v>3276</v>
      </c>
      <c r="F82" s="261" t="s">
        <v>1150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1298</v>
      </c>
      <c r="C83" s="261" t="s">
        <v>1020</v>
      </c>
      <c r="D83" s="327" t="s">
        <v>5802</v>
      </c>
      <c r="E83" s="261" t="s">
        <v>1021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1299</v>
      </c>
      <c r="C84" s="261" t="s">
        <v>1143</v>
      </c>
      <c r="D84" s="261" t="s">
        <v>5120</v>
      </c>
      <c r="E84" s="261" t="s">
        <v>3661</v>
      </c>
      <c r="F84" s="261" t="s">
        <v>32</v>
      </c>
      <c r="G84" s="261" t="s">
        <v>3662</v>
      </c>
      <c r="H84" s="257">
        <f>SUMIF(주문_리스트!D:D,거래처!$B84,주문_리스트!M:M)+SUMIF(주문_리스트!D:D,거래처!B84,주문_리스트!N:N)-1100000</f>
        <v>4230000</v>
      </c>
      <c r="I84" s="52" t="s">
        <v>5762</v>
      </c>
    </row>
    <row r="85" spans="1:11">
      <c r="A85" s="58">
        <v>84</v>
      </c>
      <c r="B85" s="261" t="s">
        <v>1300</v>
      </c>
      <c r="C85" s="261" t="s">
        <v>1018</v>
      </c>
      <c r="D85" s="329" t="s">
        <v>5803</v>
      </c>
      <c r="E85" s="261" t="s">
        <v>1019</v>
      </c>
      <c r="F85" s="261" t="s">
        <v>969</v>
      </c>
      <c r="H85" s="257">
        <f>SUMIF(주문_리스트!D:D,거래처!$B85,주문_리스트!M:M)+SUMIF(주문_리스트!D:D,거래처!B85,주문_리스트!N:N)</f>
        <v>-130000</v>
      </c>
      <c r="I85" s="52" t="s">
        <v>5762</v>
      </c>
    </row>
    <row r="86" spans="1:11">
      <c r="A86" s="58">
        <v>85</v>
      </c>
      <c r="B86" s="261" t="s">
        <v>1301</v>
      </c>
      <c r="C86" s="261" t="s">
        <v>982</v>
      </c>
      <c r="D86" s="261" t="s">
        <v>5121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1302</v>
      </c>
      <c r="C87" s="261" t="s">
        <v>1037</v>
      </c>
      <c r="D87" s="261" t="s">
        <v>5122</v>
      </c>
      <c r="E87" s="261" t="s">
        <v>1038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3623</v>
      </c>
    </row>
    <row r="88" spans="1:11">
      <c r="A88" s="58">
        <v>87</v>
      </c>
      <c r="B88" s="261" t="s">
        <v>1303</v>
      </c>
      <c r="C88" s="261" t="s">
        <v>1898</v>
      </c>
      <c r="D88" s="327" t="s">
        <v>5804</v>
      </c>
      <c r="E88" s="261" t="s">
        <v>1897</v>
      </c>
      <c r="F88" s="261" t="s">
        <v>960</v>
      </c>
      <c r="G88" s="261" t="s">
        <v>1903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1304</v>
      </c>
      <c r="C89" s="261" t="s">
        <v>5433</v>
      </c>
      <c r="D89" s="327" t="s">
        <v>5805</v>
      </c>
      <c r="E89" s="261" t="s">
        <v>1846</v>
      </c>
      <c r="F89" s="261" t="s">
        <v>5514</v>
      </c>
      <c r="G89" s="261" t="s">
        <v>5516</v>
      </c>
      <c r="H89" s="257">
        <f>SUMIF(주문_리스트!D:D,거래처!$B89,주문_리스트!M:M)+SUMIF(주문_리스트!D:D,거래처!B89,주문_리스트!N:N)</f>
        <v>0</v>
      </c>
      <c r="I89" s="52" t="s">
        <v>5649</v>
      </c>
    </row>
    <row r="90" spans="1:11">
      <c r="A90" s="58">
        <v>89</v>
      </c>
      <c r="B90" s="261" t="s">
        <v>1305</v>
      </c>
      <c r="C90" s="261" t="s">
        <v>1078</v>
      </c>
      <c r="D90" s="261" t="s">
        <v>5123</v>
      </c>
      <c r="E90" s="261" t="s">
        <v>1079</v>
      </c>
      <c r="H90" s="257">
        <f>SUMIF(주문_리스트!D:D,거래처!$B90,주문_리스트!M:M)+SUMIF(주문_리스트!D:D,거래처!B90,주문_리스트!N:N)</f>
        <v>0</v>
      </c>
      <c r="I90" s="52" t="s">
        <v>2851</v>
      </c>
    </row>
    <row r="91" spans="1:11">
      <c r="A91" s="58">
        <v>90</v>
      </c>
      <c r="B91" s="261" t="s">
        <v>1306</v>
      </c>
      <c r="C91" s="261" t="s">
        <v>2310</v>
      </c>
      <c r="D91" s="329" t="s">
        <v>5806</v>
      </c>
      <c r="E91" s="261" t="s">
        <v>2311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1307</v>
      </c>
      <c r="C92" s="261" t="s">
        <v>1774</v>
      </c>
      <c r="D92" s="261" t="s">
        <v>5997</v>
      </c>
      <c r="E92" s="261" t="s">
        <v>1775</v>
      </c>
      <c r="F92" s="261" t="s">
        <v>32</v>
      </c>
      <c r="G92" s="261" t="s">
        <v>1776</v>
      </c>
      <c r="H92" s="257">
        <f>SUMIF(주문_리스트!D:D,거래처!$B92,주문_리스트!M:M)+SUMIF(주문_리스트!D:D,거래처!B92,주문_리스트!N:N)-2089000</f>
        <v>0.10000000149011612</v>
      </c>
    </row>
    <row r="93" spans="1:11">
      <c r="A93" s="58">
        <v>92</v>
      </c>
      <c r="B93" s="261" t="s">
        <v>1308</v>
      </c>
      <c r="C93" s="261" t="s">
        <v>1039</v>
      </c>
      <c r="D93" s="329"/>
      <c r="E93" s="261" t="s">
        <v>5807</v>
      </c>
      <c r="H93" s="257">
        <f>SUMIF(주문_리스트!D:D,거래처!$B93,주문_리스트!M:M)+SUMIF(주문_리스트!D:D,거래처!B93,주문_리스트!N:N)</f>
        <v>0</v>
      </c>
      <c r="I93" s="52" t="s">
        <v>3747</v>
      </c>
    </row>
    <row r="94" spans="1:11">
      <c r="A94" s="58">
        <v>93</v>
      </c>
      <c r="B94" s="261" t="s">
        <v>2144</v>
      </c>
      <c r="C94" s="261" t="s">
        <v>2148</v>
      </c>
      <c r="D94" s="261" t="s">
        <v>5124</v>
      </c>
      <c r="E94" s="261" t="s">
        <v>2149</v>
      </c>
      <c r="F94" s="261" t="s">
        <v>34</v>
      </c>
      <c r="H94" s="257">
        <f>SUMIF(주문_리스트!D:D,거래처!$B94,주문_리스트!M:M)+SUMIF(주문_리스트!D:D,거래처!B94,주문_리스트!N:N)-1320000</f>
        <v>0</v>
      </c>
    </row>
    <row r="95" spans="1:11">
      <c r="A95" s="58">
        <v>94</v>
      </c>
      <c r="B95" s="261" t="s">
        <v>1309</v>
      </c>
      <c r="C95" s="261" t="s">
        <v>1754</v>
      </c>
      <c r="D95" s="332" t="s">
        <v>5125</v>
      </c>
      <c r="E95" s="261" t="s">
        <v>3656</v>
      </c>
      <c r="F95" s="261" t="s">
        <v>32</v>
      </c>
      <c r="G95" s="261" t="s">
        <v>3657</v>
      </c>
      <c r="H95" s="257">
        <f>SUMIF(주문_리스트!D:D,거래처!$B95,주문_리스트!M:M)+SUMIF(주문_리스트!D:D,거래처!B95,주문_리스트!N:N)-715000</f>
        <v>1595000</v>
      </c>
      <c r="I95" s="52" t="s">
        <v>5762</v>
      </c>
    </row>
    <row r="96" spans="1:11">
      <c r="A96" s="58">
        <v>95</v>
      </c>
      <c r="B96" s="261" t="s">
        <v>1310</v>
      </c>
      <c r="C96" s="261" t="s">
        <v>3474</v>
      </c>
      <c r="D96" s="261" t="s">
        <v>5126</v>
      </c>
      <c r="E96" s="261" t="s">
        <v>5998</v>
      </c>
      <c r="F96" s="261" t="s">
        <v>960</v>
      </c>
      <c r="G96" s="261" t="s">
        <v>3475</v>
      </c>
      <c r="H96" s="257">
        <f>SUMIF(주문_리스트!D:D,거래처!$B96,주문_리스트!M:M)+SUMIF(주문_리스트!D:D,거래처!B96,주문_리스트!N:N)</f>
        <v>0</v>
      </c>
      <c r="I96" s="52" t="s">
        <v>5250</v>
      </c>
    </row>
    <row r="97" spans="1:10">
      <c r="A97" s="58">
        <v>96</v>
      </c>
      <c r="B97" s="261" t="s">
        <v>1311</v>
      </c>
      <c r="C97" s="261" t="s">
        <v>23</v>
      </c>
      <c r="D97" s="261" t="s">
        <v>5127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748000</v>
      </c>
      <c r="I97" s="52" t="s">
        <v>5762</v>
      </c>
    </row>
    <row r="98" spans="1:10">
      <c r="A98" s="58">
        <v>97</v>
      </c>
      <c r="B98" s="261" t="s">
        <v>1312</v>
      </c>
      <c r="C98" s="261" t="s">
        <v>1822</v>
      </c>
      <c r="D98" s="261" t="s">
        <v>5128</v>
      </c>
      <c r="E98" s="261" t="s">
        <v>1823</v>
      </c>
      <c r="F98" s="261" t="s">
        <v>960</v>
      </c>
      <c r="G98" s="261" t="s">
        <v>1824</v>
      </c>
      <c r="H98" s="257">
        <f>SUMIF(주문_리스트!D:D,거래처!$B98,주문_리스트!M:M)+SUMIF(주문_리스트!D:D,거래처!B98,주문_리스트!N:N)-650000</f>
        <v>0</v>
      </c>
      <c r="I98" s="52" t="s">
        <v>3516</v>
      </c>
    </row>
    <row r="99" spans="1:10">
      <c r="A99" s="58">
        <v>98</v>
      </c>
      <c r="B99" s="261" t="s">
        <v>1045</v>
      </c>
      <c r="C99" s="261" t="s">
        <v>1046</v>
      </c>
      <c r="D99" s="261" t="s">
        <v>5129</v>
      </c>
      <c r="E99" s="261" t="s">
        <v>1047</v>
      </c>
      <c r="F99" s="261" t="s">
        <v>32</v>
      </c>
      <c r="G99" s="261" t="s">
        <v>3380</v>
      </c>
      <c r="H99" s="257">
        <f>SUMIF(주문_리스트!D:D,거래처!$B99,주문_리스트!M:M)+SUMIF(주문_리스트!D:D,거래처!B99,주문_리스트!N:N)</f>
        <v>0</v>
      </c>
      <c r="I99" s="52" t="s">
        <v>5529</v>
      </c>
    </row>
    <row r="100" spans="1:10">
      <c r="A100" s="58">
        <v>99</v>
      </c>
      <c r="B100" s="261" t="s">
        <v>2281</v>
      </c>
      <c r="C100" s="261" t="s">
        <v>2357</v>
      </c>
      <c r="D100" s="261" t="s">
        <v>5130</v>
      </c>
      <c r="E100" s="261" t="s">
        <v>2358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5131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5649</v>
      </c>
    </row>
    <row r="102" spans="1:10">
      <c r="A102" s="58">
        <v>101</v>
      </c>
      <c r="B102" s="261" t="s">
        <v>1313</v>
      </c>
      <c r="C102" s="261" t="s">
        <v>4295</v>
      </c>
      <c r="D102" s="261" t="s">
        <v>6024</v>
      </c>
      <c r="E102" s="261" t="s">
        <v>4339</v>
      </c>
      <c r="F102" s="261" t="s">
        <v>32</v>
      </c>
      <c r="G102" s="261" t="s">
        <v>5736</v>
      </c>
      <c r="H102" s="257">
        <f>SUMIF(주문_리스트!D:D,거래처!$B102,주문_리스트!M:M)+SUMIF(주문_리스트!D:D,거래처!B102,주문_리스트!N:N)</f>
        <v>0</v>
      </c>
      <c r="I102" s="52" t="s">
        <v>4696</v>
      </c>
    </row>
    <row r="103" spans="1:10">
      <c r="A103" s="58">
        <v>102</v>
      </c>
      <c r="B103" s="261" t="s">
        <v>1041</v>
      </c>
      <c r="C103" s="261" t="s">
        <v>1042</v>
      </c>
      <c r="D103" s="261" t="s">
        <v>5132</v>
      </c>
      <c r="E103" s="261" t="s">
        <v>1043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1314</v>
      </c>
      <c r="C104" s="261" t="s">
        <v>992</v>
      </c>
      <c r="D104" s="261" t="s">
        <v>5133</v>
      </c>
      <c r="E104" s="261" t="s">
        <v>993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5333</v>
      </c>
    </row>
    <row r="105" spans="1:10">
      <c r="A105" s="58">
        <v>104</v>
      </c>
      <c r="B105" s="261" t="s">
        <v>1315</v>
      </c>
      <c r="C105" s="261" t="s">
        <v>2218</v>
      </c>
      <c r="D105" s="261" t="s">
        <v>5134</v>
      </c>
      <c r="E105" s="261" t="s">
        <v>2219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3725</v>
      </c>
    </row>
    <row r="106" spans="1:10">
      <c r="A106" s="58">
        <v>105</v>
      </c>
      <c r="B106" s="261" t="s">
        <v>1073</v>
      </c>
      <c r="C106" s="261" t="s">
        <v>1074</v>
      </c>
      <c r="D106" s="261" t="s">
        <v>5135</v>
      </c>
      <c r="E106" s="261" t="s">
        <v>1075</v>
      </c>
      <c r="F106" s="261" t="s">
        <v>960</v>
      </c>
      <c r="G106" s="261" t="s">
        <v>3703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2772</v>
      </c>
      <c r="C107" s="261" t="s">
        <v>3027</v>
      </c>
      <c r="D107" s="329" t="s">
        <v>5808</v>
      </c>
      <c r="E107" s="261" t="s">
        <v>3028</v>
      </c>
      <c r="F107" s="261" t="s">
        <v>960</v>
      </c>
      <c r="G107" s="261" t="s">
        <v>3029</v>
      </c>
      <c r="H107" s="257">
        <f>SUMIF(주문_리스트!D:D,거래처!$B107,주문_리스트!M:M)+SUMIF(주문_리스트!D:D,거래처!B107,주문_리스트!N:N)-450000</f>
        <v>0</v>
      </c>
      <c r="I107" s="52" t="s">
        <v>5333</v>
      </c>
    </row>
    <row r="108" spans="1:10">
      <c r="A108" s="58">
        <v>107</v>
      </c>
      <c r="B108" s="261" t="s">
        <v>1012</v>
      </c>
      <c r="C108" s="261" t="s">
        <v>1013</v>
      </c>
      <c r="D108" s="327" t="s">
        <v>5809</v>
      </c>
      <c r="E108" s="261" t="s">
        <v>1014</v>
      </c>
      <c r="F108" s="261" t="s">
        <v>960</v>
      </c>
      <c r="G108" s="261" t="s">
        <v>5271</v>
      </c>
      <c r="H108" s="257">
        <f>SUMIF(주문_리스트!D:D,거래처!$B108,주문_리스트!M:M)+SUMIF(주문_리스트!D:D,거래처!B108,주문_리스트!N:N)</f>
        <v>0</v>
      </c>
      <c r="I108" s="52" t="s">
        <v>5495</v>
      </c>
    </row>
    <row r="109" spans="1:10">
      <c r="A109" s="58">
        <v>108</v>
      </c>
      <c r="B109" s="261" t="s">
        <v>1007</v>
      </c>
      <c r="C109" s="261" t="s">
        <v>1008</v>
      </c>
      <c r="D109" s="329" t="s">
        <v>5810</v>
      </c>
      <c r="E109" s="261" t="s">
        <v>1009</v>
      </c>
      <c r="F109" s="261" t="s">
        <v>969</v>
      </c>
      <c r="H109" s="257">
        <f>SUMIF(주문_리스트!D:D,거래처!$B109,주문_리스트!M:M)+SUMIF(주문_리스트!D:D,거래처!B109,주문_리스트!N:N)-3550000</f>
        <v>7470000</v>
      </c>
      <c r="I109" s="52" t="s">
        <v>5762</v>
      </c>
    </row>
    <row r="110" spans="1:10">
      <c r="A110" s="58">
        <v>109</v>
      </c>
      <c r="B110" s="261" t="s">
        <v>996</v>
      </c>
      <c r="C110" s="261" t="s">
        <v>997</v>
      </c>
      <c r="D110" s="329" t="s">
        <v>5811</v>
      </c>
      <c r="E110" s="261" t="s">
        <v>998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5431</v>
      </c>
    </row>
    <row r="111" spans="1:10">
      <c r="A111" s="58">
        <v>110</v>
      </c>
      <c r="B111" s="261" t="s">
        <v>1316</v>
      </c>
      <c r="C111" s="261" t="s">
        <v>1066</v>
      </c>
      <c r="D111" s="327"/>
      <c r="E111" s="261" t="s">
        <v>1067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1568</v>
      </c>
      <c r="C112" s="261" t="s">
        <v>1569</v>
      </c>
      <c r="D112" s="327" t="s">
        <v>5813</v>
      </c>
      <c r="E112" s="261" t="s">
        <v>5812</v>
      </c>
      <c r="F112" s="261" t="s">
        <v>32</v>
      </c>
      <c r="G112" s="261" t="s">
        <v>1570</v>
      </c>
      <c r="H112" s="257">
        <f>SUMIF(주문_리스트!D:D,거래처!$B112,주문_리스트!M:M)+SUMIF(주문_리스트!D:D,거래처!B112,주문_리스트!N:N)+1500000</f>
        <v>0</v>
      </c>
      <c r="I112" s="52" t="s">
        <v>5431</v>
      </c>
    </row>
    <row r="113" spans="1:10">
      <c r="A113" s="58">
        <v>112</v>
      </c>
      <c r="B113" s="261" t="s">
        <v>1726</v>
      </c>
      <c r="C113" s="261" t="s">
        <v>1727</v>
      </c>
      <c r="D113" s="329" t="s">
        <v>5744</v>
      </c>
      <c r="E113" s="261" t="s">
        <v>1728</v>
      </c>
      <c r="F113" s="261" t="s">
        <v>32</v>
      </c>
      <c r="G113" s="261" t="s">
        <v>1729</v>
      </c>
      <c r="H113" s="257">
        <f>SUMIF(주문_리스트!D:D,거래처!$B113,주문_리스트!M:M)+SUMIF(주문_리스트!D:D,거래처!B113,주문_리스트!N:N)-5100000</f>
        <v>0</v>
      </c>
      <c r="I113" s="52" t="s">
        <v>4761</v>
      </c>
    </row>
    <row r="114" spans="1:10">
      <c r="A114" s="58">
        <v>113</v>
      </c>
      <c r="B114" s="261" t="s">
        <v>1317</v>
      </c>
      <c r="C114" s="261" t="s">
        <v>1126</v>
      </c>
      <c r="D114" s="327" t="s">
        <v>5815</v>
      </c>
      <c r="E114" s="261" t="s">
        <v>5814</v>
      </c>
      <c r="H114" s="257">
        <f>SUMIF(주문_리스트!D:D,거래처!$B114,주문_리스트!M:M)+SUMIF(주문_리스트!D:D,거래처!B114,주문_리스트!N:N)-650000</f>
        <v>0</v>
      </c>
      <c r="I114" s="52" t="s">
        <v>5529</v>
      </c>
    </row>
    <row r="115" spans="1:10">
      <c r="A115" s="58">
        <v>114</v>
      </c>
      <c r="B115" s="261" t="s">
        <v>3824</v>
      </c>
      <c r="C115" s="261" t="s">
        <v>4296</v>
      </c>
      <c r="D115" s="327" t="s">
        <v>5816</v>
      </c>
      <c r="E115" s="261" t="s">
        <v>4340</v>
      </c>
      <c r="F115" s="261" t="s">
        <v>33</v>
      </c>
      <c r="G115" s="261" t="s">
        <v>1130</v>
      </c>
      <c r="H115" s="257">
        <f>SUMIF(주문_리스트!D:D,거래처!$B115,주문_리스트!M:M)+SUMIF(주문_리스트!D:D,거래처!B115,주문_리스트!N:N)</f>
        <v>0</v>
      </c>
      <c r="J115" t="s">
        <v>3753</v>
      </c>
    </row>
    <row r="116" spans="1:10">
      <c r="A116" s="58">
        <v>115</v>
      </c>
      <c r="B116" s="261" t="s">
        <v>1144</v>
      </c>
      <c r="C116" s="261" t="s">
        <v>1145</v>
      </c>
      <c r="D116" s="261" t="s">
        <v>5136</v>
      </c>
      <c r="E116" s="261" t="s">
        <v>1146</v>
      </c>
      <c r="F116" s="261" t="s">
        <v>960</v>
      </c>
      <c r="G116" s="261" t="s">
        <v>1147</v>
      </c>
      <c r="H116" s="257">
        <f>SUMIF(주문_리스트!D:D,거래처!$B116,주문_리스트!M:M)+SUMIF(주문_리스트!D:D,거래처!B116,주문_리스트!N:N)-2300000</f>
        <v>1600001</v>
      </c>
      <c r="I116" s="52" t="s">
        <v>5762</v>
      </c>
    </row>
    <row r="117" spans="1:10">
      <c r="A117" s="58">
        <v>116</v>
      </c>
      <c r="B117" s="261" t="s">
        <v>1318</v>
      </c>
      <c r="C117" s="261" t="s">
        <v>1080</v>
      </c>
      <c r="D117" s="327" t="s">
        <v>5817</v>
      </c>
      <c r="E117" s="261" t="s">
        <v>1081</v>
      </c>
      <c r="F117" s="261" t="s">
        <v>1150</v>
      </c>
      <c r="G117" s="261" t="s">
        <v>1081</v>
      </c>
      <c r="H117" s="257">
        <f>SUMIF(주문_리스트!D:D,거래처!$B117,주문_리스트!M:M)+SUMIF(주문_리스트!D:D,거래처!B117,주문_리스트!N:N)</f>
        <v>0</v>
      </c>
      <c r="I117" s="52" t="s">
        <v>5222</v>
      </c>
    </row>
    <row r="118" spans="1:10">
      <c r="A118" s="58">
        <v>117</v>
      </c>
      <c r="B118" s="261" t="s">
        <v>1160</v>
      </c>
      <c r="C118" s="261" t="s">
        <v>1161</v>
      </c>
      <c r="D118" s="329" t="s">
        <v>5818</v>
      </c>
      <c r="E118" s="261" t="s">
        <v>1162</v>
      </c>
      <c r="F118" s="261" t="s">
        <v>32</v>
      </c>
      <c r="G118" s="261" t="s">
        <v>1163</v>
      </c>
      <c r="H118" s="257">
        <f>SUMIF(주문_리스트!D:D,거래처!$B118,주문_리스트!M:M)+SUMIF(주문_리스트!D:D,거래처!B118,주문_리스트!N:N)-1600000</f>
        <v>0</v>
      </c>
      <c r="I118" s="52" t="s">
        <v>5723</v>
      </c>
    </row>
    <row r="119" spans="1:10">
      <c r="A119" s="58">
        <v>118</v>
      </c>
      <c r="B119" s="261" t="s">
        <v>4297</v>
      </c>
      <c r="C119" s="261" t="s">
        <v>4298</v>
      </c>
      <c r="D119" s="261" t="s">
        <v>5137</v>
      </c>
      <c r="E119" s="261" t="s">
        <v>4341</v>
      </c>
      <c r="F119" s="261" t="s">
        <v>33</v>
      </c>
      <c r="G119" s="261" t="s">
        <v>4342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1198</v>
      </c>
      <c r="C120" s="261" t="s">
        <v>5999</v>
      </c>
      <c r="D120" s="261" t="s">
        <v>5138</v>
      </c>
      <c r="E120" s="261" t="s">
        <v>6000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5333</v>
      </c>
    </row>
    <row r="121" spans="1:10">
      <c r="A121" s="58">
        <v>120</v>
      </c>
      <c r="B121" s="261" t="s">
        <v>2407</v>
      </c>
      <c r="C121" s="261" t="s">
        <v>1480</v>
      </c>
      <c r="D121" s="327"/>
      <c r="E121" s="261" t="s">
        <v>5819</v>
      </c>
      <c r="F121" s="261" t="s">
        <v>5820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2209</v>
      </c>
      <c r="C122" s="261" t="s">
        <v>2210</v>
      </c>
      <c r="D122" s="327" t="s">
        <v>5821</v>
      </c>
      <c r="E122" s="261" t="s">
        <v>2211</v>
      </c>
      <c r="F122" s="261" t="s">
        <v>32</v>
      </c>
      <c r="G122" s="261" t="s">
        <v>2212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1522</v>
      </c>
      <c r="C123" s="261" t="s">
        <v>1523</v>
      </c>
      <c r="D123" s="327"/>
      <c r="E123" s="261" t="s">
        <v>5822</v>
      </c>
      <c r="F123" s="261" t="s">
        <v>960</v>
      </c>
      <c r="G123" s="261" t="s">
        <v>1192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5823</v>
      </c>
      <c r="C124" s="261" t="s">
        <v>1605</v>
      </c>
      <c r="D124" s="329"/>
      <c r="E124" s="261" t="s">
        <v>1606</v>
      </c>
      <c r="F124" s="261" t="s">
        <v>1150</v>
      </c>
      <c r="G124" s="261" t="s">
        <v>1606</v>
      </c>
      <c r="H124" s="257">
        <f>SUMIF(주문_리스트!D:D,거래처!$B124,주문_리스트!M:M)+SUMIF(주문_리스트!D:D,거래처!B124,주문_리스트!N:N)-250000</f>
        <v>0</v>
      </c>
      <c r="I124" s="52" t="s">
        <v>4891</v>
      </c>
    </row>
    <row r="125" spans="1:10">
      <c r="A125" s="58">
        <v>124</v>
      </c>
      <c r="B125" s="261" t="s">
        <v>4746</v>
      </c>
      <c r="C125" s="261" t="s">
        <v>4747</v>
      </c>
      <c r="D125" s="332" t="s">
        <v>5139</v>
      </c>
      <c r="E125" s="261" t="s">
        <v>4748</v>
      </c>
      <c r="F125" s="261" t="s">
        <v>960</v>
      </c>
      <c r="G125" s="261" t="s">
        <v>4749</v>
      </c>
      <c r="H125" s="257">
        <f>SUMIF(주문_리스트!D:D,거래처!$B125,주문_리스트!M:M)+SUMIF(주문_리스트!D:D,거래처!B125,주문_리스트!N:N)-4755000</f>
        <v>0</v>
      </c>
      <c r="I125" s="52" t="s">
        <v>5431</v>
      </c>
    </row>
    <row r="126" spans="1:10">
      <c r="A126" s="58">
        <v>125</v>
      </c>
      <c r="B126" s="261" t="s">
        <v>5824</v>
      </c>
      <c r="C126" s="261" t="s">
        <v>2998</v>
      </c>
      <c r="D126" s="327"/>
      <c r="E126" s="261" t="s">
        <v>5825</v>
      </c>
      <c r="F126" s="261" t="s">
        <v>960</v>
      </c>
      <c r="G126" s="261" t="s">
        <v>2999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5826</v>
      </c>
      <c r="C127" s="261" t="s">
        <v>1830</v>
      </c>
      <c r="D127" s="327" t="s">
        <v>5827</v>
      </c>
      <c r="E127" s="261" t="s">
        <v>1831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1952</v>
      </c>
      <c r="C128" s="261" t="s">
        <v>1953</v>
      </c>
      <c r="D128" s="329"/>
      <c r="E128" s="261" t="s">
        <v>1954</v>
      </c>
      <c r="F128" s="261" t="s">
        <v>960</v>
      </c>
      <c r="G128" s="261" t="s">
        <v>1955</v>
      </c>
      <c r="H128" s="257">
        <f>SUMIF(주문_리스트!D:D,거래처!$B128,주문_리스트!M:M)+SUMIF(주문_리스트!D:D,거래처!B128,주문_리스트!N:N)</f>
        <v>0</v>
      </c>
      <c r="I128" s="52" t="s">
        <v>5059</v>
      </c>
    </row>
    <row r="129" spans="1:10">
      <c r="A129" s="58">
        <v>128</v>
      </c>
      <c r="B129" s="261" t="s">
        <v>1986</v>
      </c>
      <c r="C129" s="261" t="s">
        <v>2001</v>
      </c>
      <c r="D129" s="327"/>
      <c r="E129" s="261" t="s">
        <v>2002</v>
      </c>
      <c r="F129" s="261" t="s">
        <v>32</v>
      </c>
      <c r="G129" s="261" t="s">
        <v>4343</v>
      </c>
      <c r="H129" s="257">
        <f>SUMIF(주문_리스트!D:D,거래처!$B129,주문_리스트!M:M)+SUMIF(주문_리스트!D:D,거래처!B129,주문_리스트!N:N)</f>
        <v>0</v>
      </c>
      <c r="I129" s="52" t="s">
        <v>4788</v>
      </c>
    </row>
    <row r="130" spans="1:10">
      <c r="A130" s="58">
        <v>129</v>
      </c>
      <c r="B130" s="261" t="s">
        <v>1969</v>
      </c>
      <c r="C130" s="261" t="s">
        <v>1970</v>
      </c>
      <c r="D130" s="329" t="s">
        <v>5829</v>
      </c>
      <c r="E130" s="261" t="s">
        <v>5828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5830</v>
      </c>
      <c r="C131" s="261" t="s">
        <v>1974</v>
      </c>
      <c r="D131" s="327" t="s">
        <v>5831</v>
      </c>
      <c r="E131" s="261" t="s">
        <v>1975</v>
      </c>
      <c r="H131" s="257">
        <f>SUMIF(주문_리스트!D:D,거래처!$B131,주문_리스트!M:M)+SUMIF(주문_리스트!D:D,거래처!B131,주문_리스트!N:N)</f>
        <v>0</v>
      </c>
      <c r="I131" s="52" t="s">
        <v>3404</v>
      </c>
    </row>
    <row r="132" spans="1:10">
      <c r="A132" s="58">
        <v>131</v>
      </c>
      <c r="B132" s="261" t="s">
        <v>2692</v>
      </c>
      <c r="C132" s="261" t="s">
        <v>2693</v>
      </c>
      <c r="D132" s="261" t="s">
        <v>5140</v>
      </c>
      <c r="E132" s="261" t="s">
        <v>2694</v>
      </c>
      <c r="F132" s="261" t="s">
        <v>33</v>
      </c>
      <c r="G132" s="261" t="s">
        <v>2695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5832</v>
      </c>
      <c r="C133" s="261" t="s">
        <v>2028</v>
      </c>
      <c r="D133" s="327" t="s">
        <v>5833</v>
      </c>
      <c r="E133" s="261" t="s">
        <v>2029</v>
      </c>
      <c r="F133" s="261" t="s">
        <v>970</v>
      </c>
      <c r="G133" s="261" t="s">
        <v>2030</v>
      </c>
      <c r="H133" s="257">
        <f>SUMIF(주문_리스트!D:D,거래처!$B133,주문_리스트!M:M)+SUMIF(주문_리스트!D:D,거래처!B133,주문_리스트!N:N)</f>
        <v>0</v>
      </c>
      <c r="I133" s="52" t="s">
        <v>3201</v>
      </c>
    </row>
    <row r="134" spans="1:10">
      <c r="A134" s="58">
        <v>133</v>
      </c>
      <c r="B134" s="261" t="s">
        <v>2231</v>
      </c>
      <c r="C134" s="261" t="s">
        <v>2052</v>
      </c>
      <c r="D134" s="261" t="s">
        <v>5141</v>
      </c>
      <c r="E134" s="261" t="s">
        <v>2053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5834</v>
      </c>
      <c r="C135" s="261" t="s">
        <v>2066</v>
      </c>
      <c r="D135" s="327"/>
      <c r="E135" s="261" t="s">
        <v>2067</v>
      </c>
      <c r="H135" s="257">
        <f>SUMIF(주문_리스트!D:D,거래처!$B135,주문_리스트!M:M)+SUMIF(주문_리스트!D:D,거래처!B135,주문_리스트!N:N)</f>
        <v>0</v>
      </c>
      <c r="I135" s="52" t="s">
        <v>3492</v>
      </c>
      <c r="J135">
        <v>45</v>
      </c>
    </row>
    <row r="136" spans="1:10">
      <c r="A136" s="58">
        <v>135</v>
      </c>
      <c r="B136" s="261" t="s">
        <v>2079</v>
      </c>
      <c r="C136" s="261" t="s">
        <v>6023</v>
      </c>
      <c r="D136" s="327" t="s">
        <v>5835</v>
      </c>
      <c r="E136" s="261" t="s">
        <v>5836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3849</v>
      </c>
      <c r="C137" s="261" t="s">
        <v>2204</v>
      </c>
      <c r="D137" s="327" t="s">
        <v>5837</v>
      </c>
      <c r="E137" s="261" t="s">
        <v>2205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2666</v>
      </c>
      <c r="C138" s="261" t="s">
        <v>2667</v>
      </c>
      <c r="D138" s="329" t="s">
        <v>5838</v>
      </c>
      <c r="E138" s="261" t="s">
        <v>2668</v>
      </c>
      <c r="F138" s="261" t="s">
        <v>33</v>
      </c>
      <c r="G138" s="261" t="s">
        <v>2669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2295</v>
      </c>
      <c r="C139" s="261" t="s">
        <v>2296</v>
      </c>
      <c r="D139" s="327" t="s">
        <v>5839</v>
      </c>
      <c r="E139" s="261" t="s">
        <v>2297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4299</v>
      </c>
      <c r="C140" s="261" t="s">
        <v>4300</v>
      </c>
      <c r="D140" s="327" t="s">
        <v>5840</v>
      </c>
      <c r="E140" s="261" t="s">
        <v>4344</v>
      </c>
      <c r="F140" s="261" t="s">
        <v>32</v>
      </c>
      <c r="G140" s="261" t="s">
        <v>4345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5841</v>
      </c>
      <c r="C141" s="261" t="s">
        <v>2286</v>
      </c>
      <c r="D141" s="329"/>
      <c r="E141" s="261" t="s">
        <v>2287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2291</v>
      </c>
      <c r="C142" s="261" t="s">
        <v>2292</v>
      </c>
      <c r="D142" s="327"/>
      <c r="E142" s="261" t="s">
        <v>2293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2301</v>
      </c>
      <c r="C143" s="261" t="s">
        <v>2302</v>
      </c>
      <c r="D143" s="327"/>
      <c r="E143" s="261" t="s">
        <v>2303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2385</v>
      </c>
      <c r="C144" s="261" t="s">
        <v>2386</v>
      </c>
      <c r="D144" s="261" t="s">
        <v>5142</v>
      </c>
      <c r="E144" s="261" t="s">
        <v>2387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2388</v>
      </c>
      <c r="C145" s="261" t="s">
        <v>2852</v>
      </c>
      <c r="D145" s="261" t="s">
        <v>5513</v>
      </c>
      <c r="E145" s="261" t="s">
        <v>2853</v>
      </c>
      <c r="F145" s="261" t="s">
        <v>5514</v>
      </c>
      <c r="G145" s="261" t="s">
        <v>5515</v>
      </c>
      <c r="H145" s="257">
        <f>SUMIF(주문_리스트!D:D,거래처!$B145,주문_리스트!M:M)+SUMIF(주문_리스트!D:D,거래처!B145,주문_리스트!N:N)</f>
        <v>0</v>
      </c>
      <c r="I145" s="52" t="s">
        <v>5610</v>
      </c>
    </row>
    <row r="146" spans="1:10">
      <c r="A146" s="58">
        <v>145</v>
      </c>
      <c r="B146" s="261" t="s">
        <v>2403</v>
      </c>
      <c r="C146" s="261" t="s">
        <v>2404</v>
      </c>
      <c r="D146" s="327"/>
      <c r="E146" s="261" t="s">
        <v>2405</v>
      </c>
      <c r="F146" s="261" t="s">
        <v>960</v>
      </c>
      <c r="G146" s="261" t="s">
        <v>2406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2592</v>
      </c>
      <c r="C147" s="261" t="s">
        <v>2590</v>
      </c>
      <c r="D147" s="261" t="s">
        <v>5143</v>
      </c>
      <c r="E147" s="261" t="s">
        <v>2591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2477</v>
      </c>
      <c r="C148" s="261" t="s">
        <v>2478</v>
      </c>
      <c r="D148" s="327" t="s">
        <v>5842</v>
      </c>
      <c r="E148" s="261" t="s">
        <v>3652</v>
      </c>
      <c r="F148" s="261" t="s">
        <v>32</v>
      </c>
      <c r="G148" s="261" t="s">
        <v>3653</v>
      </c>
      <c r="H148" s="257">
        <f>SUMIF(주문_리스트!D:D,거래처!$B148,주문_리스트!M:M)+SUMIF(주문_리스트!D:D,거래처!B148,주문_리스트!N:N)</f>
        <v>0</v>
      </c>
    </row>
    <row r="149" spans="1:10">
      <c r="A149" s="58">
        <v>148</v>
      </c>
      <c r="B149" s="261" t="s">
        <v>2548</v>
      </c>
      <c r="C149" s="261" t="s">
        <v>2549</v>
      </c>
      <c r="D149" s="261" t="s">
        <v>2550</v>
      </c>
      <c r="E149" s="261" t="s">
        <v>2551</v>
      </c>
      <c r="F149" s="261" t="s">
        <v>32</v>
      </c>
      <c r="G149" s="261" t="s">
        <v>2552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5843</v>
      </c>
      <c r="C150" s="261" t="s">
        <v>6001</v>
      </c>
      <c r="D150" s="329" t="s">
        <v>5845</v>
      </c>
      <c r="E150" s="261" t="s">
        <v>5844</v>
      </c>
      <c r="F150" s="261" t="s">
        <v>6002</v>
      </c>
      <c r="G150" s="261" t="s">
        <v>6003</v>
      </c>
      <c r="H150" s="257">
        <f>SUMIF(주문_리스트!D:D,거래처!$B150,주문_리스트!M:M)+SUMIF(주문_리스트!D:D,거래처!B150,주문_리스트!N:N)</f>
        <v>0</v>
      </c>
      <c r="I150" s="52" t="s">
        <v>5689</v>
      </c>
    </row>
    <row r="151" spans="1:10">
      <c r="A151" s="58">
        <v>150</v>
      </c>
      <c r="B151" s="261" t="s">
        <v>5846</v>
      </c>
      <c r="C151" s="261" t="s">
        <v>2644</v>
      </c>
      <c r="D151" s="329" t="s">
        <v>5847</v>
      </c>
      <c r="E151" s="261" t="s">
        <v>6004</v>
      </c>
      <c r="F151" s="261" t="s">
        <v>1150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5848</v>
      </c>
      <c r="C152" s="261" t="s">
        <v>2653</v>
      </c>
      <c r="D152" s="327" t="s">
        <v>5849</v>
      </c>
      <c r="E152" s="261" t="s">
        <v>2654</v>
      </c>
      <c r="F152" s="261" t="s">
        <v>960</v>
      </c>
      <c r="G152" s="261" t="s">
        <v>2655</v>
      </c>
      <c r="H152" s="257">
        <f>SUMIF(주문_리스트!D:D,거래처!$B152,주문_리스트!M:M)+SUMIF(주문_리스트!D:D,거래처!B152,주문_리스트!N:N)</f>
        <v>2800000</v>
      </c>
      <c r="I152" s="52" t="s">
        <v>5762</v>
      </c>
      <c r="J152" s="335"/>
    </row>
    <row r="153" spans="1:10">
      <c r="A153" s="58">
        <v>152</v>
      </c>
      <c r="B153" s="261" t="s">
        <v>2670</v>
      </c>
      <c r="C153" s="261" t="s">
        <v>2671</v>
      </c>
      <c r="D153" s="332" t="s">
        <v>5144</v>
      </c>
      <c r="E153" s="261" t="s">
        <v>2672</v>
      </c>
      <c r="F153" s="261" t="s">
        <v>1150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2677</v>
      </c>
      <c r="C154" s="261" t="s">
        <v>2678</v>
      </c>
      <c r="D154" s="261" t="s">
        <v>5145</v>
      </c>
      <c r="E154" s="261" t="s">
        <v>2679</v>
      </c>
      <c r="F154" s="261" t="s">
        <v>1150</v>
      </c>
      <c r="H154" s="257">
        <f>SUMIF(주문_리스트!D:D,거래처!$B154,주문_리스트!M:M)+SUMIF(주문_리스트!D:D,거래처!B154,주문_리스트!N:N)</f>
        <v>0</v>
      </c>
      <c r="I154" s="52" t="s">
        <v>2985</v>
      </c>
    </row>
    <row r="155" spans="1:10">
      <c r="A155" s="58">
        <v>154</v>
      </c>
      <c r="B155" s="261" t="s">
        <v>5850</v>
      </c>
      <c r="C155" s="261" t="s">
        <v>2697</v>
      </c>
      <c r="D155" s="327" t="s">
        <v>5851</v>
      </c>
      <c r="E155" s="261" t="s">
        <v>2698</v>
      </c>
      <c r="F155" s="261" t="s">
        <v>1150</v>
      </c>
      <c r="G155" s="261" t="s">
        <v>2699</v>
      </c>
      <c r="H155" s="257">
        <f>SUMIF(주문_리스트!D:D,거래처!$B155,주문_리스트!M:M)+SUMIF(주문_리스트!D:D,거래처!B155,주문_리스트!N:N)</f>
        <v>0</v>
      </c>
    </row>
    <row r="156" spans="1:10">
      <c r="A156" s="58">
        <v>155</v>
      </c>
      <c r="B156" s="261" t="s">
        <v>2716</v>
      </c>
      <c r="C156" s="261" t="s">
        <v>2717</v>
      </c>
      <c r="D156" s="261" t="s">
        <v>6005</v>
      </c>
      <c r="E156" s="261" t="s">
        <v>2718</v>
      </c>
      <c r="F156" s="261" t="s">
        <v>970</v>
      </c>
      <c r="G156" s="261" t="s">
        <v>2719</v>
      </c>
      <c r="H156" s="257">
        <f>SUMIF(주문_리스트!D:D,거래처!$B156,주문_리스트!M:M)+SUMIF(주문_리스트!D:D,거래처!B156,주문_리스트!N:N)</f>
        <v>0</v>
      </c>
      <c r="I156" s="52" t="s">
        <v>3623</v>
      </c>
    </row>
    <row r="157" spans="1:10">
      <c r="A157" s="58">
        <v>156</v>
      </c>
      <c r="B157" s="261" t="s">
        <v>2767</v>
      </c>
      <c r="C157" s="261" t="s">
        <v>2773</v>
      </c>
      <c r="D157" s="327" t="s">
        <v>5852</v>
      </c>
      <c r="E157" s="261" t="s">
        <v>2774</v>
      </c>
      <c r="F157" s="261" t="s">
        <v>970</v>
      </c>
      <c r="G157" s="261" t="s">
        <v>3155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2776</v>
      </c>
      <c r="C158" s="261" t="s">
        <v>2777</v>
      </c>
      <c r="D158" s="261" t="s">
        <v>5146</v>
      </c>
      <c r="E158" s="261" t="s">
        <v>2778</v>
      </c>
      <c r="F158" s="261" t="s">
        <v>1150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5853</v>
      </c>
      <c r="C159" s="261" t="s">
        <v>2781</v>
      </c>
      <c r="D159" s="327" t="s">
        <v>5855</v>
      </c>
      <c r="E159" s="261" t="s">
        <v>5854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5856</v>
      </c>
      <c r="C160" s="261" t="s">
        <v>2795</v>
      </c>
      <c r="D160" s="327" t="s">
        <v>5857</v>
      </c>
      <c r="E160" s="261" t="s">
        <v>2796</v>
      </c>
      <c r="F160" s="261" t="s">
        <v>960</v>
      </c>
      <c r="G160" s="261" t="s">
        <v>2797</v>
      </c>
      <c r="H160" s="257">
        <f>SUMIF(주문_리스트!D:D,거래처!$B160,주문_리스트!M:M)+SUMIF(주문_리스트!D:D,거래처!B160,주문_리스트!N:N)</f>
        <v>0</v>
      </c>
      <c r="I160" s="52" t="s">
        <v>4891</v>
      </c>
    </row>
    <row r="161" spans="1:9">
      <c r="A161" s="58">
        <v>160</v>
      </c>
      <c r="B161" s="261" t="s">
        <v>2800</v>
      </c>
      <c r="C161" s="261" t="s">
        <v>2801</v>
      </c>
      <c r="D161" s="261" t="s">
        <v>5147</v>
      </c>
      <c r="E161" s="261" t="s">
        <v>2802</v>
      </c>
      <c r="F161" s="261" t="s">
        <v>1150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5858</v>
      </c>
      <c r="C162" s="261" t="s">
        <v>2821</v>
      </c>
      <c r="D162" s="327" t="s">
        <v>5860</v>
      </c>
      <c r="E162" s="261" t="s">
        <v>5859</v>
      </c>
      <c r="F162" s="261" t="s">
        <v>1150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5861</v>
      </c>
      <c r="C163" s="261" t="s">
        <v>2835</v>
      </c>
      <c r="D163" s="327"/>
      <c r="E163" s="261" t="s">
        <v>5862</v>
      </c>
      <c r="F163" s="261" t="s">
        <v>970</v>
      </c>
      <c r="G163" s="261" t="s">
        <v>2837</v>
      </c>
      <c r="H163" s="257">
        <f>SUMIF(주문_리스트!D:D,거래처!$B163,주문_리스트!M:M)+SUMIF(주문_리스트!D:D,거래처!B163,주문_리스트!N:N)</f>
        <v>0</v>
      </c>
      <c r="I163" s="52" t="s">
        <v>2851</v>
      </c>
    </row>
    <row r="164" spans="1:9">
      <c r="A164" s="58">
        <v>163</v>
      </c>
      <c r="B164" s="261" t="s">
        <v>2839</v>
      </c>
      <c r="C164" s="261" t="s">
        <v>2840</v>
      </c>
      <c r="D164" s="327" t="s">
        <v>5863</v>
      </c>
      <c r="E164" s="261" t="s">
        <v>2841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5864</v>
      </c>
      <c r="C165" s="261" t="s">
        <v>2835</v>
      </c>
      <c r="D165" s="327"/>
      <c r="E165" s="261" t="s">
        <v>2836</v>
      </c>
      <c r="F165" s="261" t="s">
        <v>970</v>
      </c>
      <c r="G165" s="261" t="s">
        <v>2837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5865</v>
      </c>
      <c r="C166" s="261" t="s">
        <v>2868</v>
      </c>
      <c r="D166" s="329" t="s">
        <v>5866</v>
      </c>
      <c r="E166" s="261" t="s">
        <v>2869</v>
      </c>
      <c r="F166" s="261" t="s">
        <v>960</v>
      </c>
      <c r="G166" s="261" t="s">
        <v>2870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5867</v>
      </c>
      <c r="C167" s="261" t="s">
        <v>2925</v>
      </c>
      <c r="D167" s="327" t="s">
        <v>5868</v>
      </c>
      <c r="E167" s="261" t="s">
        <v>2926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5869</v>
      </c>
      <c r="C168" s="261" t="s">
        <v>2933</v>
      </c>
      <c r="D168" s="327" t="s">
        <v>5870</v>
      </c>
      <c r="E168" s="261" t="s">
        <v>2934</v>
      </c>
      <c r="F168" s="261" t="s">
        <v>970</v>
      </c>
      <c r="G168" s="261" t="s">
        <v>2935</v>
      </c>
      <c r="H168" s="257">
        <f>SUMIF(주문_리스트!D:D,거래처!$B168,주문_리스트!M:M)+SUMIF(주문_리스트!D:D,거래처!B168,주문_리스트!N:N)</f>
        <v>0</v>
      </c>
      <c r="I168" s="52" t="s">
        <v>2985</v>
      </c>
    </row>
    <row r="169" spans="1:9">
      <c r="A169" s="58">
        <v>168</v>
      </c>
      <c r="B169" s="261" t="s">
        <v>5871</v>
      </c>
      <c r="C169" s="261" t="s">
        <v>2980</v>
      </c>
      <c r="D169" s="327" t="s">
        <v>5872</v>
      </c>
      <c r="E169" s="261" t="s">
        <v>2981</v>
      </c>
      <c r="F169" s="261" t="s">
        <v>970</v>
      </c>
      <c r="G169" s="261" t="s">
        <v>2982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5873</v>
      </c>
      <c r="C170" s="261" t="s">
        <v>3021</v>
      </c>
      <c r="D170" s="329"/>
      <c r="E170" s="261" t="s">
        <v>3022</v>
      </c>
      <c r="F170" s="261" t="s">
        <v>960</v>
      </c>
      <c r="G170" s="261" t="s">
        <v>3023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3049</v>
      </c>
      <c r="C171" s="261" t="s">
        <v>3050</v>
      </c>
      <c r="D171" s="329" t="s">
        <v>5874</v>
      </c>
      <c r="E171" s="261" t="s">
        <v>3051</v>
      </c>
      <c r="F171" s="261" t="s">
        <v>970</v>
      </c>
      <c r="G171" s="261" t="s">
        <v>3052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5875</v>
      </c>
      <c r="C172" s="261" t="s">
        <v>3082</v>
      </c>
      <c r="D172" s="329" t="s">
        <v>5876</v>
      </c>
      <c r="E172" s="261" t="s">
        <v>5877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3084</v>
      </c>
      <c r="C173" s="261" t="s">
        <v>3085</v>
      </c>
      <c r="D173" s="327" t="s">
        <v>5878</v>
      </c>
      <c r="E173" s="261" t="s">
        <v>3086</v>
      </c>
      <c r="F173" s="261" t="s">
        <v>32</v>
      </c>
      <c r="G173" s="261" t="s">
        <v>3091</v>
      </c>
      <c r="H173" s="257">
        <f>SUMIF(주문_리스트!D:D,거래처!$B173,주문_리스트!M:M)+SUMIF(주문_리스트!D:D,거래처!B173,주문_리스트!N:N)</f>
        <v>0</v>
      </c>
      <c r="I173" s="52" t="s">
        <v>5222</v>
      </c>
    </row>
    <row r="174" spans="1:9">
      <c r="A174" s="58">
        <v>173</v>
      </c>
      <c r="B174" s="261" t="s">
        <v>3106</v>
      </c>
      <c r="C174" s="261" t="s">
        <v>3107</v>
      </c>
      <c r="D174" s="261" t="s">
        <v>5148</v>
      </c>
      <c r="E174" s="261" t="s">
        <v>3108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5879</v>
      </c>
      <c r="C175" s="261" t="s">
        <v>3160</v>
      </c>
      <c r="D175" s="327"/>
      <c r="E175" s="261" t="s">
        <v>5880</v>
      </c>
      <c r="F175" s="261" t="s">
        <v>1150</v>
      </c>
      <c r="G175" s="261" t="s">
        <v>2699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3601</v>
      </c>
      <c r="C176" s="261" t="s">
        <v>3602</v>
      </c>
      <c r="D176" s="327" t="s">
        <v>5881</v>
      </c>
      <c r="E176" s="261" t="s">
        <v>3603</v>
      </c>
      <c r="F176" s="261" t="s">
        <v>33</v>
      </c>
      <c r="G176" s="261" t="s">
        <v>3603</v>
      </c>
      <c r="H176" s="257">
        <f>SUMIF(주문_리스트!D:D,거래처!$B176,주문_리스트!M:M)+SUMIF(주문_리스트!D:D,거래처!B176,주문_리스트!N:N)</f>
        <v>0</v>
      </c>
      <c r="I176" s="52" t="s">
        <v>5689</v>
      </c>
    </row>
    <row r="177" spans="1:9">
      <c r="A177" s="58">
        <v>176</v>
      </c>
      <c r="B177" s="261" t="s">
        <v>3186</v>
      </c>
      <c r="C177" s="261" t="s">
        <v>3187</v>
      </c>
      <c r="D177" s="332" t="s">
        <v>5149</v>
      </c>
      <c r="E177" s="261" t="s">
        <v>3188</v>
      </c>
      <c r="F177" s="261" t="s">
        <v>970</v>
      </c>
      <c r="G177" s="261" t="s">
        <v>3189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3245</v>
      </c>
      <c r="C178" s="261" t="s">
        <v>3246</v>
      </c>
      <c r="D178" s="327"/>
      <c r="E178" s="261" t="s">
        <v>3247</v>
      </c>
      <c r="F178" s="261" t="s">
        <v>32</v>
      </c>
      <c r="G178" s="261" t="s">
        <v>3248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3297</v>
      </c>
      <c r="C179" s="261" t="s">
        <v>3298</v>
      </c>
      <c r="D179" s="327"/>
      <c r="E179" s="261" t="s">
        <v>3299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3344</v>
      </c>
      <c r="C180" s="261" t="s">
        <v>3345</v>
      </c>
      <c r="D180" s="329" t="s">
        <v>5882</v>
      </c>
      <c r="E180" s="261" t="s">
        <v>3346</v>
      </c>
      <c r="F180" s="261" t="s">
        <v>32</v>
      </c>
      <c r="G180" s="261" t="s">
        <v>3347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5883</v>
      </c>
      <c r="C181" s="261" t="s">
        <v>3351</v>
      </c>
      <c r="D181" s="327"/>
      <c r="E181" s="261" t="s">
        <v>5884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4891</v>
      </c>
    </row>
    <row r="182" spans="1:9">
      <c r="A182" s="58">
        <v>181</v>
      </c>
      <c r="B182" s="261" t="s">
        <v>3353</v>
      </c>
      <c r="C182" s="261" t="s">
        <v>3354</v>
      </c>
      <c r="D182" s="329" t="s">
        <v>5885</v>
      </c>
      <c r="E182" s="261" t="s">
        <v>3355</v>
      </c>
      <c r="F182" s="261" t="s">
        <v>1150</v>
      </c>
      <c r="G182" s="261" t="s">
        <v>2699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3625</v>
      </c>
      <c r="C183" s="261" t="s">
        <v>3626</v>
      </c>
      <c r="D183" s="261" t="s">
        <v>5150</v>
      </c>
      <c r="E183" s="261" t="s">
        <v>3627</v>
      </c>
      <c r="F183" s="261" t="s">
        <v>32</v>
      </c>
      <c r="G183" s="261" t="s">
        <v>3628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5886</v>
      </c>
      <c r="C184" s="261" t="s">
        <v>3390</v>
      </c>
      <c r="D184" s="327" t="s">
        <v>5887</v>
      </c>
      <c r="E184" s="261" t="s">
        <v>3392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3453</v>
      </c>
      <c r="C185" s="261" t="s">
        <v>3454</v>
      </c>
      <c r="D185" s="327" t="s">
        <v>5888</v>
      </c>
      <c r="E185" s="261" t="s">
        <v>3455</v>
      </c>
      <c r="F185" s="261" t="s">
        <v>960</v>
      </c>
      <c r="G185" s="261" t="s">
        <v>3456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3504</v>
      </c>
      <c r="C186" s="261" t="s">
        <v>3505</v>
      </c>
      <c r="D186" s="261" t="s">
        <v>5151</v>
      </c>
      <c r="E186" s="261" t="s">
        <v>6009</v>
      </c>
      <c r="F186" s="261" t="s">
        <v>1150</v>
      </c>
      <c r="G186" s="261" t="s">
        <v>3503</v>
      </c>
      <c r="H186" s="257">
        <f>SUMIF(주문_리스트!D:D,거래처!$B186,주문_리스트!M:M)+SUMIF(주문_리스트!D:D,거래처!B186,주문_리스트!N:N)-2100000</f>
        <v>0</v>
      </c>
      <c r="I186" s="52" t="s">
        <v>5610</v>
      </c>
    </row>
    <row r="187" spans="1:9">
      <c r="A187" s="58">
        <v>186</v>
      </c>
      <c r="B187" s="261" t="s">
        <v>5889</v>
      </c>
      <c r="C187" s="261" t="s">
        <v>3590</v>
      </c>
      <c r="D187" s="327" t="s">
        <v>5891</v>
      </c>
      <c r="E187" s="261" t="s">
        <v>5890</v>
      </c>
      <c r="F187" s="261" t="s">
        <v>1150</v>
      </c>
      <c r="G187" s="261" t="s">
        <v>3591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3676</v>
      </c>
      <c r="C188" s="261" t="s">
        <v>6006</v>
      </c>
      <c r="D188" s="261" t="s">
        <v>5152</v>
      </c>
      <c r="E188" s="261" t="s">
        <v>6007</v>
      </c>
      <c r="F188" s="261" t="s">
        <v>6008</v>
      </c>
      <c r="G188" s="261" t="s">
        <v>3677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3739</v>
      </c>
      <c r="C189" s="261" t="s">
        <v>3740</v>
      </c>
      <c r="D189" s="327"/>
      <c r="E189" s="261" t="s">
        <v>5892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5893</v>
      </c>
      <c r="C190" s="261" t="s">
        <v>6010</v>
      </c>
      <c r="D190" s="327" t="s">
        <v>5894</v>
      </c>
      <c r="E190" s="261" t="s">
        <v>6011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5895</v>
      </c>
      <c r="C191" s="261" t="s">
        <v>4301</v>
      </c>
      <c r="D191" s="329" t="s">
        <v>5896</v>
      </c>
      <c r="E191" s="261" t="s">
        <v>4346</v>
      </c>
      <c r="F191" s="261" t="s">
        <v>970</v>
      </c>
      <c r="G191" s="261" t="s">
        <v>4347</v>
      </c>
      <c r="H191" s="257">
        <f>SUMIF(주문_리스트!D:D,거래처!$B191,주문_리스트!M:M)+SUMIF(주문_리스트!D:D,거래처!B191,주문_리스트!N:N)</f>
        <v>0</v>
      </c>
      <c r="I191" s="52" t="s">
        <v>4891</v>
      </c>
    </row>
    <row r="192" spans="1:9">
      <c r="A192" s="58">
        <v>191</v>
      </c>
      <c r="B192" s="261" t="s">
        <v>3819</v>
      </c>
      <c r="C192" s="261" t="s">
        <v>4302</v>
      </c>
      <c r="D192" s="327"/>
      <c r="E192" s="261" t="s">
        <v>5897</v>
      </c>
      <c r="F192" s="261" t="s">
        <v>960</v>
      </c>
      <c r="G192" s="261" t="s">
        <v>4348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5898</v>
      </c>
      <c r="C193" s="261" t="s">
        <v>4303</v>
      </c>
      <c r="D193" s="327" t="s">
        <v>5900</v>
      </c>
      <c r="E193" s="261" t="s">
        <v>5899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4304</v>
      </c>
      <c r="C194" s="261" t="s">
        <v>4305</v>
      </c>
      <c r="D194" s="327" t="s">
        <v>5901</v>
      </c>
      <c r="E194" s="261" t="s">
        <v>4349</v>
      </c>
      <c r="F194" s="261" t="s">
        <v>34</v>
      </c>
      <c r="G194" s="261" t="s">
        <v>4350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3826</v>
      </c>
      <c r="C195" s="261" t="s">
        <v>6013</v>
      </c>
      <c r="D195" s="261" t="s">
        <v>5153</v>
      </c>
      <c r="E195" s="261" t="s">
        <v>6012</v>
      </c>
      <c r="F195" s="261" t="s">
        <v>6002</v>
      </c>
      <c r="G195" s="261" t="s">
        <v>6014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5902</v>
      </c>
      <c r="C196" s="261" t="s">
        <v>4306</v>
      </c>
      <c r="D196" s="327"/>
      <c r="E196" s="261" t="s">
        <v>5903</v>
      </c>
      <c r="F196" s="261" t="s">
        <v>1150</v>
      </c>
      <c r="G196" s="261" t="s">
        <v>4351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5904</v>
      </c>
      <c r="C197" s="261" t="s">
        <v>4307</v>
      </c>
      <c r="D197" s="327"/>
      <c r="E197" s="261" t="s">
        <v>4352</v>
      </c>
      <c r="F197" s="261" t="s">
        <v>960</v>
      </c>
      <c r="G197" s="261" t="s">
        <v>4353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5905</v>
      </c>
      <c r="C198" s="261" t="s">
        <v>4308</v>
      </c>
      <c r="D198" s="327" t="s">
        <v>5906</v>
      </c>
      <c r="E198" s="261" t="s">
        <v>4354</v>
      </c>
      <c r="F198" s="261" t="s">
        <v>1150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5907</v>
      </c>
      <c r="C199" s="261" t="s">
        <v>4309</v>
      </c>
      <c r="D199" s="327" t="s">
        <v>5908</v>
      </c>
      <c r="E199" s="261" t="s">
        <v>4355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3834</v>
      </c>
      <c r="C200" s="261" t="s">
        <v>4310</v>
      </c>
      <c r="D200" s="261" t="s">
        <v>6015</v>
      </c>
      <c r="E200" s="261" t="s">
        <v>4356</v>
      </c>
      <c r="F200" s="261" t="s">
        <v>960</v>
      </c>
      <c r="G200" s="261" t="s">
        <v>4357</v>
      </c>
      <c r="H200" s="257">
        <f>SUMIF(주문_리스트!D:D,거래처!$B200,주문_리스트!M:M)+SUMIF(주문_리스트!D:D,거래처!B200,주문_리스트!N:N)</f>
        <v>1320000</v>
      </c>
      <c r="I200" s="52" t="s">
        <v>5689</v>
      </c>
    </row>
    <row r="201" spans="1:9">
      <c r="A201" s="58">
        <v>201</v>
      </c>
      <c r="B201" s="261" t="s">
        <v>3837</v>
      </c>
      <c r="C201" s="261" t="s">
        <v>4311</v>
      </c>
      <c r="D201" s="261" t="s">
        <v>5154</v>
      </c>
      <c r="E201" s="261" t="s">
        <v>4358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4891</v>
      </c>
    </row>
    <row r="202" spans="1:9">
      <c r="A202" s="58">
        <v>202</v>
      </c>
      <c r="B202" s="261" t="s">
        <v>4312</v>
      </c>
      <c r="C202" s="261" t="s">
        <v>4313</v>
      </c>
      <c r="D202" s="261" t="s">
        <v>5155</v>
      </c>
      <c r="E202" s="261" t="s">
        <v>4359</v>
      </c>
      <c r="F202" s="261" t="s">
        <v>4618</v>
      </c>
      <c r="G202" s="261" t="s">
        <v>4617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5909</v>
      </c>
      <c r="C203" s="261" t="s">
        <v>6016</v>
      </c>
      <c r="D203" s="329" t="s">
        <v>5911</v>
      </c>
      <c r="E203" s="261" t="s">
        <v>5910</v>
      </c>
      <c r="F203" s="261" t="s">
        <v>6002</v>
      </c>
      <c r="G203" s="261" t="s">
        <v>4360</v>
      </c>
      <c r="H203" s="257">
        <f>SUMIF(주문_리스트!D:D,거래처!$B203,주문_리스트!M:M)+SUMIF(주문_리스트!D:D,거래처!B203,주문_리스트!N:N)</f>
        <v>0</v>
      </c>
      <c r="I203" s="52" t="s">
        <v>5467</v>
      </c>
    </row>
    <row r="204" spans="1:9">
      <c r="A204" s="58">
        <v>204</v>
      </c>
      <c r="B204" s="261" t="s">
        <v>5912</v>
      </c>
      <c r="C204" s="261" t="s">
        <v>4314</v>
      </c>
      <c r="D204" s="327" t="s">
        <v>5913</v>
      </c>
      <c r="E204" s="261" t="s">
        <v>4361</v>
      </c>
      <c r="F204" s="261" t="s">
        <v>960</v>
      </c>
      <c r="G204" s="261" t="s">
        <v>4362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3838</v>
      </c>
      <c r="C205" s="261" t="s">
        <v>5062</v>
      </c>
      <c r="D205" s="329" t="s">
        <v>5915</v>
      </c>
      <c r="E205" s="261" t="s">
        <v>5914</v>
      </c>
      <c r="F205" s="261" t="s">
        <v>969</v>
      </c>
      <c r="H205" s="257">
        <f>SUMIF(주문_리스트!D:D,거래처!$B205,주문_리스트!M:M)+SUMIF(주문_리스트!D:D,거래처!B205,주문_리스트!N:N)</f>
        <v>150000</v>
      </c>
      <c r="I205" s="52" t="s">
        <v>5083</v>
      </c>
    </row>
    <row r="206" spans="1:9">
      <c r="A206" s="58">
        <v>206</v>
      </c>
      <c r="B206" s="261" t="s">
        <v>5916</v>
      </c>
      <c r="C206" s="261" t="s">
        <v>4315</v>
      </c>
      <c r="D206" s="327"/>
      <c r="E206" s="261" t="s">
        <v>5917</v>
      </c>
      <c r="F206" s="261" t="s">
        <v>1150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5918</v>
      </c>
      <c r="C207" s="261" t="s">
        <v>4316</v>
      </c>
      <c r="D207" s="327" t="s">
        <v>5919</v>
      </c>
      <c r="E207" s="261" t="s">
        <v>4363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4317</v>
      </c>
      <c r="C208" s="261" t="s">
        <v>4318</v>
      </c>
      <c r="D208" s="329"/>
      <c r="E208" s="261" t="s">
        <v>4364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5920</v>
      </c>
      <c r="C209" s="261" t="s">
        <v>4319</v>
      </c>
      <c r="D209" s="329" t="s">
        <v>5921</v>
      </c>
      <c r="E209" s="261" t="s">
        <v>4365</v>
      </c>
      <c r="F209" s="261" t="s">
        <v>960</v>
      </c>
      <c r="G209" s="261" t="s">
        <v>4366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5922</v>
      </c>
      <c r="C210" s="261" t="s">
        <v>4320</v>
      </c>
      <c r="D210" s="327" t="s">
        <v>5924</v>
      </c>
      <c r="E210" s="261" t="s">
        <v>5923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5925</v>
      </c>
      <c r="C211" s="261" t="s">
        <v>4321</v>
      </c>
      <c r="D211" s="327" t="s">
        <v>5927</v>
      </c>
      <c r="E211" s="261" t="s">
        <v>5926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3844</v>
      </c>
      <c r="C212" s="261" t="s">
        <v>4322</v>
      </c>
      <c r="D212" s="261" t="s">
        <v>5156</v>
      </c>
      <c r="E212" s="261" t="s">
        <v>4367</v>
      </c>
      <c r="F212" s="261" t="s">
        <v>1150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5742</v>
      </c>
      <c r="C213" s="261" t="s">
        <v>4323</v>
      </c>
      <c r="D213" s="329" t="s">
        <v>5743</v>
      </c>
      <c r="E213" s="261" t="s">
        <v>4368</v>
      </c>
      <c r="F213" s="261" t="s">
        <v>1150</v>
      </c>
      <c r="G213" s="261" t="s">
        <v>2699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5928</v>
      </c>
      <c r="C214" s="261" t="s">
        <v>4324</v>
      </c>
      <c r="D214" s="329" t="s">
        <v>5929</v>
      </c>
      <c r="E214" s="261" t="s">
        <v>4369</v>
      </c>
      <c r="F214" s="261" t="s">
        <v>1150</v>
      </c>
      <c r="G214" s="261" t="s">
        <v>2699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4325</v>
      </c>
      <c r="C215" s="261" t="s">
        <v>4326</v>
      </c>
      <c r="D215" s="329" t="s">
        <v>5930</v>
      </c>
      <c r="E215" s="261" t="s">
        <v>4370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5931</v>
      </c>
      <c r="C216" s="261" t="s">
        <v>4327</v>
      </c>
      <c r="D216" s="329"/>
      <c r="E216" s="261" t="s">
        <v>4371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4328</v>
      </c>
      <c r="C217" s="261" t="s">
        <v>4329</v>
      </c>
      <c r="D217" s="329" t="s">
        <v>5941</v>
      </c>
      <c r="E217" s="261" t="s">
        <v>4372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4122</v>
      </c>
      <c r="C218" s="261" t="s">
        <v>6018</v>
      </c>
      <c r="D218" s="261" t="s">
        <v>6017</v>
      </c>
      <c r="E218" s="261" t="s">
        <v>6019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4233</v>
      </c>
      <c r="C219" s="261" t="s">
        <v>4330</v>
      </c>
      <c r="D219" s="329"/>
      <c r="E219" s="261" t="s">
        <v>5942</v>
      </c>
      <c r="F219" s="261" t="s">
        <v>1150</v>
      </c>
      <c r="G219" s="261" t="s">
        <v>4373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5943</v>
      </c>
      <c r="C220" s="261" t="s">
        <v>4331</v>
      </c>
      <c r="D220" s="327"/>
      <c r="E220" s="261" t="s">
        <v>5944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4891</v>
      </c>
    </row>
    <row r="221" spans="1:9">
      <c r="A221" s="58">
        <v>221</v>
      </c>
      <c r="B221" s="261" t="s">
        <v>5945</v>
      </c>
      <c r="C221" s="261" t="s">
        <v>4332</v>
      </c>
      <c r="D221" s="327"/>
      <c r="E221" s="261" t="s">
        <v>4374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5946</v>
      </c>
      <c r="C222" s="261" t="s">
        <v>4443</v>
      </c>
      <c r="D222" s="327" t="s">
        <v>5947</v>
      </c>
      <c r="E222" s="261" t="s">
        <v>4444</v>
      </c>
      <c r="F222" s="261" t="s">
        <v>960</v>
      </c>
      <c r="G222" s="261" t="s">
        <v>4445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5948</v>
      </c>
      <c r="C223" s="261" t="s">
        <v>4447</v>
      </c>
      <c r="D223" s="329"/>
      <c r="E223" s="261" t="s">
        <v>4448</v>
      </c>
      <c r="F223" s="261" t="s">
        <v>4471</v>
      </c>
      <c r="G223" s="261" t="s">
        <v>4472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4574</v>
      </c>
      <c r="C224" s="261" t="s">
        <v>4575</v>
      </c>
      <c r="D224" s="261" t="s">
        <v>5157</v>
      </c>
      <c r="E224" s="261" t="s">
        <v>4576</v>
      </c>
      <c r="F224" s="261" t="s">
        <v>4577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5949</v>
      </c>
      <c r="C225" s="261" t="s">
        <v>4603</v>
      </c>
      <c r="D225" s="327" t="s">
        <v>5950</v>
      </c>
      <c r="E225" s="261" t="s">
        <v>4604</v>
      </c>
      <c r="F225" s="261" t="s">
        <v>1150</v>
      </c>
      <c r="G225" s="261" t="s">
        <v>4604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4626</v>
      </c>
      <c r="C226" s="261" t="s">
        <v>4627</v>
      </c>
      <c r="D226" s="261" t="s">
        <v>5158</v>
      </c>
      <c r="E226" s="261" t="s">
        <v>4628</v>
      </c>
      <c r="F226" s="261" t="s">
        <v>1150</v>
      </c>
      <c r="G226" s="261" t="s">
        <v>4628</v>
      </c>
      <c r="H226" s="257">
        <f>SUMIF(주문_리스트!D:D,거래처!$B226,주문_리스트!M:M)+SUMIF(주문_리스트!D:D,거래처!B226,주문_리스트!N:N)</f>
        <v>1320000</v>
      </c>
    </row>
    <row r="227" spans="1:9">
      <c r="A227" s="58">
        <v>227</v>
      </c>
      <c r="B227" s="261" t="s">
        <v>4655</v>
      </c>
      <c r="C227" s="261" t="s">
        <v>4656</v>
      </c>
      <c r="D227" s="327"/>
      <c r="E227" s="261" t="s">
        <v>4657</v>
      </c>
      <c r="F227" s="261" t="s">
        <v>4658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5951</v>
      </c>
      <c r="C228" s="261" t="s">
        <v>4688</v>
      </c>
      <c r="D228" s="327"/>
      <c r="E228" s="261" t="s">
        <v>4689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4696</v>
      </c>
    </row>
    <row r="229" spans="1:9">
      <c r="A229" s="58">
        <v>229</v>
      </c>
      <c r="B229" s="261" t="s">
        <v>4708</v>
      </c>
      <c r="C229" s="261" t="s">
        <v>4293</v>
      </c>
      <c r="D229" s="261" t="s">
        <v>5159</v>
      </c>
      <c r="E229" s="261" t="s">
        <v>4709</v>
      </c>
      <c r="F229" s="261" t="s">
        <v>960</v>
      </c>
      <c r="G229" s="261" t="s">
        <v>4710</v>
      </c>
      <c r="H229" s="257">
        <f>SUMIF(주문_리스트!D:D,거래처!$B229,주문_리스트!M:M)+SUMIF(주문_리스트!D:D,거래처!B229,주문_리스트!N:N)</f>
        <v>0</v>
      </c>
      <c r="I229" s="52" t="s">
        <v>4891</v>
      </c>
    </row>
    <row r="230" spans="1:9">
      <c r="A230" s="58">
        <v>230</v>
      </c>
      <c r="B230" s="261" t="s">
        <v>5079</v>
      </c>
      <c r="C230" s="261" t="s">
        <v>4799</v>
      </c>
      <c r="D230" s="327" t="s">
        <v>5953</v>
      </c>
      <c r="E230" s="261" t="s">
        <v>5952</v>
      </c>
      <c r="F230" s="261" t="s">
        <v>960</v>
      </c>
      <c r="G230" s="261" t="s">
        <v>4800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5954</v>
      </c>
      <c r="C231" s="261" t="s">
        <v>4851</v>
      </c>
      <c r="D231" s="327" t="s">
        <v>5956</v>
      </c>
      <c r="E231" s="261" t="s">
        <v>5955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5957</v>
      </c>
      <c r="C232" s="261" t="s">
        <v>4853</v>
      </c>
      <c r="D232" s="329" t="s">
        <v>5958</v>
      </c>
      <c r="E232" s="261" t="s">
        <v>5959</v>
      </c>
      <c r="F232" s="261" t="s">
        <v>960</v>
      </c>
      <c r="G232" s="261" t="s">
        <v>4854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5960</v>
      </c>
      <c r="C233" s="261" t="s">
        <v>4973</v>
      </c>
      <c r="D233" s="329" t="s">
        <v>5961</v>
      </c>
      <c r="E233" s="261" t="s">
        <v>4974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5962</v>
      </c>
      <c r="C234" s="261" t="s">
        <v>5177</v>
      </c>
      <c r="D234" s="261" t="s">
        <v>5963</v>
      </c>
      <c r="E234" s="261" t="s">
        <v>5178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5964</v>
      </c>
      <c r="C235" s="261" t="s">
        <v>5192</v>
      </c>
      <c r="D235" s="261" t="s">
        <v>5965</v>
      </c>
      <c r="E235" s="261" t="s">
        <v>5193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5966</v>
      </c>
      <c r="C236" s="261" t="s">
        <v>5199</v>
      </c>
      <c r="D236" s="261" t="s">
        <v>5967</v>
      </c>
      <c r="E236" s="261" t="s">
        <v>6020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5730</v>
      </c>
      <c r="C237" s="261" t="s">
        <v>5212</v>
      </c>
      <c r="D237" s="261" t="s">
        <v>5969</v>
      </c>
      <c r="E237" s="261" t="s">
        <v>5968</v>
      </c>
      <c r="F237" s="261" t="s">
        <v>960</v>
      </c>
      <c r="G237" s="261" t="s">
        <v>5213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5970</v>
      </c>
      <c r="C238" s="261" t="s">
        <v>5224</v>
      </c>
      <c r="D238" s="261" t="s">
        <v>5971</v>
      </c>
      <c r="E238" s="261" t="s">
        <v>5225</v>
      </c>
      <c r="F238" s="261" t="s">
        <v>1150</v>
      </c>
      <c r="G238" s="261" t="s">
        <v>5225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5972</v>
      </c>
      <c r="C239" s="261" t="s">
        <v>5562</v>
      </c>
      <c r="D239" s="261" t="s">
        <v>5974</v>
      </c>
      <c r="E239" s="261" t="s">
        <v>5973</v>
      </c>
      <c r="F239" s="261" t="s">
        <v>970</v>
      </c>
      <c r="G239" s="261" t="s">
        <v>5735</v>
      </c>
      <c r="H239" s="257">
        <f>SUMIF(주문_리스트!D:D,거래처!$B239,주문_리스트!M:M)+SUMIF(주문_리스트!D:D,거래처!B239,주문_리스트!N:N)</f>
        <v>0</v>
      </c>
      <c r="I239" s="52" t="s">
        <v>5762</v>
      </c>
    </row>
    <row r="240" spans="1:9">
      <c r="A240" s="58">
        <v>240</v>
      </c>
      <c r="B240" s="261" t="s">
        <v>5975</v>
      </c>
      <c r="C240" s="261" t="s">
        <v>6021</v>
      </c>
      <c r="D240" s="261" t="s">
        <v>5976</v>
      </c>
      <c r="E240" s="261" t="s">
        <v>5978</v>
      </c>
      <c r="F240" s="261" t="s">
        <v>6002</v>
      </c>
      <c r="G240" s="261" t="s">
        <v>5651</v>
      </c>
      <c r="H240" s="257">
        <f>SUMIF(주문_리스트!D:D,거래처!$B240,주문_리스트!M:M)+SUMIF(주문_리스트!D:D,거래처!B240,주문_리스트!N:N)</f>
        <v>0</v>
      </c>
    </row>
    <row r="241" spans="1:8">
      <c r="A241" s="58">
        <v>241</v>
      </c>
      <c r="B241" s="261" t="s">
        <v>5977</v>
      </c>
      <c r="C241" s="261" t="s">
        <v>6022</v>
      </c>
      <c r="D241" s="261" t="s">
        <v>5979</v>
      </c>
      <c r="F241" s="261" t="s">
        <v>3225</v>
      </c>
      <c r="G241" s="261" t="s">
        <v>5746</v>
      </c>
      <c r="H241" s="257">
        <f>SUMIF(주문_리스트!D:D,거래처!$B241,주문_리스트!M:M)+SUMIF(주문_리스트!D:D,거래처!B241,주문_리스트!N:N)</f>
        <v>0</v>
      </c>
    </row>
    <row r="242" spans="1:8">
      <c r="H242" s="257">
        <f>SUMIF(주문_리스트!D:D,거래처!$B242,주문_리스트!M:M)+SUMIF(주문_리스트!D:D,거래처!B242,주문_리스트!N:N)</f>
        <v>0</v>
      </c>
    </row>
    <row r="243" spans="1:8">
      <c r="H243" s="257">
        <f>SUMIF(주문_리스트!D:D,거래처!$B243,주문_리스트!M:M)+SUMIF(주문_리스트!D:D,거래처!B243,주문_리스트!N:N)</f>
        <v>0</v>
      </c>
    </row>
    <row r="244" spans="1:8">
      <c r="H244" s="257">
        <f>SUMIF(주문_리스트!D:D,거래처!$B244,주문_리스트!M:M)+SUMIF(주문_리스트!D:D,거래처!B244,주문_리스트!N:N)</f>
        <v>0</v>
      </c>
    </row>
    <row r="245" spans="1:8">
      <c r="H245" s="257">
        <f>SUMIF(주문_리스트!D:D,거래처!$B245,주문_리스트!M:M)+SUMIF(주문_리스트!D:D,거래처!B245,주문_리스트!N:N)</f>
        <v>0</v>
      </c>
    </row>
    <row r="246" spans="1:8">
      <c r="H246" s="257">
        <f>SUMIF(주문_리스트!D:D,거래처!$B246,주문_리스트!M:M)+SUMIF(주문_리스트!D:D,거래처!B246,주문_리스트!N:N)</f>
        <v>0</v>
      </c>
    </row>
    <row r="247" spans="1:8">
      <c r="H247" s="257">
        <f>SUMIF(주문_리스트!D:D,거래처!$B247,주문_리스트!M:M)+SUMIF(주문_리스트!D:D,거래처!B247,주문_리스트!N:N)</f>
        <v>0</v>
      </c>
    </row>
    <row r="248" spans="1:8">
      <c r="H248" s="257">
        <f>SUMIF(주문_리스트!D:D,거래처!$B248,주문_리스트!M:M)+SUMIF(주문_리스트!D:D,거래처!B248,주문_리스트!N:N)</f>
        <v>0</v>
      </c>
    </row>
    <row r="249" spans="1:8">
      <c r="H249" s="257">
        <f>SUMIF(주문_리스트!D:D,거래처!$B249,주문_리스트!M:M)+SUMIF(주문_리스트!D:D,거래처!B249,주문_리스트!N:N)</f>
        <v>0</v>
      </c>
    </row>
    <row r="250" spans="1:8">
      <c r="H250" s="257">
        <f>SUMIF(주문_리스트!D:D,거래처!$B250,주문_리스트!M:M)+SUMIF(주문_리스트!D:D,거래처!B250,주문_리스트!N:N)</f>
        <v>0</v>
      </c>
    </row>
    <row r="251" spans="1:8">
      <c r="H251" s="257">
        <f>SUMIF(주문_리스트!D:D,거래처!$B251,주문_리스트!M:M)+SUMIF(주문_리스트!D:D,거래처!B251,주문_리스트!N:N)</f>
        <v>0</v>
      </c>
    </row>
    <row r="252" spans="1:8">
      <c r="H252" s="257">
        <f>SUMIF(주문_리스트!D:D,거래처!$B252,주문_리스트!M:M)+SUMIF(주문_리스트!D:D,거래처!B252,주문_리스트!N:N)</f>
        <v>0</v>
      </c>
    </row>
    <row r="253" spans="1:8">
      <c r="H253" s="257">
        <f>SUMIF(주문_리스트!D:D,거래처!$B253,주문_리스트!M:M)+SUMIF(주문_리스트!D:D,거래처!B253,주문_리스트!N:N)</f>
        <v>0</v>
      </c>
    </row>
    <row r="254" spans="1:8">
      <c r="H254" s="257">
        <f>SUMIF(주문_리스트!D:D,거래처!$B254,주문_리스트!M:M)+SUMIF(주문_리스트!D:D,거래처!B254,주문_리스트!N:N)</f>
        <v>0</v>
      </c>
    </row>
    <row r="255" spans="1:8">
      <c r="H255" s="257">
        <f>SUMIF(주문_리스트!D:D,거래처!$B255,주문_리스트!M:M)+SUMIF(주문_리스트!D:D,거래처!B255,주문_리스트!N:N)</f>
        <v>0</v>
      </c>
    </row>
    <row r="256" spans="1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47"/>
  <sheetViews>
    <sheetView zoomScale="115" zoomScaleNormal="115" workbookViewId="0">
      <pane xSplit="1" ySplit="1" topLeftCell="B11" activePane="bottomRight" state="frozen"/>
      <selection activeCell="N26" sqref="N26"/>
      <selection pane="topRight" activeCell="N26" sqref="N26"/>
      <selection pane="bottomLeft" activeCell="N26" sqref="N26"/>
      <selection pane="bottomRight" activeCell="C24" sqref="C24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1100</v>
      </c>
      <c r="G1" s="51" t="s">
        <v>1770</v>
      </c>
      <c r="H1" s="333" t="s">
        <v>4</v>
      </c>
      <c r="I1" s="97">
        <v>315</v>
      </c>
    </row>
    <row r="2" spans="1:10">
      <c r="A2">
        <v>1</v>
      </c>
      <c r="B2" s="280">
        <v>28120504</v>
      </c>
      <c r="C2" s="280" t="s">
        <v>2435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5015</v>
      </c>
      <c r="C3" s="280" t="s">
        <v>5015</v>
      </c>
      <c r="E3" s="52">
        <v>300000</v>
      </c>
      <c r="G3"/>
      <c r="H3" s="281"/>
    </row>
    <row r="4" spans="1:10">
      <c r="A4">
        <v>4</v>
      </c>
      <c r="B4" s="280" t="s">
        <v>1887</v>
      </c>
      <c r="C4" s="280" t="s">
        <v>1886</v>
      </c>
      <c r="D4" s="280" t="s">
        <v>1887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5022</v>
      </c>
      <c r="C5" s="280" t="s">
        <v>1685</v>
      </c>
      <c r="D5" s="280" t="s">
        <v>5022</v>
      </c>
      <c r="E5" s="52">
        <v>650000</v>
      </c>
      <c r="G5"/>
      <c r="H5" s="281"/>
    </row>
    <row r="6" spans="1:10">
      <c r="A6">
        <v>8</v>
      </c>
      <c r="B6" s="280" t="s">
        <v>3701</v>
      </c>
      <c r="C6" s="280" t="s">
        <v>1116</v>
      </c>
      <c r="D6" s="280" t="s">
        <v>3701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2825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1118</v>
      </c>
      <c r="C8" s="280" t="s">
        <v>1118</v>
      </c>
      <c r="E8" s="52">
        <v>600000</v>
      </c>
      <c r="G8"/>
    </row>
    <row r="9" spans="1:10">
      <c r="A9">
        <v>11</v>
      </c>
      <c r="B9" s="280" t="s">
        <v>1119</v>
      </c>
      <c r="C9" s="280" t="s">
        <v>1119</v>
      </c>
      <c r="E9" s="52">
        <v>25000</v>
      </c>
      <c r="G9"/>
    </row>
    <row r="10" spans="1:10">
      <c r="A10">
        <v>12</v>
      </c>
      <c r="B10" s="280" t="s">
        <v>1120</v>
      </c>
      <c r="C10" s="280" t="s">
        <v>1120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2438</v>
      </c>
      <c r="D11" s="280">
        <v>415054509</v>
      </c>
      <c r="E11" s="52">
        <v>330000</v>
      </c>
      <c r="F11" s="52">
        <v>330000</v>
      </c>
      <c r="G11"/>
      <c r="I11" t="s">
        <v>1589</v>
      </c>
      <c r="J11">
        <v>75000</v>
      </c>
    </row>
    <row r="12" spans="1:10">
      <c r="A12">
        <v>14</v>
      </c>
      <c r="B12" s="280" t="s">
        <v>4063</v>
      </c>
      <c r="C12" s="280" t="s">
        <v>1600</v>
      </c>
      <c r="D12" s="280" t="s">
        <v>4063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2597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2601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5023</v>
      </c>
      <c r="C15" s="280" t="s">
        <v>5023</v>
      </c>
      <c r="E15" s="52">
        <v>150000</v>
      </c>
      <c r="G15"/>
    </row>
    <row r="16" spans="1:10">
      <c r="A16">
        <v>20</v>
      </c>
      <c r="B16" s="280" t="s">
        <v>1598</v>
      </c>
      <c r="C16" s="280" t="s">
        <v>1598</v>
      </c>
      <c r="E16" s="52">
        <v>230000</v>
      </c>
      <c r="G16"/>
    </row>
    <row r="17" spans="1:8">
      <c r="A17">
        <v>21</v>
      </c>
      <c r="B17" s="280" t="s">
        <v>2114</v>
      </c>
      <c r="C17" s="280" t="s">
        <v>2114</v>
      </c>
      <c r="E17" s="52">
        <v>600000</v>
      </c>
      <c r="G17"/>
    </row>
    <row r="18" spans="1:8">
      <c r="A18">
        <v>22</v>
      </c>
      <c r="B18" s="280" t="s">
        <v>1166</v>
      </c>
      <c r="C18" s="280" t="s">
        <v>2126</v>
      </c>
      <c r="D18" s="280" t="s">
        <v>1166</v>
      </c>
      <c r="E18" s="52">
        <v>1000000</v>
      </c>
      <c r="G18"/>
    </row>
    <row r="19" spans="1:8">
      <c r="A19">
        <v>23</v>
      </c>
      <c r="B19" s="280" t="s">
        <v>1167</v>
      </c>
      <c r="C19" s="280" t="s">
        <v>2126</v>
      </c>
      <c r="D19" s="280" t="s">
        <v>1167</v>
      </c>
      <c r="E19" s="52">
        <v>1000000</v>
      </c>
      <c r="G19"/>
    </row>
    <row r="20" spans="1:8">
      <c r="A20">
        <v>24</v>
      </c>
      <c r="B20" s="280" t="s">
        <v>1168</v>
      </c>
      <c r="C20" s="280" t="s">
        <v>2115</v>
      </c>
      <c r="D20" s="280" t="s">
        <v>1168</v>
      </c>
      <c r="E20" s="52">
        <v>1400000</v>
      </c>
      <c r="G20"/>
    </row>
    <row r="21" spans="1:8">
      <c r="A21">
        <v>25</v>
      </c>
      <c r="B21" s="280" t="s">
        <v>1169</v>
      </c>
      <c r="C21" s="280" t="s">
        <v>2109</v>
      </c>
      <c r="D21" s="280" t="s">
        <v>1169</v>
      </c>
      <c r="E21" s="52">
        <v>1500000</v>
      </c>
      <c r="G21"/>
    </row>
    <row r="22" spans="1:8">
      <c r="A22">
        <v>26</v>
      </c>
      <c r="B22" s="280" t="s">
        <v>1929</v>
      </c>
      <c r="C22" s="280" t="s">
        <v>4375</v>
      </c>
      <c r="D22" s="280" t="s">
        <v>1929</v>
      </c>
      <c r="E22" s="52">
        <v>1500000</v>
      </c>
      <c r="G22"/>
    </row>
    <row r="23" spans="1:8">
      <c r="A23">
        <v>27</v>
      </c>
      <c r="B23" s="280" t="s">
        <v>1187</v>
      </c>
      <c r="C23" s="280" t="s">
        <v>1185</v>
      </c>
      <c r="D23" s="280" t="s">
        <v>1187</v>
      </c>
      <c r="E23" s="52">
        <v>1400000</v>
      </c>
      <c r="G23" s="281"/>
      <c r="H23" s="281" t="s">
        <v>4180</v>
      </c>
    </row>
    <row r="24" spans="1:8">
      <c r="A24">
        <v>28</v>
      </c>
      <c r="B24" s="280" t="s">
        <v>1172</v>
      </c>
      <c r="C24" s="280" t="s">
        <v>1173</v>
      </c>
      <c r="D24" s="280" t="s">
        <v>1172</v>
      </c>
      <c r="E24" s="52">
        <v>1200000</v>
      </c>
      <c r="G24"/>
    </row>
    <row r="25" spans="1:8">
      <c r="A25">
        <v>29</v>
      </c>
      <c r="B25" s="280" t="s">
        <v>5694</v>
      </c>
      <c r="C25" s="280" t="s">
        <v>5085</v>
      </c>
      <c r="D25" s="280" t="s">
        <v>5084</v>
      </c>
      <c r="E25" s="52">
        <v>1200000</v>
      </c>
      <c r="G25"/>
    </row>
    <row r="26" spans="1:8">
      <c r="A26">
        <v>30</v>
      </c>
      <c r="B26" s="280" t="s">
        <v>1702</v>
      </c>
      <c r="C26" s="280" t="s">
        <v>2145</v>
      </c>
      <c r="D26" s="280" t="s">
        <v>1702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1176</v>
      </c>
      <c r="C27" s="280" t="s">
        <v>5086</v>
      </c>
      <c r="D27" s="280" t="s">
        <v>1176</v>
      </c>
      <c r="E27" s="52">
        <v>1300000</v>
      </c>
      <c r="G27"/>
    </row>
    <row r="28" spans="1:8">
      <c r="A28">
        <v>32</v>
      </c>
      <c r="B28" s="280" t="s">
        <v>1178</v>
      </c>
      <c r="C28" s="280" t="s">
        <v>2383</v>
      </c>
      <c r="D28" s="280" t="s">
        <v>1178</v>
      </c>
      <c r="E28" s="52">
        <v>1500000</v>
      </c>
      <c r="G28"/>
    </row>
    <row r="29" spans="1:8">
      <c r="A29">
        <v>33</v>
      </c>
      <c r="B29" s="280" t="s">
        <v>2492</v>
      </c>
      <c r="C29" s="280" t="s">
        <v>2493</v>
      </c>
      <c r="D29" s="280" t="s">
        <v>2492</v>
      </c>
      <c r="E29" s="52">
        <v>1600000</v>
      </c>
      <c r="G29"/>
    </row>
    <row r="30" spans="1:8">
      <c r="A30">
        <v>34</v>
      </c>
      <c r="B30" s="280" t="s">
        <v>1181</v>
      </c>
      <c r="C30" s="280" t="s">
        <v>2108</v>
      </c>
      <c r="D30" s="280" t="s">
        <v>1181</v>
      </c>
      <c r="E30" s="52">
        <v>2200000</v>
      </c>
      <c r="G30"/>
    </row>
    <row r="31" spans="1:8">
      <c r="A31">
        <v>35</v>
      </c>
      <c r="B31" s="280" t="s">
        <v>1182</v>
      </c>
      <c r="C31" s="280" t="s">
        <v>1593</v>
      </c>
      <c r="D31" s="280" t="s">
        <v>1182</v>
      </c>
      <c r="E31" s="52">
        <v>1500000</v>
      </c>
      <c r="G31"/>
    </row>
    <row r="32" spans="1:8">
      <c r="A32">
        <v>36</v>
      </c>
      <c r="B32" s="280" t="s">
        <v>1189</v>
      </c>
      <c r="C32" s="280" t="s">
        <v>1324</v>
      </c>
      <c r="D32" s="280" t="s">
        <v>1325</v>
      </c>
      <c r="E32" s="52">
        <v>1600000</v>
      </c>
      <c r="G32"/>
    </row>
    <row r="33" spans="1:8">
      <c r="A33">
        <v>37</v>
      </c>
      <c r="B33" s="280" t="s">
        <v>1215</v>
      </c>
      <c r="C33" s="280" t="s">
        <v>1216</v>
      </c>
      <c r="D33" s="280" t="s">
        <v>1215</v>
      </c>
      <c r="E33" s="52">
        <v>770000</v>
      </c>
      <c r="G33"/>
    </row>
    <row r="34" spans="1:8">
      <c r="A34">
        <v>38</v>
      </c>
      <c r="B34" s="280" t="s">
        <v>1622</v>
      </c>
      <c r="C34" s="280" t="s">
        <v>2117</v>
      </c>
      <c r="D34" s="280" t="s">
        <v>1622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1669</v>
      </c>
      <c r="C35" s="280" t="s">
        <v>5017</v>
      </c>
      <c r="D35" s="280" t="s">
        <v>1669</v>
      </c>
      <c r="E35" s="52">
        <v>50000</v>
      </c>
      <c r="G35"/>
    </row>
    <row r="36" spans="1:8">
      <c r="A36">
        <v>40</v>
      </c>
      <c r="B36" s="280" t="s">
        <v>1338</v>
      </c>
      <c r="C36" s="280" t="s">
        <v>1338</v>
      </c>
      <c r="E36" s="52">
        <v>1000000</v>
      </c>
      <c r="G36"/>
    </row>
    <row r="37" spans="1:8">
      <c r="A37">
        <v>43</v>
      </c>
      <c r="B37" s="280" t="s">
        <v>4376</v>
      </c>
      <c r="C37" s="280" t="s">
        <v>4377</v>
      </c>
      <c r="D37" s="280" t="s">
        <v>4376</v>
      </c>
      <c r="E37" s="52">
        <v>1600000</v>
      </c>
      <c r="G37"/>
    </row>
    <row r="38" spans="1:8">
      <c r="A38">
        <v>44</v>
      </c>
      <c r="B38" s="280" t="s">
        <v>2133</v>
      </c>
      <c r="C38" s="280" t="s">
        <v>2133</v>
      </c>
      <c r="E38" s="52">
        <v>1600000</v>
      </c>
      <c r="G38"/>
    </row>
    <row r="39" spans="1:8">
      <c r="A39">
        <v>45</v>
      </c>
      <c r="B39" s="280" t="s">
        <v>2118</v>
      </c>
      <c r="C39" s="280" t="s">
        <v>2118</v>
      </c>
      <c r="E39" s="52">
        <v>100000</v>
      </c>
      <c r="G39"/>
    </row>
    <row r="40" spans="1:8">
      <c r="A40">
        <v>46</v>
      </c>
      <c r="B40" s="280" t="s">
        <v>2631</v>
      </c>
      <c r="C40" s="280" t="s">
        <v>2261</v>
      </c>
      <c r="D40" s="280" t="s">
        <v>2631</v>
      </c>
      <c r="E40" s="52">
        <v>350000</v>
      </c>
      <c r="G40"/>
    </row>
    <row r="41" spans="1:8">
      <c r="A41">
        <v>47</v>
      </c>
      <c r="B41" s="280" t="s">
        <v>1464</v>
      </c>
      <c r="C41" s="280" t="s">
        <v>1464</v>
      </c>
      <c r="E41" s="52">
        <v>200000</v>
      </c>
      <c r="G41"/>
    </row>
    <row r="42" spans="1:8">
      <c r="A42">
        <v>48</v>
      </c>
      <c r="B42" s="280" t="s">
        <v>1477</v>
      </c>
      <c r="C42" s="280" t="s">
        <v>1477</v>
      </c>
      <c r="E42" s="52">
        <v>20000</v>
      </c>
      <c r="G42"/>
    </row>
    <row r="43" spans="1:8">
      <c r="A43">
        <v>49</v>
      </c>
      <c r="B43" s="280" t="s">
        <v>1481</v>
      </c>
      <c r="C43" s="280" t="s">
        <v>1481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1492</v>
      </c>
      <c r="C46" s="280" t="s">
        <v>1492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5019</v>
      </c>
      <c r="D47" s="280">
        <v>24152333903</v>
      </c>
      <c r="E47" s="52">
        <v>50000</v>
      </c>
      <c r="G47"/>
      <c r="H47" s="334" t="s">
        <v>1758</v>
      </c>
    </row>
    <row r="48" spans="1:8">
      <c r="A48">
        <v>55</v>
      </c>
      <c r="B48" s="280" t="s">
        <v>1594</v>
      </c>
      <c r="C48" s="280" t="s">
        <v>1905</v>
      </c>
      <c r="D48" s="280" t="s">
        <v>1594</v>
      </c>
      <c r="E48" s="52">
        <v>1800000</v>
      </c>
      <c r="G48"/>
    </row>
    <row r="49" spans="1:8">
      <c r="A49">
        <v>56</v>
      </c>
      <c r="B49" s="280" t="s">
        <v>1176</v>
      </c>
      <c r="C49" s="280" t="s">
        <v>1384</v>
      </c>
      <c r="D49" s="280" t="s">
        <v>1176</v>
      </c>
      <c r="E49" s="52">
        <v>1000000</v>
      </c>
      <c r="G49"/>
    </row>
    <row r="50" spans="1:8">
      <c r="A50">
        <v>57</v>
      </c>
      <c r="B50" s="280" t="s">
        <v>2658</v>
      </c>
      <c r="C50" s="280" t="s">
        <v>2135</v>
      </c>
      <c r="D50" s="280" t="s">
        <v>2658</v>
      </c>
      <c r="E50" s="52">
        <v>1100000</v>
      </c>
      <c r="G50"/>
    </row>
    <row r="51" spans="1:8">
      <c r="A51">
        <v>58</v>
      </c>
      <c r="B51" s="280" t="s">
        <v>1595</v>
      </c>
      <c r="C51" s="280" t="s">
        <v>1324</v>
      </c>
      <c r="D51" s="280" t="s">
        <v>1595</v>
      </c>
      <c r="E51" s="52">
        <v>1100000</v>
      </c>
      <c r="G51"/>
    </row>
    <row r="52" spans="1:8">
      <c r="A52">
        <v>59</v>
      </c>
      <c r="B52" s="280" t="s">
        <v>1596</v>
      </c>
      <c r="C52" s="280" t="s">
        <v>1597</v>
      </c>
      <c r="D52" s="280" t="s">
        <v>1596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2599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2438</v>
      </c>
      <c r="D54" s="280">
        <v>415090409</v>
      </c>
      <c r="E54" s="52">
        <v>510000</v>
      </c>
      <c r="G54"/>
      <c r="H54" s="334" t="s">
        <v>2439</v>
      </c>
    </row>
    <row r="55" spans="1:8">
      <c r="A55">
        <v>62</v>
      </c>
      <c r="B55" s="280" t="s">
        <v>1576</v>
      </c>
      <c r="C55" s="280" t="s">
        <v>1577</v>
      </c>
      <c r="D55" s="280" t="s">
        <v>1576</v>
      </c>
      <c r="E55" s="52">
        <v>12000</v>
      </c>
      <c r="G55"/>
    </row>
    <row r="56" spans="1:8">
      <c r="A56">
        <v>64</v>
      </c>
      <c r="B56" s="280" t="s">
        <v>1585</v>
      </c>
      <c r="C56" s="280" t="s">
        <v>1585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2119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2119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1599</v>
      </c>
      <c r="C59" s="280" t="s">
        <v>1599</v>
      </c>
      <c r="E59" s="52">
        <v>200000</v>
      </c>
      <c r="G59"/>
    </row>
    <row r="60" spans="1:8">
      <c r="A60">
        <v>69</v>
      </c>
      <c r="B60" s="280" t="s">
        <v>1607</v>
      </c>
      <c r="C60" s="280" t="s">
        <v>1607</v>
      </c>
      <c r="E60" s="52">
        <v>250000</v>
      </c>
      <c r="G60"/>
    </row>
    <row r="61" spans="1:8">
      <c r="A61">
        <v>70</v>
      </c>
      <c r="B61" s="280" t="s">
        <v>1614</v>
      </c>
      <c r="C61" s="280" t="s">
        <v>1614</v>
      </c>
      <c r="E61" s="52">
        <v>1850000</v>
      </c>
      <c r="G61"/>
    </row>
    <row r="62" spans="1:8">
      <c r="A62">
        <v>71</v>
      </c>
      <c r="B62" s="280" t="s">
        <v>2494</v>
      </c>
      <c r="C62" s="280" t="s">
        <v>2495</v>
      </c>
      <c r="D62" s="280" t="s">
        <v>2494</v>
      </c>
      <c r="E62" s="52">
        <v>1500000</v>
      </c>
      <c r="G62"/>
    </row>
    <row r="63" spans="1:8">
      <c r="A63">
        <v>72</v>
      </c>
      <c r="B63" s="280" t="s">
        <v>1623</v>
      </c>
      <c r="C63" s="280" t="s">
        <v>2127</v>
      </c>
      <c r="D63" s="280" t="s">
        <v>1623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1711</v>
      </c>
      <c r="D64" s="280">
        <v>28111601</v>
      </c>
      <c r="E64" s="52">
        <v>220000</v>
      </c>
      <c r="F64" s="52">
        <v>105000</v>
      </c>
      <c r="G64"/>
      <c r="H64" s="334" t="s">
        <v>1716</v>
      </c>
    </row>
    <row r="65" spans="1:8">
      <c r="A65">
        <v>74</v>
      </c>
      <c r="C65" s="280" t="s">
        <v>1713</v>
      </c>
      <c r="E65" s="52">
        <v>200000</v>
      </c>
      <c r="F65" s="52">
        <v>105000</v>
      </c>
      <c r="G65"/>
      <c r="H65" s="334" t="s">
        <v>1712</v>
      </c>
    </row>
    <row r="66" spans="1:8">
      <c r="A66">
        <v>75</v>
      </c>
      <c r="C66" s="280" t="s">
        <v>2128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1636</v>
      </c>
      <c r="C67" s="280" t="s">
        <v>1651</v>
      </c>
      <c r="D67" s="280" t="s">
        <v>1636</v>
      </c>
      <c r="E67" s="52">
        <v>20000</v>
      </c>
      <c r="F67" s="52">
        <v>12000</v>
      </c>
      <c r="G67"/>
      <c r="H67" s="334" t="s">
        <v>1652</v>
      </c>
    </row>
    <row r="68" spans="1:8">
      <c r="A68">
        <v>77</v>
      </c>
      <c r="C68" s="280" t="s">
        <v>1624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1630</v>
      </c>
      <c r="D69" s="280">
        <v>1087298441</v>
      </c>
      <c r="E69" s="52">
        <v>35000</v>
      </c>
      <c r="F69" s="52">
        <v>13000</v>
      </c>
      <c r="G69"/>
      <c r="H69" s="334" t="s">
        <v>1640</v>
      </c>
    </row>
    <row r="70" spans="1:8">
      <c r="A70">
        <v>79</v>
      </c>
      <c r="B70" s="280" t="s">
        <v>1623</v>
      </c>
      <c r="C70" s="280" t="s">
        <v>4457</v>
      </c>
      <c r="D70" s="280" t="s">
        <v>1623</v>
      </c>
      <c r="E70" s="52">
        <v>50000</v>
      </c>
      <c r="G70"/>
    </row>
    <row r="71" spans="1:8">
      <c r="A71">
        <v>80</v>
      </c>
      <c r="C71" s="280" t="s">
        <v>1625</v>
      </c>
      <c r="E71" s="52">
        <v>130000</v>
      </c>
      <c r="F71" s="52">
        <v>53000</v>
      </c>
      <c r="G71"/>
      <c r="H71" s="334" t="s">
        <v>1626</v>
      </c>
    </row>
    <row r="72" spans="1:8">
      <c r="A72">
        <v>81</v>
      </c>
      <c r="C72" s="280" t="s">
        <v>1634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1644</v>
      </c>
      <c r="D73" s="280">
        <v>24137542885</v>
      </c>
      <c r="G73"/>
      <c r="H73" s="334" t="s">
        <v>1645</v>
      </c>
    </row>
    <row r="74" spans="1:8">
      <c r="A74">
        <v>83</v>
      </c>
      <c r="B74" s="280">
        <v>24137519344</v>
      </c>
      <c r="C74" s="280" t="s">
        <v>1649</v>
      </c>
      <c r="D74" s="280">
        <v>24137519344</v>
      </c>
      <c r="G74"/>
      <c r="H74" s="334" t="s">
        <v>1650</v>
      </c>
    </row>
    <row r="75" spans="1:8">
      <c r="A75">
        <v>84</v>
      </c>
      <c r="B75" s="280" t="s">
        <v>4378</v>
      </c>
      <c r="C75" s="280" t="s">
        <v>2647</v>
      </c>
      <c r="D75" s="280" t="s">
        <v>4378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1647</v>
      </c>
      <c r="C76" s="280" t="s">
        <v>5016</v>
      </c>
      <c r="D76" s="280" t="s">
        <v>1647</v>
      </c>
      <c r="E76" s="52">
        <v>50000</v>
      </c>
      <c r="G76"/>
    </row>
    <row r="77" spans="1:8">
      <c r="A77">
        <v>86</v>
      </c>
      <c r="B77" s="280" t="s">
        <v>1657</v>
      </c>
      <c r="C77" s="280" t="s">
        <v>1658</v>
      </c>
      <c r="D77" s="280" t="s">
        <v>1657</v>
      </c>
      <c r="E77" s="52">
        <v>20000</v>
      </c>
      <c r="F77" s="52">
        <v>9000</v>
      </c>
      <c r="G77"/>
    </row>
    <row r="78" spans="1:8">
      <c r="A78">
        <v>87</v>
      </c>
      <c r="B78" s="280" t="s">
        <v>4379</v>
      </c>
      <c r="C78" s="280" t="s">
        <v>1665</v>
      </c>
      <c r="D78" s="280" t="s">
        <v>4379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4380</v>
      </c>
      <c r="C79" s="280" t="s">
        <v>1666</v>
      </c>
      <c r="D79" s="280" t="s">
        <v>4380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1660</v>
      </c>
      <c r="C80" s="280" t="s">
        <v>3856</v>
      </c>
      <c r="D80" s="280" t="s">
        <v>1660</v>
      </c>
      <c r="E80" s="52">
        <v>250000</v>
      </c>
      <c r="F80" s="52">
        <v>45000</v>
      </c>
      <c r="G80"/>
      <c r="H80" s="334" t="s">
        <v>2151</v>
      </c>
    </row>
    <row r="81" spans="1:8">
      <c r="A81">
        <v>90</v>
      </c>
      <c r="B81" s="280" t="s">
        <v>1662</v>
      </c>
      <c r="C81" s="280" t="s">
        <v>2112</v>
      </c>
      <c r="D81" s="280" t="s">
        <v>1662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1672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1674</v>
      </c>
      <c r="C83" s="280" t="s">
        <v>3258</v>
      </c>
      <c r="D83" s="280" t="s">
        <v>1674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1675</v>
      </c>
      <c r="C84" s="280" t="s">
        <v>2121</v>
      </c>
      <c r="D84" s="280" t="s">
        <v>1675</v>
      </c>
      <c r="E84" s="52">
        <v>10000</v>
      </c>
      <c r="F84" s="52">
        <v>8500</v>
      </c>
      <c r="G84"/>
      <c r="H84" s="334" t="s">
        <v>1723</v>
      </c>
    </row>
    <row r="85" spans="1:8">
      <c r="A85">
        <v>94</v>
      </c>
      <c r="B85" s="280" t="s">
        <v>1724</v>
      </c>
      <c r="C85" s="280" t="s">
        <v>2122</v>
      </c>
      <c r="D85" s="280" t="s">
        <v>1724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1676</v>
      </c>
      <c r="C86" s="280" t="s">
        <v>1677</v>
      </c>
      <c r="D86" s="280" t="s">
        <v>1676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4381</v>
      </c>
      <c r="C87" s="280" t="s">
        <v>4382</v>
      </c>
      <c r="D87" s="280" t="s">
        <v>4381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2741</v>
      </c>
      <c r="C88" s="280" t="s">
        <v>2414</v>
      </c>
      <c r="D88" s="280" t="s">
        <v>2741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1680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1682</v>
      </c>
      <c r="D90" s="280">
        <v>2801701</v>
      </c>
      <c r="E90" s="52">
        <v>15000</v>
      </c>
      <c r="F90" s="52">
        <v>4500</v>
      </c>
      <c r="G90"/>
      <c r="H90" s="334" t="s">
        <v>1683</v>
      </c>
    </row>
    <row r="91" spans="1:8">
      <c r="A91">
        <v>100</v>
      </c>
      <c r="B91" s="280">
        <v>2801702</v>
      </c>
      <c r="C91" s="280" t="s">
        <v>1682</v>
      </c>
      <c r="D91" s="280">
        <v>2801702</v>
      </c>
      <c r="E91" s="52">
        <v>15000</v>
      </c>
      <c r="F91" s="52">
        <v>3300</v>
      </c>
      <c r="G91"/>
      <c r="H91" s="334" t="s">
        <v>1684</v>
      </c>
    </row>
    <row r="92" spans="1:8">
      <c r="A92">
        <v>101</v>
      </c>
      <c r="B92" s="280" t="s">
        <v>1697</v>
      </c>
      <c r="C92" s="280" t="s">
        <v>2110</v>
      </c>
      <c r="D92" s="280" t="s">
        <v>1697</v>
      </c>
      <c r="E92" s="52">
        <v>50000</v>
      </c>
      <c r="F92" s="52">
        <v>33000</v>
      </c>
      <c r="G92"/>
      <c r="H92" s="334" t="s">
        <v>1698</v>
      </c>
    </row>
    <row r="93" spans="1:8">
      <c r="A93">
        <v>102</v>
      </c>
      <c r="B93" s="280">
        <v>2830501</v>
      </c>
      <c r="C93" s="280" t="s">
        <v>1767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1694</v>
      </c>
      <c r="C94" s="280" t="s">
        <v>1171</v>
      </c>
      <c r="D94" s="280" t="s">
        <v>1694</v>
      </c>
      <c r="E94" s="52">
        <v>1200000</v>
      </c>
      <c r="G94"/>
      <c r="H94" s="334" t="s">
        <v>1695</v>
      </c>
    </row>
    <row r="95" spans="1:8">
      <c r="A95">
        <v>104</v>
      </c>
      <c r="B95" s="280">
        <v>24347544930</v>
      </c>
      <c r="C95" s="280" t="s">
        <v>1700</v>
      </c>
      <c r="D95" s="280">
        <v>24347544930</v>
      </c>
      <c r="E95" s="52">
        <v>250000</v>
      </c>
      <c r="F95" s="52">
        <v>0</v>
      </c>
      <c r="G95"/>
      <c r="H95" s="334" t="s">
        <v>1699</v>
      </c>
    </row>
    <row r="96" spans="1:8">
      <c r="A96">
        <v>105</v>
      </c>
      <c r="B96" s="280">
        <v>501220641</v>
      </c>
      <c r="C96" s="280" t="s">
        <v>2020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1705</v>
      </c>
      <c r="C97" s="280" t="s">
        <v>1706</v>
      </c>
      <c r="D97" s="280" t="s">
        <v>1705</v>
      </c>
      <c r="E97" s="52">
        <v>25000</v>
      </c>
      <c r="F97" s="52">
        <v>11200</v>
      </c>
      <c r="G97"/>
      <c r="H97" s="334" t="s">
        <v>1707</v>
      </c>
    </row>
    <row r="98" spans="1:8">
      <c r="A98">
        <v>107</v>
      </c>
      <c r="B98" s="280" t="s">
        <v>1708</v>
      </c>
      <c r="C98" s="280" t="s">
        <v>1706</v>
      </c>
      <c r="D98" s="280" t="s">
        <v>1708</v>
      </c>
      <c r="E98" s="52">
        <v>65000</v>
      </c>
      <c r="F98" s="52">
        <v>45000</v>
      </c>
      <c r="G98"/>
      <c r="H98" s="334" t="s">
        <v>1709</v>
      </c>
    </row>
    <row r="99" spans="1:8">
      <c r="A99">
        <v>108</v>
      </c>
      <c r="B99" s="280" t="s">
        <v>1710</v>
      </c>
      <c r="C99" s="280" t="s">
        <v>1518</v>
      </c>
      <c r="D99" s="280" t="s">
        <v>1710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1756</v>
      </c>
      <c r="D100" s="280">
        <v>1068298046</v>
      </c>
      <c r="E100" s="52">
        <v>450000</v>
      </c>
      <c r="G100"/>
      <c r="H100" s="334" t="s">
        <v>1757</v>
      </c>
    </row>
    <row r="101" spans="1:8">
      <c r="A101">
        <v>110</v>
      </c>
      <c r="B101" s="280">
        <v>1087298388</v>
      </c>
      <c r="C101" s="280" t="s">
        <v>2164</v>
      </c>
      <c r="D101" s="280">
        <v>1087298388</v>
      </c>
      <c r="E101" s="52">
        <v>550000</v>
      </c>
      <c r="F101" s="52">
        <v>340000</v>
      </c>
      <c r="G101"/>
      <c r="H101" s="334" t="s">
        <v>2162</v>
      </c>
    </row>
    <row r="102" spans="1:8">
      <c r="A102">
        <v>111</v>
      </c>
      <c r="B102" s="280">
        <v>1068298044</v>
      </c>
      <c r="C102" s="280" t="s">
        <v>1756</v>
      </c>
      <c r="D102" s="280">
        <v>1068298044</v>
      </c>
      <c r="E102" s="52">
        <v>400000</v>
      </c>
      <c r="G102"/>
      <c r="H102" s="334" t="s">
        <v>1760</v>
      </c>
    </row>
    <row r="103" spans="1:8">
      <c r="A103">
        <v>112</v>
      </c>
      <c r="B103" s="280">
        <v>24152333907</v>
      </c>
      <c r="C103" s="280" t="s">
        <v>5018</v>
      </c>
      <c r="D103" s="280">
        <v>24152333907</v>
      </c>
      <c r="E103" s="52">
        <v>50000</v>
      </c>
      <c r="G103"/>
      <c r="H103" s="334" t="s">
        <v>1759</v>
      </c>
    </row>
    <row r="104" spans="1:8">
      <c r="A104">
        <v>113</v>
      </c>
      <c r="B104" s="280">
        <v>6058008122</v>
      </c>
      <c r="C104" s="280" t="s">
        <v>1769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1790</v>
      </c>
      <c r="C105" s="280" t="s">
        <v>1791</v>
      </c>
      <c r="D105" s="280" t="s">
        <v>1790</v>
      </c>
      <c r="E105" s="52">
        <v>210000</v>
      </c>
      <c r="F105" s="52">
        <v>150000</v>
      </c>
      <c r="G105"/>
      <c r="H105" s="334" t="s">
        <v>1793</v>
      </c>
    </row>
    <row r="106" spans="1:8">
      <c r="A106">
        <v>115</v>
      </c>
      <c r="B106" s="280">
        <v>415062109</v>
      </c>
      <c r="C106" s="280" t="s">
        <v>2438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2731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1812</v>
      </c>
      <c r="C108" s="280" t="s">
        <v>1813</v>
      </c>
      <c r="D108" s="280" t="s">
        <v>1812</v>
      </c>
      <c r="E108" s="52">
        <v>10000</v>
      </c>
      <c r="F108" s="52">
        <v>0</v>
      </c>
      <c r="G108"/>
      <c r="H108" s="334" t="s">
        <v>1814</v>
      </c>
    </row>
    <row r="109" spans="1:8">
      <c r="A109">
        <v>118</v>
      </c>
      <c r="C109" s="280" t="s">
        <v>1832</v>
      </c>
      <c r="E109" s="52">
        <v>250000</v>
      </c>
      <c r="G109"/>
    </row>
    <row r="110" spans="1:8">
      <c r="A110">
        <v>119</v>
      </c>
      <c r="B110" s="280" t="s">
        <v>4383</v>
      </c>
      <c r="C110" s="280" t="s">
        <v>4384</v>
      </c>
      <c r="D110" s="280" t="s">
        <v>4383</v>
      </c>
      <c r="E110" s="52">
        <v>15000</v>
      </c>
      <c r="F110" s="52">
        <v>8000</v>
      </c>
      <c r="G110"/>
      <c r="H110" s="334" t="s">
        <v>1847</v>
      </c>
    </row>
    <row r="111" spans="1:8">
      <c r="A111">
        <v>120</v>
      </c>
      <c r="B111" s="280" t="s">
        <v>4385</v>
      </c>
      <c r="C111" s="280" t="s">
        <v>4386</v>
      </c>
      <c r="D111" s="280" t="s">
        <v>4385</v>
      </c>
      <c r="E111" s="52">
        <v>15000</v>
      </c>
      <c r="F111" s="52">
        <v>8000</v>
      </c>
      <c r="G111"/>
      <c r="H111" s="334" t="s">
        <v>1848</v>
      </c>
    </row>
    <row r="112" spans="1:8">
      <c r="A112">
        <v>121</v>
      </c>
      <c r="B112" s="280" t="s">
        <v>1987</v>
      </c>
      <c r="C112" s="280" t="s">
        <v>1988</v>
      </c>
      <c r="D112" s="280" t="s">
        <v>1987</v>
      </c>
      <c r="E112" s="52">
        <v>1000000</v>
      </c>
      <c r="G112"/>
    </row>
    <row r="113" spans="1:8">
      <c r="A113">
        <v>122</v>
      </c>
      <c r="C113" s="280" t="s">
        <v>1854</v>
      </c>
      <c r="E113" s="52">
        <v>2000000</v>
      </c>
      <c r="G113"/>
    </row>
    <row r="114" spans="1:8">
      <c r="A114">
        <v>123</v>
      </c>
      <c r="B114" s="280" t="s">
        <v>1858</v>
      </c>
      <c r="C114" s="280" t="s">
        <v>1537</v>
      </c>
      <c r="D114" s="280" t="s">
        <v>1858</v>
      </c>
      <c r="E114" s="52">
        <v>1400000</v>
      </c>
      <c r="G114"/>
    </row>
    <row r="115" spans="1:8">
      <c r="A115">
        <v>124</v>
      </c>
      <c r="B115" s="280" t="s">
        <v>1874</v>
      </c>
      <c r="C115" s="280" t="s">
        <v>1875</v>
      </c>
      <c r="D115" s="280" t="s">
        <v>1874</v>
      </c>
      <c r="E115" s="52">
        <v>1200000</v>
      </c>
      <c r="F115" s="52">
        <v>400000</v>
      </c>
      <c r="G115"/>
      <c r="H115" s="334" t="s">
        <v>1876</v>
      </c>
    </row>
    <row r="116" spans="1:8">
      <c r="A116">
        <v>125</v>
      </c>
      <c r="B116" s="280" t="s">
        <v>1872</v>
      </c>
      <c r="C116" s="280" t="s">
        <v>1873</v>
      </c>
      <c r="D116" s="280" t="s">
        <v>1872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2438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1885</v>
      </c>
      <c r="C118" s="280" t="s">
        <v>1884</v>
      </c>
      <c r="D118" s="280" t="s">
        <v>1885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1888</v>
      </c>
      <c r="E119" s="52">
        <v>50000</v>
      </c>
      <c r="G119"/>
    </row>
    <row r="120" spans="1:8">
      <c r="A120">
        <v>129</v>
      </c>
      <c r="C120" s="280" t="s">
        <v>1894</v>
      </c>
      <c r="E120" s="52">
        <v>1600000</v>
      </c>
      <c r="G120"/>
    </row>
    <row r="121" spans="1:8">
      <c r="A121">
        <v>130</v>
      </c>
      <c r="C121" s="280" t="s">
        <v>2123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1918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1920</v>
      </c>
      <c r="E123" s="52">
        <v>150000</v>
      </c>
      <c r="G123"/>
    </row>
    <row r="124" spans="1:8">
      <c r="A124">
        <v>133</v>
      </c>
      <c r="B124" s="280" t="s">
        <v>1927</v>
      </c>
      <c r="C124" s="280" t="s">
        <v>1173</v>
      </c>
      <c r="D124" s="280" t="s">
        <v>1927</v>
      </c>
      <c r="E124" s="52">
        <v>1700000</v>
      </c>
      <c r="G124"/>
      <c r="H124" s="334" t="s">
        <v>5693</v>
      </c>
    </row>
    <row r="125" spans="1:8">
      <c r="A125">
        <v>134</v>
      </c>
      <c r="C125" s="280" t="s">
        <v>1945</v>
      </c>
      <c r="E125" s="52">
        <v>2000000</v>
      </c>
      <c r="G125"/>
    </row>
    <row r="126" spans="1:8">
      <c r="A126">
        <v>135</v>
      </c>
      <c r="B126" s="280" t="s">
        <v>1957</v>
      </c>
      <c r="C126" s="280" t="s">
        <v>1958</v>
      </c>
      <c r="D126" s="280" t="s">
        <v>1957</v>
      </c>
      <c r="E126" s="52">
        <v>550000</v>
      </c>
      <c r="G126"/>
    </row>
    <row r="127" spans="1:8">
      <c r="A127">
        <v>137</v>
      </c>
      <c r="C127" s="280" t="s">
        <v>1967</v>
      </c>
      <c r="E127" s="52">
        <v>1000000</v>
      </c>
      <c r="G127"/>
    </row>
    <row r="128" spans="1:8">
      <c r="A128">
        <v>138</v>
      </c>
      <c r="B128" s="280" t="s">
        <v>3702</v>
      </c>
      <c r="C128" s="280" t="s">
        <v>2600</v>
      </c>
      <c r="D128" s="280" t="s">
        <v>3702</v>
      </c>
      <c r="E128" s="52">
        <v>1200000</v>
      </c>
      <c r="G128"/>
    </row>
    <row r="129" spans="1:8">
      <c r="A129">
        <v>139</v>
      </c>
      <c r="B129" s="280" t="s">
        <v>3457</v>
      </c>
      <c r="C129" s="280" t="s">
        <v>2598</v>
      </c>
      <c r="D129" s="280" t="s">
        <v>3457</v>
      </c>
      <c r="E129" s="52">
        <v>1000000</v>
      </c>
      <c r="G129"/>
    </row>
    <row r="130" spans="1:8">
      <c r="A130">
        <v>140</v>
      </c>
      <c r="B130" s="280" t="s">
        <v>4003</v>
      </c>
      <c r="C130" s="280" t="s">
        <v>4002</v>
      </c>
      <c r="D130" s="280" t="s">
        <v>4003</v>
      </c>
      <c r="E130" s="280" t="s">
        <v>4995</v>
      </c>
      <c r="G130"/>
      <c r="H130" s="334" t="s">
        <v>4999</v>
      </c>
    </row>
    <row r="131" spans="1:8">
      <c r="A131">
        <v>141</v>
      </c>
      <c r="B131" s="280" t="s">
        <v>1847</v>
      </c>
      <c r="C131" s="280" t="s">
        <v>4387</v>
      </c>
      <c r="D131" s="280" t="s">
        <v>1847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1993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2019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4388</v>
      </c>
      <c r="C134" s="280" t="s">
        <v>2140</v>
      </c>
      <c r="D134" s="280" t="s">
        <v>4388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2040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2498</v>
      </c>
      <c r="C136" s="280" t="s">
        <v>2264</v>
      </c>
      <c r="D136" s="280" t="s">
        <v>2498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3629</v>
      </c>
      <c r="C137" s="280" t="s">
        <v>2598</v>
      </c>
      <c r="D137" s="280" t="s">
        <v>3629</v>
      </c>
      <c r="G137"/>
    </row>
    <row r="138" spans="1:8">
      <c r="A138">
        <v>148</v>
      </c>
      <c r="C138" s="280" t="s">
        <v>2058</v>
      </c>
      <c r="E138" s="52">
        <v>200000</v>
      </c>
      <c r="G138"/>
    </row>
    <row r="139" spans="1:8">
      <c r="A139">
        <v>149</v>
      </c>
      <c r="C139" s="280" t="s">
        <v>2059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2602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3458</v>
      </c>
      <c r="C141" s="280" t="s">
        <v>2434</v>
      </c>
      <c r="D141" s="280" t="s">
        <v>3458</v>
      </c>
      <c r="E141" s="52">
        <v>1550000</v>
      </c>
      <c r="G141"/>
    </row>
    <row r="142" spans="1:8">
      <c r="A142">
        <v>152</v>
      </c>
      <c r="C142" s="280" t="s">
        <v>2085</v>
      </c>
      <c r="E142" s="52">
        <v>990000</v>
      </c>
      <c r="F142" s="52">
        <v>940000</v>
      </c>
      <c r="G142"/>
      <c r="H142" s="334" t="s">
        <v>2609</v>
      </c>
    </row>
    <row r="143" spans="1:8">
      <c r="A143">
        <v>153</v>
      </c>
      <c r="C143" s="280" t="s">
        <v>2087</v>
      </c>
      <c r="E143" s="52">
        <v>1000000</v>
      </c>
      <c r="G143"/>
    </row>
    <row r="144" spans="1:8">
      <c r="A144">
        <v>154</v>
      </c>
      <c r="C144" s="280" t="s">
        <v>2089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2438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2497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2156</v>
      </c>
      <c r="E147" s="52">
        <v>150000</v>
      </c>
      <c r="G147"/>
    </row>
    <row r="148" spans="1:8">
      <c r="A148">
        <v>158</v>
      </c>
      <c r="C148" s="280" t="s">
        <v>2167</v>
      </c>
      <c r="E148" s="52">
        <v>800000</v>
      </c>
      <c r="G148"/>
    </row>
    <row r="149" spans="1:8">
      <c r="A149">
        <v>159</v>
      </c>
      <c r="B149" s="280" t="s">
        <v>2172</v>
      </c>
      <c r="C149" s="280" t="s">
        <v>2172</v>
      </c>
      <c r="E149" s="52">
        <v>900000</v>
      </c>
      <c r="G149"/>
    </row>
    <row r="150" spans="1:8">
      <c r="A150">
        <v>160</v>
      </c>
      <c r="C150" s="280" t="s">
        <v>2182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4389</v>
      </c>
      <c r="C151" s="280" t="s">
        <v>2198</v>
      </c>
      <c r="D151" s="280" t="s">
        <v>4389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2196</v>
      </c>
      <c r="D152" s="280">
        <v>1087327175</v>
      </c>
      <c r="E152" s="52">
        <v>90000</v>
      </c>
      <c r="F152" s="52">
        <v>65000</v>
      </c>
      <c r="G152"/>
      <c r="H152" s="334" t="s">
        <v>2197</v>
      </c>
    </row>
    <row r="153" spans="1:8">
      <c r="A153">
        <v>163</v>
      </c>
      <c r="B153" s="280" t="s">
        <v>2199</v>
      </c>
      <c r="C153" s="280" t="s">
        <v>2200</v>
      </c>
      <c r="D153" s="280" t="s">
        <v>2199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2389</v>
      </c>
      <c r="C154" s="280" t="s">
        <v>2390</v>
      </c>
      <c r="D154" s="280" t="s">
        <v>2389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2438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2215</v>
      </c>
      <c r="E156" s="52">
        <v>1600000</v>
      </c>
      <c r="G156"/>
    </row>
    <row r="157" spans="1:8">
      <c r="A157">
        <v>167</v>
      </c>
      <c r="C157" s="280" t="s">
        <v>2242</v>
      </c>
      <c r="E157" s="52">
        <v>1200000</v>
      </c>
      <c r="G157"/>
    </row>
    <row r="158" spans="1:8">
      <c r="A158">
        <v>168</v>
      </c>
      <c r="B158" s="280" t="s">
        <v>2223</v>
      </c>
      <c r="C158" s="280" t="s">
        <v>2223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2438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2251</v>
      </c>
      <c r="C160" s="280" t="s">
        <v>2972</v>
      </c>
      <c r="D160" s="280" t="s">
        <v>2251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2253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2582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2266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2270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2791</v>
      </c>
      <c r="C165" s="280" t="s">
        <v>2792</v>
      </c>
      <c r="D165" s="280" t="s">
        <v>2791</v>
      </c>
      <c r="E165" s="52">
        <v>170000</v>
      </c>
      <c r="G165"/>
      <c r="H165" s="334" t="s">
        <v>2793</v>
      </c>
    </row>
    <row r="166" spans="1:8">
      <c r="A166">
        <v>176</v>
      </c>
      <c r="C166" s="280" t="s">
        <v>2316</v>
      </c>
      <c r="E166" s="52">
        <v>600000</v>
      </c>
      <c r="G166"/>
    </row>
    <row r="167" spans="1:8">
      <c r="A167">
        <v>177</v>
      </c>
      <c r="B167" s="280" t="s">
        <v>2318</v>
      </c>
      <c r="C167" s="280" t="s">
        <v>2319</v>
      </c>
      <c r="D167" s="280" t="s">
        <v>2318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2323</v>
      </c>
      <c r="E168" s="52">
        <v>200000</v>
      </c>
      <c r="G168"/>
    </row>
    <row r="169" spans="1:8">
      <c r="A169">
        <v>179</v>
      </c>
      <c r="B169" s="280" t="s">
        <v>2336</v>
      </c>
      <c r="C169" s="280" t="s">
        <v>2304</v>
      </c>
      <c r="D169" s="280" t="s">
        <v>2336</v>
      </c>
      <c r="E169" s="52">
        <v>770000</v>
      </c>
      <c r="G169"/>
    </row>
    <row r="170" spans="1:8">
      <c r="A170">
        <v>180</v>
      </c>
      <c r="B170" s="280" t="s">
        <v>2343</v>
      </c>
      <c r="C170" s="280" t="s">
        <v>2344</v>
      </c>
      <c r="D170" s="280" t="s">
        <v>2343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2345</v>
      </c>
      <c r="C171" s="280" t="s">
        <v>2346</v>
      </c>
      <c r="D171" s="280" t="s">
        <v>2345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2372</v>
      </c>
      <c r="E172" s="52">
        <v>850000</v>
      </c>
      <c r="G172"/>
    </row>
    <row r="173" spans="1:8">
      <c r="A173">
        <v>183</v>
      </c>
      <c r="C173" s="280" t="s">
        <v>2415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2429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2428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2481</v>
      </c>
      <c r="C176" s="280" t="s">
        <v>2482</v>
      </c>
      <c r="D176" s="280" t="s">
        <v>2481</v>
      </c>
      <c r="E176" s="52">
        <v>1000000</v>
      </c>
      <c r="G176"/>
    </row>
    <row r="177" spans="1:8">
      <c r="A177">
        <v>187</v>
      </c>
      <c r="B177" s="280" t="s">
        <v>2729</v>
      </c>
      <c r="C177" s="280" t="s">
        <v>2730</v>
      </c>
      <c r="D177" s="280" t="s">
        <v>2729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2530</v>
      </c>
      <c r="C178" s="280" t="s">
        <v>2531</v>
      </c>
      <c r="D178" s="280" t="s">
        <v>2530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2537</v>
      </c>
      <c r="E179" s="52">
        <v>1100000</v>
      </c>
      <c r="G179"/>
    </row>
    <row r="180" spans="1:8">
      <c r="A180">
        <v>190</v>
      </c>
      <c r="C180" s="280" t="s">
        <v>2566</v>
      </c>
      <c r="E180" s="52">
        <v>1700000</v>
      </c>
      <c r="G180"/>
    </row>
    <row r="181" spans="1:8">
      <c r="A181">
        <v>191</v>
      </c>
      <c r="B181" s="280" t="s">
        <v>2604</v>
      </c>
      <c r="C181" s="280" t="s">
        <v>2605</v>
      </c>
      <c r="D181" s="280" t="s">
        <v>2604</v>
      </c>
      <c r="E181" s="52">
        <v>400000</v>
      </c>
      <c r="G181"/>
    </row>
    <row r="182" spans="1:8">
      <c r="A182">
        <v>192</v>
      </c>
      <c r="B182" s="280" t="s">
        <v>2623</v>
      </c>
      <c r="C182" s="280" t="s">
        <v>2624</v>
      </c>
      <c r="D182" s="280" t="s">
        <v>2623</v>
      </c>
      <c r="E182" s="52">
        <v>1500000</v>
      </c>
      <c r="G182"/>
    </row>
    <row r="183" spans="1:8">
      <c r="A183">
        <v>193</v>
      </c>
      <c r="B183" s="280" t="s">
        <v>2635</v>
      </c>
      <c r="C183" s="280" t="s">
        <v>2635</v>
      </c>
      <c r="E183" s="52">
        <v>150000</v>
      </c>
      <c r="G183"/>
    </row>
    <row r="184" spans="1:8">
      <c r="A184">
        <v>195</v>
      </c>
      <c r="B184" s="280" t="s">
        <v>5075</v>
      </c>
      <c r="C184" s="280" t="s">
        <v>2706</v>
      </c>
      <c r="D184" s="280" t="s">
        <v>5075</v>
      </c>
      <c r="E184" s="280" t="s">
        <v>5076</v>
      </c>
      <c r="F184" s="52">
        <v>150000</v>
      </c>
      <c r="H184" s="281" t="s">
        <v>5077</v>
      </c>
    </row>
    <row r="185" spans="1:8">
      <c r="A185">
        <v>196</v>
      </c>
      <c r="B185" s="280" t="s">
        <v>2749</v>
      </c>
      <c r="C185" s="280" t="s">
        <v>2750</v>
      </c>
      <c r="D185" s="280" t="s">
        <v>2749</v>
      </c>
      <c r="E185" s="52">
        <v>300000</v>
      </c>
      <c r="F185" s="52">
        <v>150000</v>
      </c>
      <c r="G185"/>
      <c r="H185" s="334" t="s">
        <v>2751</v>
      </c>
    </row>
    <row r="186" spans="1:8">
      <c r="A186">
        <v>197</v>
      </c>
      <c r="B186" s="280">
        <v>501220639</v>
      </c>
      <c r="C186" s="280" t="s">
        <v>1701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2755</v>
      </c>
      <c r="C187" s="280" t="s">
        <v>2757</v>
      </c>
      <c r="D187" s="280" t="s">
        <v>2755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2826</v>
      </c>
      <c r="C188" s="280" t="s">
        <v>2827</v>
      </c>
      <c r="D188" s="280" t="s">
        <v>2826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4390</v>
      </c>
      <c r="C189" s="280" t="s">
        <v>4391</v>
      </c>
      <c r="D189" s="280" t="s">
        <v>4390</v>
      </c>
      <c r="G189"/>
    </row>
    <row r="190" spans="1:8">
      <c r="A190">
        <v>201</v>
      </c>
      <c r="B190" s="280">
        <v>709013001</v>
      </c>
      <c r="C190" s="280" t="s">
        <v>2790</v>
      </c>
      <c r="D190" s="280">
        <v>709013001</v>
      </c>
      <c r="G190"/>
    </row>
    <row r="191" spans="1:8">
      <c r="A191">
        <v>202</v>
      </c>
      <c r="C191" s="280" t="s">
        <v>2808</v>
      </c>
      <c r="E191" s="52">
        <v>50000</v>
      </c>
      <c r="G191"/>
    </row>
    <row r="192" spans="1:8">
      <c r="A192">
        <v>203</v>
      </c>
      <c r="C192" s="280" t="s">
        <v>2828</v>
      </c>
      <c r="E192" s="52">
        <v>35000</v>
      </c>
      <c r="G192"/>
    </row>
    <row r="193" spans="1:8">
      <c r="A193">
        <v>204</v>
      </c>
      <c r="B193" s="280" t="s">
        <v>4392</v>
      </c>
      <c r="C193" s="280" t="s">
        <v>4393</v>
      </c>
      <c r="D193" s="280" t="s">
        <v>4392</v>
      </c>
      <c r="E193" s="52">
        <v>900000</v>
      </c>
      <c r="G193"/>
    </row>
    <row r="194" spans="1:8">
      <c r="A194">
        <v>205</v>
      </c>
      <c r="B194" s="280" t="s">
        <v>3017</v>
      </c>
      <c r="C194" s="280" t="s">
        <v>3418</v>
      </c>
      <c r="D194" s="280" t="s">
        <v>3017</v>
      </c>
      <c r="E194" s="52">
        <v>1000000</v>
      </c>
      <c r="G194"/>
    </row>
    <row r="195" spans="1:8">
      <c r="A195">
        <v>206</v>
      </c>
      <c r="B195" s="280" t="s">
        <v>2857</v>
      </c>
      <c r="C195" s="280" t="s">
        <v>2858</v>
      </c>
      <c r="D195" s="280" t="s">
        <v>2857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2861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2890</v>
      </c>
      <c r="C197" s="280" t="s">
        <v>2891</v>
      </c>
      <c r="D197" s="280" t="s">
        <v>2890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2976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2823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3024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3024</v>
      </c>
      <c r="D201" s="280">
        <v>6058008068</v>
      </c>
      <c r="G201"/>
    </row>
    <row r="202" spans="1:8">
      <c r="A202">
        <v>213</v>
      </c>
      <c r="C202" s="280" t="s">
        <v>3031</v>
      </c>
      <c r="E202" s="52">
        <v>110000</v>
      </c>
      <c r="G202"/>
    </row>
    <row r="203" spans="1:8">
      <c r="A203">
        <v>214</v>
      </c>
      <c r="B203" s="280" t="s">
        <v>3064</v>
      </c>
      <c r="C203" s="280" t="s">
        <v>2304</v>
      </c>
      <c r="D203" s="280" t="s">
        <v>3064</v>
      </c>
      <c r="E203" s="52">
        <v>1550000</v>
      </c>
      <c r="G203"/>
    </row>
    <row r="204" spans="1:8">
      <c r="A204">
        <v>215</v>
      </c>
      <c r="B204" s="280" t="s">
        <v>3451</v>
      </c>
      <c r="C204" s="280" t="s">
        <v>4394</v>
      </c>
      <c r="D204" s="280" t="s">
        <v>3451</v>
      </c>
      <c r="E204" s="52">
        <v>1300000</v>
      </c>
      <c r="G204"/>
    </row>
    <row r="205" spans="1:8">
      <c r="A205">
        <v>216</v>
      </c>
      <c r="B205" s="280" t="s">
        <v>4790</v>
      </c>
      <c r="C205" s="280" t="s">
        <v>3112</v>
      </c>
      <c r="D205" s="280" t="s">
        <v>4790</v>
      </c>
      <c r="E205" s="280" t="s">
        <v>4791</v>
      </c>
      <c r="G205"/>
    </row>
    <row r="206" spans="1:8">
      <c r="A206">
        <v>217</v>
      </c>
      <c r="B206" s="280" t="s">
        <v>3172</v>
      </c>
      <c r="C206" s="280" t="s">
        <v>3113</v>
      </c>
      <c r="D206" s="280">
        <v>501223434</v>
      </c>
      <c r="G206"/>
    </row>
    <row r="207" spans="1:8">
      <c r="A207">
        <v>218</v>
      </c>
      <c r="B207" s="280" t="s">
        <v>3173</v>
      </c>
      <c r="C207" s="280" t="s">
        <v>3170</v>
      </c>
      <c r="D207" s="280">
        <v>501327105</v>
      </c>
      <c r="G207"/>
      <c r="H207" s="334" t="s">
        <v>3171</v>
      </c>
    </row>
    <row r="208" spans="1:8">
      <c r="A208">
        <v>219</v>
      </c>
      <c r="B208" s="280" t="s">
        <v>3179</v>
      </c>
      <c r="C208" s="280" t="s">
        <v>3180</v>
      </c>
      <c r="D208" s="280" t="s">
        <v>3179</v>
      </c>
      <c r="E208" s="52">
        <v>300000</v>
      </c>
      <c r="G208"/>
    </row>
    <row r="209" spans="1:8">
      <c r="A209">
        <v>220</v>
      </c>
      <c r="B209" s="280" t="s">
        <v>3208</v>
      </c>
      <c r="C209" s="280" t="s">
        <v>3209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3279</v>
      </c>
      <c r="C210" s="280" t="s">
        <v>3280</v>
      </c>
      <c r="D210" s="280" t="s">
        <v>3279</v>
      </c>
      <c r="G210"/>
      <c r="H210" s="334" t="s">
        <v>3281</v>
      </c>
    </row>
    <row r="211" spans="1:8">
      <c r="A211">
        <v>222</v>
      </c>
      <c r="B211" s="280" t="s">
        <v>3309</v>
      </c>
      <c r="C211" s="280" t="s">
        <v>3310</v>
      </c>
      <c r="D211" s="280" t="s">
        <v>3309</v>
      </c>
      <c r="E211" s="52">
        <v>1500000</v>
      </c>
      <c r="G211"/>
    </row>
    <row r="212" spans="1:8">
      <c r="A212">
        <v>223</v>
      </c>
      <c r="C212" s="280" t="s">
        <v>3334</v>
      </c>
      <c r="E212" s="52">
        <v>750000</v>
      </c>
      <c r="G212"/>
    </row>
    <row r="213" spans="1:8">
      <c r="A213">
        <v>224</v>
      </c>
      <c r="B213" s="280" t="s">
        <v>3368</v>
      </c>
      <c r="C213" s="280" t="s">
        <v>3369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3405</v>
      </c>
      <c r="C214" s="280" t="s">
        <v>3118</v>
      </c>
      <c r="D214" s="280" t="s">
        <v>3405</v>
      </c>
      <c r="E214" s="52">
        <v>1100000</v>
      </c>
      <c r="G214"/>
    </row>
    <row r="215" spans="1:8">
      <c r="A215">
        <v>226</v>
      </c>
      <c r="B215" s="280" t="s">
        <v>3429</v>
      </c>
      <c r="C215" s="280" t="s">
        <v>3430</v>
      </c>
      <c r="D215" s="280" t="s">
        <v>3429</v>
      </c>
      <c r="G215"/>
    </row>
    <row r="216" spans="1:8">
      <c r="A216">
        <v>227</v>
      </c>
      <c r="B216" s="280" t="s">
        <v>3437</v>
      </c>
      <c r="C216" s="280" t="s">
        <v>3437</v>
      </c>
      <c r="E216" s="52">
        <v>300000</v>
      </c>
      <c r="G216"/>
    </row>
    <row r="217" spans="1:8">
      <c r="A217">
        <v>228</v>
      </c>
      <c r="B217" s="280" t="s">
        <v>4395</v>
      </c>
      <c r="C217" s="280" t="s">
        <v>4396</v>
      </c>
      <c r="D217" s="280" t="s">
        <v>4395</v>
      </c>
      <c r="E217" s="52">
        <v>1300000</v>
      </c>
      <c r="G217"/>
    </row>
    <row r="218" spans="1:8">
      <c r="A218">
        <v>229</v>
      </c>
      <c r="C218" s="280" t="s">
        <v>3462</v>
      </c>
      <c r="E218" s="52">
        <v>2200000</v>
      </c>
      <c r="G218"/>
    </row>
    <row r="219" spans="1:8">
      <c r="A219">
        <v>230</v>
      </c>
      <c r="B219" s="280" t="s">
        <v>3467</v>
      </c>
      <c r="C219" s="280" t="s">
        <v>3468</v>
      </c>
      <c r="D219" s="280" t="s">
        <v>3467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3469</v>
      </c>
      <c r="C220" s="280" t="s">
        <v>3470</v>
      </c>
      <c r="D220" s="280" t="s">
        <v>3469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3471</v>
      </c>
      <c r="C221" s="280" t="s">
        <v>3462</v>
      </c>
      <c r="D221" s="280" t="s">
        <v>3471</v>
      </c>
      <c r="E221" s="52">
        <v>2200000</v>
      </c>
      <c r="G221"/>
    </row>
    <row r="222" spans="1:8">
      <c r="A222">
        <v>233</v>
      </c>
      <c r="B222" s="280" t="s">
        <v>3472</v>
      </c>
      <c r="C222" s="280" t="s">
        <v>3473</v>
      </c>
      <c r="D222" s="280" t="s">
        <v>3472</v>
      </c>
      <c r="E222" s="52">
        <v>300000</v>
      </c>
      <c r="G222"/>
    </row>
    <row r="223" spans="1:8">
      <c r="A223">
        <v>234</v>
      </c>
      <c r="B223" s="280" t="s">
        <v>3500</v>
      </c>
      <c r="C223" s="280" t="s">
        <v>3501</v>
      </c>
      <c r="D223" s="280" t="s">
        <v>3500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3682</v>
      </c>
      <c r="C224" s="280" t="s">
        <v>3683</v>
      </c>
      <c r="D224" s="280" t="s">
        <v>3682</v>
      </c>
      <c r="E224" s="52">
        <v>600000</v>
      </c>
      <c r="G224"/>
    </row>
    <row r="225" spans="1:9">
      <c r="A225">
        <v>236</v>
      </c>
      <c r="B225" s="280" t="s">
        <v>3694</v>
      </c>
      <c r="C225" s="280" t="s">
        <v>3694</v>
      </c>
      <c r="D225" s="280" t="s">
        <v>3695</v>
      </c>
      <c r="E225" s="52">
        <v>2500000</v>
      </c>
      <c r="G225"/>
    </row>
    <row r="226" spans="1:9">
      <c r="A226">
        <v>237</v>
      </c>
      <c r="C226" s="280" t="s">
        <v>3708</v>
      </c>
      <c r="D226" s="280" t="s">
        <v>3709</v>
      </c>
      <c r="E226" s="52">
        <v>10000</v>
      </c>
    </row>
    <row r="227" spans="1:9">
      <c r="A227">
        <v>238</v>
      </c>
      <c r="B227" s="280" t="s">
        <v>3732</v>
      </c>
      <c r="C227" s="280" t="s">
        <v>3733</v>
      </c>
      <c r="D227" s="280" t="s">
        <v>3732</v>
      </c>
    </row>
    <row r="228" spans="1:9">
      <c r="A228">
        <v>239</v>
      </c>
      <c r="B228" s="280" t="s">
        <v>3859</v>
      </c>
      <c r="C228" s="280" t="s">
        <v>3858</v>
      </c>
      <c r="D228" s="280" t="s">
        <v>3859</v>
      </c>
      <c r="E228" s="52">
        <v>1000000</v>
      </c>
    </row>
    <row r="229" spans="1:9">
      <c r="A229">
        <v>240</v>
      </c>
      <c r="C229" s="280" t="s">
        <v>3865</v>
      </c>
      <c r="E229" s="52">
        <v>1000000</v>
      </c>
      <c r="H229" s="334" t="s">
        <v>4201</v>
      </c>
    </row>
    <row r="230" spans="1:9">
      <c r="A230">
        <v>241</v>
      </c>
      <c r="C230" s="280" t="s">
        <v>3869</v>
      </c>
      <c r="E230" s="52">
        <v>200000</v>
      </c>
      <c r="H230" s="334" t="s">
        <v>4201</v>
      </c>
    </row>
    <row r="231" spans="1:9">
      <c r="A231">
        <v>242</v>
      </c>
      <c r="B231" s="280" t="s">
        <v>1175</v>
      </c>
      <c r="C231" s="280" t="s">
        <v>3870</v>
      </c>
      <c r="D231" s="280" t="s">
        <v>1175</v>
      </c>
      <c r="E231" s="52">
        <v>400000</v>
      </c>
      <c r="F231" s="52">
        <v>200000</v>
      </c>
      <c r="I231" t="s">
        <v>4209</v>
      </c>
    </row>
    <row r="232" spans="1:9">
      <c r="A232">
        <v>243</v>
      </c>
      <c r="C232" s="280" t="s">
        <v>3873</v>
      </c>
      <c r="E232" s="52">
        <v>700000</v>
      </c>
    </row>
    <row r="233" spans="1:9">
      <c r="A233">
        <v>244</v>
      </c>
      <c r="B233" s="280" t="s">
        <v>3876</v>
      </c>
      <c r="C233" s="280" t="s">
        <v>3875</v>
      </c>
      <c r="D233" s="280" t="s">
        <v>3876</v>
      </c>
      <c r="E233" s="52">
        <v>1800000</v>
      </c>
    </row>
    <row r="234" spans="1:9">
      <c r="A234">
        <v>245</v>
      </c>
      <c r="B234" s="280" t="s">
        <v>4397</v>
      </c>
      <c r="C234" s="280" t="s">
        <v>2823</v>
      </c>
      <c r="D234" s="280" t="s">
        <v>4397</v>
      </c>
      <c r="E234" s="52">
        <v>350000</v>
      </c>
    </row>
    <row r="235" spans="1:9">
      <c r="A235">
        <v>246</v>
      </c>
      <c r="B235" s="280" t="s">
        <v>3878</v>
      </c>
      <c r="C235" s="280" t="s">
        <v>3877</v>
      </c>
      <c r="D235" s="280" t="s">
        <v>3878</v>
      </c>
      <c r="E235" s="52">
        <v>1300000</v>
      </c>
    </row>
    <row r="236" spans="1:9">
      <c r="A236">
        <v>247</v>
      </c>
      <c r="B236" s="280" t="s">
        <v>4398</v>
      </c>
      <c r="C236" s="280" t="s">
        <v>3879</v>
      </c>
      <c r="D236" s="280" t="s">
        <v>4398</v>
      </c>
      <c r="E236" s="52">
        <v>1550000</v>
      </c>
    </row>
    <row r="237" spans="1:9">
      <c r="A237">
        <v>248</v>
      </c>
      <c r="B237" s="280" t="s">
        <v>1887</v>
      </c>
      <c r="C237" s="280" t="s">
        <v>4399</v>
      </c>
      <c r="D237" s="280" t="s">
        <v>1887</v>
      </c>
      <c r="E237" s="52">
        <v>350000</v>
      </c>
      <c r="F237" s="52">
        <v>85000</v>
      </c>
    </row>
    <row r="238" spans="1:9">
      <c r="A238">
        <v>249</v>
      </c>
      <c r="B238" s="280" t="s">
        <v>4400</v>
      </c>
      <c r="C238" s="280" t="s">
        <v>2823</v>
      </c>
      <c r="D238" s="280" t="s">
        <v>4400</v>
      </c>
      <c r="E238" s="52">
        <v>396000</v>
      </c>
    </row>
    <row r="239" spans="1:9">
      <c r="A239">
        <v>250</v>
      </c>
      <c r="B239" s="280" t="s">
        <v>4401</v>
      </c>
      <c r="C239" s="280" t="s">
        <v>3892</v>
      </c>
      <c r="D239" s="280" t="s">
        <v>4401</v>
      </c>
      <c r="E239" s="52">
        <v>800000</v>
      </c>
    </row>
    <row r="240" spans="1:9">
      <c r="A240">
        <v>251</v>
      </c>
      <c r="B240" s="280" t="s">
        <v>4402</v>
      </c>
      <c r="C240" s="280" t="s">
        <v>2304</v>
      </c>
      <c r="D240" s="280" t="s">
        <v>4402</v>
      </c>
    </row>
    <row r="241" spans="1:8">
      <c r="A241">
        <v>252</v>
      </c>
      <c r="B241" s="280" t="s">
        <v>4403</v>
      </c>
      <c r="C241" s="280" t="s">
        <v>3024</v>
      </c>
      <c r="D241" s="280" t="s">
        <v>4403</v>
      </c>
      <c r="E241" s="52">
        <v>1600000</v>
      </c>
    </row>
    <row r="242" spans="1:8">
      <c r="A242">
        <v>253</v>
      </c>
      <c r="B242" s="280" t="s">
        <v>4404</v>
      </c>
      <c r="C242" s="280" t="s">
        <v>3925</v>
      </c>
      <c r="D242" s="280" t="s">
        <v>4404</v>
      </c>
      <c r="E242" s="52">
        <v>374000</v>
      </c>
    </row>
    <row r="243" spans="1:8">
      <c r="A243">
        <v>254</v>
      </c>
      <c r="B243" s="280" t="s">
        <v>4036</v>
      </c>
      <c r="C243" s="280" t="s">
        <v>1173</v>
      </c>
      <c r="D243" s="280" t="s">
        <v>4036</v>
      </c>
      <c r="E243" s="52">
        <v>1200000</v>
      </c>
    </row>
    <row r="244" spans="1:8">
      <c r="A244">
        <v>255</v>
      </c>
      <c r="C244" s="280" t="s">
        <v>3939</v>
      </c>
      <c r="E244" s="52">
        <v>1090910</v>
      </c>
    </row>
    <row r="245" spans="1:8">
      <c r="A245">
        <v>256</v>
      </c>
      <c r="B245" s="280" t="s">
        <v>4405</v>
      </c>
      <c r="C245" s="280" t="s">
        <v>4406</v>
      </c>
      <c r="D245" s="280" t="s">
        <v>4405</v>
      </c>
    </row>
    <row r="246" spans="1:8">
      <c r="A246">
        <v>257</v>
      </c>
      <c r="B246" s="280" t="s">
        <v>4407</v>
      </c>
      <c r="C246" s="280" t="s">
        <v>4191</v>
      </c>
      <c r="D246" s="280" t="s">
        <v>4407</v>
      </c>
    </row>
    <row r="247" spans="1:8">
      <c r="A247">
        <v>258</v>
      </c>
      <c r="B247" s="280" t="s">
        <v>4408</v>
      </c>
      <c r="C247" s="280" t="s">
        <v>1171</v>
      </c>
      <c r="D247" s="280" t="s">
        <v>4408</v>
      </c>
      <c r="E247" s="52">
        <v>1600000</v>
      </c>
    </row>
    <row r="248" spans="1:8">
      <c r="A248">
        <v>259</v>
      </c>
      <c r="B248" s="280" t="s">
        <v>4683</v>
      </c>
      <c r="C248" s="280" t="s">
        <v>4684</v>
      </c>
      <c r="D248" s="280" t="s">
        <v>4685</v>
      </c>
    </row>
    <row r="249" spans="1:8">
      <c r="A249">
        <v>260</v>
      </c>
      <c r="C249" s="280" t="s">
        <v>4409</v>
      </c>
      <c r="E249" s="52">
        <v>450000</v>
      </c>
      <c r="F249" s="52">
        <v>180000</v>
      </c>
    </row>
    <row r="250" spans="1:8">
      <c r="A250">
        <v>261</v>
      </c>
      <c r="B250" s="280" t="s">
        <v>3988</v>
      </c>
      <c r="C250" s="280" t="s">
        <v>3987</v>
      </c>
      <c r="D250" s="280" t="s">
        <v>3988</v>
      </c>
      <c r="E250" s="52">
        <v>850000</v>
      </c>
      <c r="H250" s="334" t="s">
        <v>5343</v>
      </c>
    </row>
    <row r="251" spans="1:8">
      <c r="A251">
        <v>262</v>
      </c>
      <c r="B251" s="280" t="s">
        <v>3992</v>
      </c>
      <c r="C251" s="280" t="s">
        <v>3991</v>
      </c>
      <c r="D251" s="280" t="s">
        <v>3992</v>
      </c>
      <c r="E251" s="52">
        <v>300000</v>
      </c>
    </row>
    <row r="252" spans="1:8">
      <c r="A252">
        <v>263</v>
      </c>
      <c r="B252" s="280" t="s">
        <v>4410</v>
      </c>
      <c r="C252" s="280" t="s">
        <v>3993</v>
      </c>
      <c r="D252" s="280" t="s">
        <v>4410</v>
      </c>
      <c r="E252" s="52">
        <v>650000</v>
      </c>
    </row>
    <row r="253" spans="1:8">
      <c r="A253">
        <v>264</v>
      </c>
      <c r="C253" s="280" t="s">
        <v>3996</v>
      </c>
      <c r="E253" s="52">
        <v>850000</v>
      </c>
    </row>
    <row r="254" spans="1:8">
      <c r="A254">
        <v>265</v>
      </c>
      <c r="B254" s="280" t="s">
        <v>4411</v>
      </c>
      <c r="C254" s="280" t="s">
        <v>4000</v>
      </c>
      <c r="D254" s="280" t="s">
        <v>4411</v>
      </c>
      <c r="E254" s="52">
        <v>357000</v>
      </c>
    </row>
    <row r="255" spans="1:8">
      <c r="A255">
        <v>266</v>
      </c>
      <c r="B255" s="280" t="s">
        <v>3709</v>
      </c>
      <c r="C255" s="280" t="s">
        <v>4001</v>
      </c>
      <c r="D255" s="280" t="s">
        <v>3709</v>
      </c>
      <c r="E255" s="52">
        <v>8500</v>
      </c>
    </row>
    <row r="256" spans="1:8">
      <c r="A256">
        <v>267</v>
      </c>
      <c r="B256" s="280" t="s">
        <v>3037</v>
      </c>
      <c r="C256" s="280" t="s">
        <v>3037</v>
      </c>
      <c r="E256" s="52">
        <v>250000</v>
      </c>
    </row>
    <row r="257" spans="1:6">
      <c r="A257">
        <v>268</v>
      </c>
      <c r="B257" s="280" t="s">
        <v>4412</v>
      </c>
      <c r="C257" s="280" t="s">
        <v>3857</v>
      </c>
      <c r="D257" s="280" t="s">
        <v>4412</v>
      </c>
      <c r="E257" s="52">
        <v>70000</v>
      </c>
      <c r="F257" s="52">
        <v>40000</v>
      </c>
    </row>
    <row r="258" spans="1:6">
      <c r="A258">
        <v>269</v>
      </c>
      <c r="B258" s="280" t="s">
        <v>4011</v>
      </c>
      <c r="C258" s="280" t="s">
        <v>4010</v>
      </c>
      <c r="D258" s="280" t="s">
        <v>4011</v>
      </c>
      <c r="E258" s="52">
        <v>22000</v>
      </c>
    </row>
    <row r="259" spans="1:6">
      <c r="A259">
        <v>270</v>
      </c>
      <c r="B259" s="280" t="s">
        <v>4413</v>
      </c>
      <c r="C259" s="280" t="s">
        <v>4414</v>
      </c>
      <c r="D259" s="280" t="s">
        <v>4413</v>
      </c>
    </row>
    <row r="260" spans="1:6">
      <c r="A260">
        <v>271</v>
      </c>
      <c r="B260" s="280" t="s">
        <v>4015</v>
      </c>
      <c r="C260" s="280" t="s">
        <v>4014</v>
      </c>
      <c r="D260" s="280" t="s">
        <v>4015</v>
      </c>
    </row>
    <row r="261" spans="1:6">
      <c r="A261">
        <v>272</v>
      </c>
      <c r="B261" s="280" t="s">
        <v>1520</v>
      </c>
      <c r="C261" s="280" t="s">
        <v>4415</v>
      </c>
      <c r="D261" s="280" t="s">
        <v>1520</v>
      </c>
      <c r="E261" s="52">
        <v>1200000</v>
      </c>
    </row>
    <row r="262" spans="1:6">
      <c r="A262">
        <v>273</v>
      </c>
      <c r="B262" s="280" t="s">
        <v>4046</v>
      </c>
      <c r="C262" s="280" t="s">
        <v>4045</v>
      </c>
      <c r="D262" s="280" t="s">
        <v>4046</v>
      </c>
      <c r="E262" s="52">
        <v>1400000</v>
      </c>
    </row>
    <row r="263" spans="1:6">
      <c r="A263">
        <v>274</v>
      </c>
      <c r="B263" s="280" t="s">
        <v>4048</v>
      </c>
      <c r="C263" s="280" t="s">
        <v>3912</v>
      </c>
      <c r="D263" s="280" t="s">
        <v>4048</v>
      </c>
      <c r="E263" s="52">
        <v>1600000</v>
      </c>
    </row>
    <row r="264" spans="1:6">
      <c r="A264">
        <v>275</v>
      </c>
      <c r="B264" s="280" t="s">
        <v>4416</v>
      </c>
      <c r="C264" s="280" t="s">
        <v>4417</v>
      </c>
      <c r="D264" s="280" t="s">
        <v>4416</v>
      </c>
      <c r="E264" s="52">
        <v>150000</v>
      </c>
      <c r="F264" s="52">
        <v>110000</v>
      </c>
    </row>
    <row r="265" spans="1:6">
      <c r="A265">
        <v>276</v>
      </c>
      <c r="C265" s="280" t="s">
        <v>4053</v>
      </c>
      <c r="E265" s="52">
        <v>10000</v>
      </c>
    </row>
    <row r="266" spans="1:6">
      <c r="A266">
        <v>277</v>
      </c>
      <c r="B266" s="280" t="s">
        <v>4418</v>
      </c>
      <c r="C266" s="280" t="s">
        <v>4419</v>
      </c>
      <c r="D266" s="280" t="s">
        <v>4418</v>
      </c>
      <c r="E266" s="52">
        <v>1800000</v>
      </c>
    </row>
    <row r="267" spans="1:6">
      <c r="A267">
        <v>278</v>
      </c>
      <c r="B267" s="280" t="s">
        <v>4058</v>
      </c>
      <c r="C267" s="280" t="s">
        <v>4057</v>
      </c>
      <c r="D267" s="280" t="s">
        <v>4058</v>
      </c>
      <c r="E267" s="52">
        <v>1000000</v>
      </c>
    </row>
    <row r="268" spans="1:6">
      <c r="A268">
        <v>279</v>
      </c>
      <c r="B268" s="280" t="s">
        <v>4420</v>
      </c>
      <c r="C268" s="280" t="s">
        <v>4067</v>
      </c>
      <c r="D268" s="280" t="s">
        <v>4420</v>
      </c>
      <c r="E268" s="52">
        <v>1600000</v>
      </c>
    </row>
    <row r="269" spans="1:6">
      <c r="A269">
        <v>280</v>
      </c>
      <c r="B269" s="280" t="s">
        <v>4421</v>
      </c>
      <c r="C269" s="280" t="s">
        <v>4245</v>
      </c>
      <c r="D269" s="280" t="s">
        <v>4421</v>
      </c>
      <c r="E269" s="52">
        <v>2100000</v>
      </c>
    </row>
    <row r="270" spans="1:6">
      <c r="A270">
        <v>281</v>
      </c>
      <c r="B270" s="280" t="s">
        <v>2318</v>
      </c>
      <c r="C270" s="280" t="s">
        <v>4129</v>
      </c>
      <c r="D270" s="280" t="s">
        <v>2318</v>
      </c>
      <c r="E270" s="52">
        <v>850000</v>
      </c>
    </row>
    <row r="271" spans="1:6">
      <c r="A271">
        <v>282</v>
      </c>
      <c r="B271" s="280" t="s">
        <v>2353</v>
      </c>
      <c r="C271" s="280" t="s">
        <v>4130</v>
      </c>
      <c r="D271" s="280" t="s">
        <v>2353</v>
      </c>
      <c r="E271" s="52">
        <v>1200000</v>
      </c>
    </row>
    <row r="272" spans="1:6">
      <c r="A272">
        <v>283</v>
      </c>
      <c r="B272" s="280" t="s">
        <v>4422</v>
      </c>
      <c r="C272" s="280" t="s">
        <v>4136</v>
      </c>
      <c r="D272" s="280" t="s">
        <v>4422</v>
      </c>
      <c r="E272" s="52">
        <v>1700000</v>
      </c>
    </row>
    <row r="273" spans="1:8">
      <c r="A273">
        <v>284</v>
      </c>
      <c r="B273" s="280" t="s">
        <v>4228</v>
      </c>
      <c r="C273" s="280" t="s">
        <v>4229</v>
      </c>
      <c r="D273" s="280" t="s">
        <v>4228</v>
      </c>
      <c r="E273" s="52">
        <v>400000</v>
      </c>
    </row>
    <row r="274" spans="1:8">
      <c r="A274">
        <v>285</v>
      </c>
      <c r="B274" s="280" t="s">
        <v>4230</v>
      </c>
      <c r="C274" s="280" t="s">
        <v>4231</v>
      </c>
      <c r="D274" s="280" t="s">
        <v>4230</v>
      </c>
      <c r="E274" s="52">
        <v>400000</v>
      </c>
    </row>
    <row r="275" spans="1:8">
      <c r="A275">
        <v>286</v>
      </c>
      <c r="B275" s="280" t="s">
        <v>4246</v>
      </c>
      <c r="C275" s="280" t="s">
        <v>4245</v>
      </c>
      <c r="D275" s="280" t="s">
        <v>4246</v>
      </c>
      <c r="E275" s="52">
        <v>2100000</v>
      </c>
    </row>
    <row r="276" spans="1:8">
      <c r="A276">
        <v>287</v>
      </c>
      <c r="B276" s="280" t="s">
        <v>5020</v>
      </c>
      <c r="C276" s="280" t="s">
        <v>1789</v>
      </c>
      <c r="D276" s="280" t="s">
        <v>4423</v>
      </c>
      <c r="E276" s="52">
        <v>210000</v>
      </c>
    </row>
    <row r="277" spans="1:8">
      <c r="A277">
        <v>288</v>
      </c>
      <c r="B277" s="280" t="s">
        <v>4271</v>
      </c>
      <c r="C277" s="280" t="s">
        <v>4271</v>
      </c>
      <c r="E277" s="52">
        <v>350000</v>
      </c>
    </row>
    <row r="278" spans="1:8">
      <c r="A278">
        <v>289</v>
      </c>
      <c r="C278" s="280" t="s">
        <v>4449</v>
      </c>
      <c r="E278" s="52">
        <v>1500000</v>
      </c>
      <c r="H278" s="281" t="s">
        <v>4433</v>
      </c>
    </row>
    <row r="279" spans="1:8">
      <c r="A279">
        <v>290</v>
      </c>
      <c r="B279" s="280" t="s">
        <v>4458</v>
      </c>
      <c r="C279" s="280" t="s">
        <v>4459</v>
      </c>
      <c r="D279" s="280" t="s">
        <v>4458</v>
      </c>
      <c r="E279" s="52">
        <v>10000</v>
      </c>
      <c r="H279" s="281" t="s">
        <v>4436</v>
      </c>
    </row>
    <row r="280" spans="1:8">
      <c r="A280">
        <v>291</v>
      </c>
      <c r="B280" s="280" t="s">
        <v>4460</v>
      </c>
      <c r="C280" s="280" t="s">
        <v>5021</v>
      </c>
      <c r="D280" s="280" t="s">
        <v>4460</v>
      </c>
      <c r="E280" s="52">
        <v>100000</v>
      </c>
      <c r="F280" s="52">
        <v>25000</v>
      </c>
    </row>
    <row r="281" spans="1:8">
      <c r="A281">
        <v>292</v>
      </c>
      <c r="B281" s="280" t="s">
        <v>4461</v>
      </c>
      <c r="C281" s="280" t="s">
        <v>4245</v>
      </c>
      <c r="D281" s="280" t="s">
        <v>4461</v>
      </c>
      <c r="E281" s="52">
        <v>2100000</v>
      </c>
    </row>
    <row r="282" spans="1:8">
      <c r="A282">
        <v>293</v>
      </c>
      <c r="B282" s="280" t="s">
        <v>4462</v>
      </c>
      <c r="C282" s="280" t="s">
        <v>4463</v>
      </c>
      <c r="D282" s="280" t="s">
        <v>4462</v>
      </c>
      <c r="E282" s="52">
        <v>1000000</v>
      </c>
    </row>
    <row r="283" spans="1:8">
      <c r="A283">
        <v>294</v>
      </c>
      <c r="B283" s="280" t="s">
        <v>4464</v>
      </c>
      <c r="C283" s="280" t="s">
        <v>4463</v>
      </c>
      <c r="D283" s="280" t="s">
        <v>4464</v>
      </c>
      <c r="E283" s="52">
        <v>1000000</v>
      </c>
      <c r="H283" s="334" t="s">
        <v>4464</v>
      </c>
    </row>
    <row r="284" spans="1:8">
      <c r="A284">
        <v>295</v>
      </c>
      <c r="B284" s="280" t="s">
        <v>4500</v>
      </c>
      <c r="C284" s="280" t="s">
        <v>4499</v>
      </c>
      <c r="D284" s="280" t="s">
        <v>4500</v>
      </c>
      <c r="E284" s="52">
        <v>100000</v>
      </c>
      <c r="H284" s="334" t="s">
        <v>4501</v>
      </c>
    </row>
    <row r="285" spans="1:8">
      <c r="A285">
        <v>252</v>
      </c>
      <c r="B285" s="280" t="s">
        <v>4571</v>
      </c>
      <c r="C285" s="280" t="s">
        <v>4571</v>
      </c>
      <c r="E285" s="52">
        <v>300000</v>
      </c>
    </row>
    <row r="286" spans="1:8">
      <c r="A286">
        <v>253</v>
      </c>
      <c r="B286" s="280" t="s">
        <v>4593</v>
      </c>
      <c r="C286" s="280" t="s">
        <v>4593</v>
      </c>
      <c r="E286" s="52">
        <v>1000000</v>
      </c>
    </row>
    <row r="287" spans="1:8">
      <c r="A287">
        <v>254</v>
      </c>
      <c r="C287" s="280" t="s">
        <v>4596</v>
      </c>
      <c r="E287" s="52">
        <v>20000</v>
      </c>
    </row>
    <row r="288" spans="1:8">
      <c r="A288">
        <v>255</v>
      </c>
      <c r="C288" s="280" t="s">
        <v>4597</v>
      </c>
      <c r="E288" s="52">
        <v>30000</v>
      </c>
    </row>
    <row r="289" spans="1:8">
      <c r="A289">
        <v>256</v>
      </c>
      <c r="C289" s="280" t="s">
        <v>4615</v>
      </c>
      <c r="E289" s="52">
        <v>350000</v>
      </c>
    </row>
    <row r="290" spans="1:8">
      <c r="A290">
        <v>257</v>
      </c>
      <c r="C290" s="280" t="s">
        <v>4624</v>
      </c>
      <c r="D290" s="280" t="s">
        <v>4625</v>
      </c>
      <c r="E290" s="52">
        <v>1200000</v>
      </c>
    </row>
    <row r="291" spans="1:8">
      <c r="A291">
        <v>258</v>
      </c>
      <c r="C291" s="280" t="s">
        <v>4633</v>
      </c>
      <c r="E291" s="52">
        <v>100000</v>
      </c>
    </row>
    <row r="292" spans="1:8">
      <c r="A292">
        <v>259</v>
      </c>
      <c r="C292" s="280" t="s">
        <v>4675</v>
      </c>
      <c r="D292" s="280" t="s">
        <v>4676</v>
      </c>
      <c r="E292" s="52">
        <v>30000</v>
      </c>
    </row>
    <row r="293" spans="1:8">
      <c r="A293">
        <v>260</v>
      </c>
      <c r="C293" s="280" t="s">
        <v>4700</v>
      </c>
      <c r="E293" s="52">
        <v>300000</v>
      </c>
    </row>
    <row r="294" spans="1:8">
      <c r="A294">
        <v>261</v>
      </c>
      <c r="C294" s="280" t="s">
        <v>4706</v>
      </c>
      <c r="D294" s="280" t="s">
        <v>4707</v>
      </c>
      <c r="E294" s="52">
        <v>350000</v>
      </c>
    </row>
    <row r="295" spans="1:8">
      <c r="A295">
        <v>262</v>
      </c>
      <c r="C295" s="280" t="s">
        <v>4724</v>
      </c>
      <c r="D295" s="280" t="s">
        <v>3279</v>
      </c>
      <c r="E295" s="52">
        <v>2000000</v>
      </c>
    </row>
    <row r="296" spans="1:8">
      <c r="A296">
        <v>263</v>
      </c>
      <c r="C296" s="280" t="s">
        <v>4792</v>
      </c>
      <c r="D296" s="280" t="s">
        <v>4793</v>
      </c>
      <c r="E296" s="52">
        <v>1500000</v>
      </c>
      <c r="H296" s="334" t="s">
        <v>4794</v>
      </c>
    </row>
    <row r="297" spans="1:8">
      <c r="A297">
        <v>264</v>
      </c>
      <c r="C297" s="280" t="s">
        <v>4803</v>
      </c>
      <c r="E297" s="52">
        <v>160000</v>
      </c>
    </row>
    <row r="298" spans="1:8">
      <c r="A298">
        <v>265</v>
      </c>
      <c r="C298" s="280" t="s">
        <v>4831</v>
      </c>
      <c r="D298" s="280" t="s">
        <v>4832</v>
      </c>
      <c r="E298" s="52">
        <v>150000</v>
      </c>
    </row>
    <row r="299" spans="1:8">
      <c r="A299">
        <v>266</v>
      </c>
      <c r="C299" s="280" t="s">
        <v>4856</v>
      </c>
      <c r="E299" s="52">
        <v>50000</v>
      </c>
    </row>
    <row r="300" spans="1:8">
      <c r="A300">
        <v>267</v>
      </c>
      <c r="C300" s="280" t="s">
        <v>4856</v>
      </c>
      <c r="E300" s="52">
        <v>50000</v>
      </c>
    </row>
    <row r="301" spans="1:8">
      <c r="A301">
        <v>268</v>
      </c>
      <c r="C301" s="280" t="s">
        <v>4163</v>
      </c>
      <c r="D301" s="280" t="s">
        <v>4866</v>
      </c>
      <c r="E301" s="52">
        <v>1600000</v>
      </c>
    </row>
    <row r="302" spans="1:8">
      <c r="A302">
        <v>269</v>
      </c>
      <c r="C302" s="280" t="s">
        <v>2904</v>
      </c>
      <c r="E302" s="52">
        <v>50000</v>
      </c>
    </row>
    <row r="303" spans="1:8">
      <c r="A303">
        <v>270</v>
      </c>
      <c r="C303" s="280" t="s">
        <v>4894</v>
      </c>
      <c r="D303" s="280" t="s">
        <v>4895</v>
      </c>
      <c r="E303" s="52">
        <v>200000</v>
      </c>
    </row>
    <row r="304" spans="1:8">
      <c r="A304">
        <v>271</v>
      </c>
      <c r="C304" s="280" t="s">
        <v>4896</v>
      </c>
      <c r="D304" s="280" t="s">
        <v>4897</v>
      </c>
      <c r="E304" s="52">
        <v>500000</v>
      </c>
    </row>
    <row r="305" spans="1:8">
      <c r="A305">
        <v>272</v>
      </c>
      <c r="C305" s="280" t="s">
        <v>5382</v>
      </c>
      <c r="D305" s="280" t="s">
        <v>4899</v>
      </c>
      <c r="E305" s="52">
        <v>500000</v>
      </c>
      <c r="H305" s="334">
        <v>3.5</v>
      </c>
    </row>
    <row r="306" spans="1:8">
      <c r="A306">
        <v>273</v>
      </c>
      <c r="C306" s="280" t="s">
        <v>4434</v>
      </c>
      <c r="D306" s="280" t="s">
        <v>4901</v>
      </c>
      <c r="E306" s="52">
        <v>1200000</v>
      </c>
    </row>
    <row r="307" spans="1:8">
      <c r="A307">
        <v>274</v>
      </c>
      <c r="C307" s="280" t="s">
        <v>4926</v>
      </c>
      <c r="D307" s="280" t="s">
        <v>4927</v>
      </c>
      <c r="E307" s="52">
        <v>3500000</v>
      </c>
    </row>
    <row r="308" spans="1:8">
      <c r="A308">
        <v>275</v>
      </c>
      <c r="C308" s="280" t="s">
        <v>2743</v>
      </c>
      <c r="E308" s="52">
        <v>150000</v>
      </c>
    </row>
    <row r="309" spans="1:8">
      <c r="A309">
        <v>276</v>
      </c>
      <c r="C309" s="280" t="s">
        <v>4936</v>
      </c>
      <c r="D309" s="280" t="s">
        <v>4937</v>
      </c>
      <c r="E309" s="52">
        <v>1550000</v>
      </c>
    </row>
    <row r="310" spans="1:8">
      <c r="A310">
        <v>277</v>
      </c>
      <c r="C310" s="280" t="s">
        <v>4955</v>
      </c>
      <c r="D310" s="280" t="s">
        <v>4956</v>
      </c>
      <c r="E310" s="52">
        <v>30000</v>
      </c>
    </row>
    <row r="311" spans="1:8">
      <c r="A311">
        <v>278</v>
      </c>
      <c r="B311" s="280" t="s">
        <v>4841</v>
      </c>
      <c r="C311" s="280" t="s">
        <v>4841</v>
      </c>
      <c r="E311" s="52">
        <v>400000</v>
      </c>
    </row>
    <row r="312" spans="1:8">
      <c r="A312">
        <v>279</v>
      </c>
      <c r="C312" s="280" t="s">
        <v>4990</v>
      </c>
      <c r="E312" s="52">
        <v>120000</v>
      </c>
    </row>
    <row r="313" spans="1:8">
      <c r="A313">
        <v>280</v>
      </c>
      <c r="C313" s="280" t="s">
        <v>4991</v>
      </c>
      <c r="D313" s="280" t="s">
        <v>4992</v>
      </c>
      <c r="E313" s="52">
        <v>2000000</v>
      </c>
    </row>
    <row r="314" spans="1:8">
      <c r="A314">
        <v>281</v>
      </c>
      <c r="B314" s="280" t="s">
        <v>4997</v>
      </c>
      <c r="C314" s="280" t="s">
        <v>4996</v>
      </c>
      <c r="D314" s="280" t="s">
        <v>5000</v>
      </c>
      <c r="E314" s="52">
        <v>1000000</v>
      </c>
      <c r="H314" s="334" t="s">
        <v>4998</v>
      </c>
    </row>
    <row r="315" spans="1:8">
      <c r="A315">
        <v>282</v>
      </c>
      <c r="B315" s="280" t="s">
        <v>5002</v>
      </c>
      <c r="C315" s="280" t="s">
        <v>5002</v>
      </c>
      <c r="E315" s="52">
        <v>100000</v>
      </c>
    </row>
    <row r="316" spans="1:8">
      <c r="A316">
        <v>283</v>
      </c>
      <c r="C316" s="280" t="s">
        <v>5028</v>
      </c>
      <c r="E316" s="52">
        <v>2000000</v>
      </c>
    </row>
    <row r="317" spans="1:8">
      <c r="A317">
        <v>284</v>
      </c>
      <c r="C317" s="280" t="s">
        <v>5032</v>
      </c>
      <c r="E317" s="52">
        <v>1600000</v>
      </c>
    </row>
    <row r="318" spans="1:8">
      <c r="A318">
        <v>285</v>
      </c>
      <c r="C318" s="280" t="s">
        <v>5033</v>
      </c>
      <c r="E318" s="52">
        <v>100000</v>
      </c>
    </row>
    <row r="319" spans="1:8">
      <c r="A319">
        <v>286</v>
      </c>
      <c r="C319" s="280" t="s">
        <v>5080</v>
      </c>
      <c r="D319" s="280" t="s">
        <v>5081</v>
      </c>
      <c r="E319" s="52">
        <v>50000</v>
      </c>
    </row>
    <row r="320" spans="1:8">
      <c r="A320">
        <v>287</v>
      </c>
      <c r="C320" s="280" t="s">
        <v>5167</v>
      </c>
      <c r="D320" s="280" t="s">
        <v>5168</v>
      </c>
      <c r="E320" s="52">
        <v>2500000</v>
      </c>
    </row>
    <row r="321" spans="1:8">
      <c r="A321">
        <v>288</v>
      </c>
      <c r="C321" s="280" t="s">
        <v>5189</v>
      </c>
      <c r="E321" s="52">
        <v>150000</v>
      </c>
    </row>
    <row r="322" spans="1:8">
      <c r="A322">
        <v>289</v>
      </c>
      <c r="C322" s="280" t="s">
        <v>5206</v>
      </c>
      <c r="E322" s="52">
        <v>250000</v>
      </c>
      <c r="H322" s="334" t="s">
        <v>5207</v>
      </c>
    </row>
    <row r="323" spans="1:8">
      <c r="A323">
        <v>290</v>
      </c>
      <c r="C323" s="280" t="s">
        <v>5313</v>
      </c>
      <c r="D323" s="280" t="s">
        <v>5314</v>
      </c>
      <c r="E323" s="52">
        <v>1500000</v>
      </c>
    </row>
    <row r="324" spans="1:8">
      <c r="A324">
        <v>291</v>
      </c>
      <c r="B324" s="280" t="s">
        <v>5336</v>
      </c>
      <c r="C324" s="280" t="s">
        <v>5334</v>
      </c>
      <c r="D324" s="280" t="s">
        <v>5336</v>
      </c>
      <c r="E324" s="52">
        <v>30000</v>
      </c>
      <c r="F324" s="52">
        <v>14000</v>
      </c>
      <c r="H324" s="334" t="s">
        <v>5337</v>
      </c>
    </row>
    <row r="325" spans="1:8">
      <c r="A325">
        <v>292</v>
      </c>
      <c r="B325" s="280" t="s">
        <v>5338</v>
      </c>
      <c r="C325" s="280" t="s">
        <v>5335</v>
      </c>
      <c r="D325" s="280" t="s">
        <v>5338</v>
      </c>
      <c r="E325" s="52">
        <v>10000</v>
      </c>
      <c r="F325" s="52">
        <v>5000</v>
      </c>
    </row>
    <row r="326" spans="1:8">
      <c r="A326">
        <v>293</v>
      </c>
      <c r="C326" s="280" t="s">
        <v>5378</v>
      </c>
      <c r="D326" s="280" t="s">
        <v>5379</v>
      </c>
      <c r="E326" s="52">
        <v>80000</v>
      </c>
      <c r="H326" s="334" t="s">
        <v>5362</v>
      </c>
    </row>
    <row r="327" spans="1:8">
      <c r="A327">
        <v>294</v>
      </c>
      <c r="C327" s="280" t="s">
        <v>5361</v>
      </c>
      <c r="D327" s="280" t="s">
        <v>5380</v>
      </c>
      <c r="E327" s="52">
        <v>80000</v>
      </c>
      <c r="H327" s="334" t="s">
        <v>5363</v>
      </c>
    </row>
    <row r="328" spans="1:8">
      <c r="A328">
        <v>295</v>
      </c>
      <c r="C328" s="280" t="s">
        <v>5361</v>
      </c>
      <c r="D328" s="280" t="s">
        <v>5381</v>
      </c>
      <c r="E328" s="52">
        <v>80000</v>
      </c>
      <c r="H328" s="334" t="s">
        <v>5364</v>
      </c>
    </row>
    <row r="329" spans="1:8">
      <c r="A329">
        <v>296</v>
      </c>
      <c r="C329" s="280" t="s">
        <v>5361</v>
      </c>
      <c r="D329" s="280" t="s">
        <v>5365</v>
      </c>
      <c r="E329" s="52">
        <v>80000</v>
      </c>
      <c r="H329" s="334" t="s">
        <v>5366</v>
      </c>
    </row>
    <row r="330" spans="1:8">
      <c r="A330">
        <v>297</v>
      </c>
      <c r="C330" s="280" t="s">
        <v>5367</v>
      </c>
      <c r="D330" s="280" t="s">
        <v>5368</v>
      </c>
      <c r="E330" s="52">
        <v>80000</v>
      </c>
      <c r="H330" s="334" t="s">
        <v>5369</v>
      </c>
    </row>
    <row r="331" spans="1:8">
      <c r="A331">
        <v>298</v>
      </c>
      <c r="C331" s="280" t="s">
        <v>5372</v>
      </c>
      <c r="D331" s="280" t="s">
        <v>5370</v>
      </c>
      <c r="E331" s="52">
        <v>80000</v>
      </c>
      <c r="H331" s="334" t="s">
        <v>5371</v>
      </c>
    </row>
    <row r="332" spans="1:8">
      <c r="A332">
        <v>299</v>
      </c>
      <c r="C332" s="280" t="s">
        <v>5372</v>
      </c>
      <c r="D332" s="280" t="s">
        <v>5373</v>
      </c>
      <c r="E332" s="52">
        <v>80000</v>
      </c>
      <c r="H332" s="334" t="s">
        <v>5374</v>
      </c>
    </row>
    <row r="333" spans="1:8">
      <c r="A333">
        <v>300</v>
      </c>
      <c r="C333" s="280" t="s">
        <v>5375</v>
      </c>
      <c r="D333" s="280" t="s">
        <v>5376</v>
      </c>
      <c r="E333" s="52">
        <v>80000</v>
      </c>
      <c r="H333" s="334" t="s">
        <v>5377</v>
      </c>
    </row>
    <row r="334" spans="1:8">
      <c r="A334">
        <v>301</v>
      </c>
      <c r="C334" s="280" t="s">
        <v>5382</v>
      </c>
      <c r="D334" s="280" t="s">
        <v>5383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5384</v>
      </c>
      <c r="D335" s="280" t="s">
        <v>5385</v>
      </c>
      <c r="E335" s="52">
        <v>1800000</v>
      </c>
    </row>
    <row r="336" spans="1:8">
      <c r="A336">
        <v>303</v>
      </c>
      <c r="C336" s="280" t="s">
        <v>5403</v>
      </c>
      <c r="E336" s="52">
        <v>150000</v>
      </c>
    </row>
    <row r="337" spans="1:6">
      <c r="A337">
        <v>304</v>
      </c>
      <c r="C337" s="280" t="s">
        <v>5409</v>
      </c>
      <c r="E337" s="52">
        <v>28000</v>
      </c>
    </row>
    <row r="338" spans="1:6">
      <c r="A338">
        <v>305</v>
      </c>
      <c r="C338" s="280" t="s">
        <v>5417</v>
      </c>
      <c r="D338" s="280" t="s">
        <v>5418</v>
      </c>
      <c r="E338" s="52">
        <v>80000</v>
      </c>
      <c r="F338" s="52">
        <v>30000</v>
      </c>
    </row>
    <row r="339" spans="1:6">
      <c r="A339">
        <v>306</v>
      </c>
      <c r="C339" s="280" t="s">
        <v>5419</v>
      </c>
      <c r="E339" s="52">
        <v>50000</v>
      </c>
    </row>
    <row r="340" spans="1:6">
      <c r="A340">
        <v>307</v>
      </c>
      <c r="C340" s="280" t="s">
        <v>5439</v>
      </c>
      <c r="D340" s="280" t="s">
        <v>5440</v>
      </c>
      <c r="E340" s="52">
        <v>2500000</v>
      </c>
    </row>
    <row r="341" spans="1:6">
      <c r="A341">
        <v>308</v>
      </c>
      <c r="C341" s="280" t="s">
        <v>4970</v>
      </c>
      <c r="D341" s="280" t="s">
        <v>5465</v>
      </c>
      <c r="E341" s="52">
        <v>1000000</v>
      </c>
    </row>
    <row r="342" spans="1:6">
      <c r="A342">
        <v>309</v>
      </c>
      <c r="C342" s="280" t="s">
        <v>5481</v>
      </c>
      <c r="D342" s="280" t="s">
        <v>5482</v>
      </c>
      <c r="E342" s="52">
        <v>1500000</v>
      </c>
    </row>
    <row r="343" spans="1:6">
      <c r="A343">
        <v>310</v>
      </c>
      <c r="C343" s="280" t="s">
        <v>1612</v>
      </c>
      <c r="D343" s="280" t="s">
        <v>5505</v>
      </c>
      <c r="E343" s="52">
        <v>600000</v>
      </c>
    </row>
    <row r="344" spans="1:6">
      <c r="A344">
        <v>311</v>
      </c>
      <c r="C344" s="280" t="s">
        <v>5606</v>
      </c>
      <c r="E344" s="52">
        <v>220000</v>
      </c>
    </row>
    <row r="345" spans="1:6">
      <c r="A345">
        <v>312</v>
      </c>
      <c r="C345" s="280" t="s">
        <v>5616</v>
      </c>
      <c r="D345" s="280" t="s">
        <v>5617</v>
      </c>
      <c r="E345" s="52">
        <v>1500000</v>
      </c>
    </row>
    <row r="346" spans="1:6">
      <c r="A346">
        <v>313</v>
      </c>
      <c r="C346" s="280" t="s">
        <v>5703</v>
      </c>
      <c r="D346" s="280" t="s">
        <v>5704</v>
      </c>
      <c r="E346" s="52">
        <v>500000</v>
      </c>
    </row>
    <row r="347" spans="1:6">
      <c r="A347">
        <v>314</v>
      </c>
      <c r="C347" s="280" t="s">
        <v>5727</v>
      </c>
      <c r="D347" s="280" t="s">
        <v>5728</v>
      </c>
      <c r="E347" s="52">
        <v>1000000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63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3768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3767</v>
      </c>
      <c r="I1" s="7" t="s">
        <v>47</v>
      </c>
      <c r="J1" s="7" t="s">
        <v>48</v>
      </c>
      <c r="K1">
        <v>263</v>
      </c>
    </row>
    <row r="2" spans="1:11">
      <c r="A2">
        <v>1</v>
      </c>
      <c r="B2" s="13">
        <v>46051</v>
      </c>
      <c r="C2" s="13"/>
      <c r="D2" s="280" t="s">
        <v>4147</v>
      </c>
      <c r="E2" s="189" t="s">
        <v>2337</v>
      </c>
      <c r="F2" s="189" t="s">
        <v>2658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4148</v>
      </c>
      <c r="E3" s="189" t="s">
        <v>2337</v>
      </c>
      <c r="F3" s="189" t="s">
        <v>2658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4149</v>
      </c>
      <c r="E4" s="189" t="s">
        <v>2337</v>
      </c>
      <c r="F4" s="189" t="s">
        <v>2658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3771</v>
      </c>
      <c r="D5" s="280" t="s">
        <v>4150</v>
      </c>
      <c r="E5" s="189" t="s">
        <v>2337</v>
      </c>
      <c r="F5" s="189" t="s">
        <v>2658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3769</v>
      </c>
      <c r="E6" s="189" t="s">
        <v>2337</v>
      </c>
      <c r="F6" s="189" t="s">
        <v>2658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3771</v>
      </c>
      <c r="D7" s="280" t="s">
        <v>4151</v>
      </c>
      <c r="E7" s="189" t="s">
        <v>1171</v>
      </c>
      <c r="F7" s="189" t="s">
        <v>1694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4152</v>
      </c>
      <c r="E8" s="189" t="s">
        <v>1171</v>
      </c>
      <c r="F8" s="189" t="s">
        <v>1694</v>
      </c>
      <c r="G8" s="52">
        <v>0</v>
      </c>
      <c r="H8" s="52">
        <v>1400000</v>
      </c>
      <c r="J8" t="s">
        <v>2901</v>
      </c>
    </row>
    <row r="9" spans="1:11">
      <c r="A9">
        <v>8</v>
      </c>
      <c r="B9" s="13">
        <v>46051</v>
      </c>
      <c r="C9" s="13" t="s">
        <v>5389</v>
      </c>
      <c r="D9" s="280" t="s">
        <v>4153</v>
      </c>
      <c r="E9" s="189" t="s">
        <v>1171</v>
      </c>
      <c r="F9" s="189" t="s">
        <v>1694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3771</v>
      </c>
      <c r="D10" s="280" t="s">
        <v>4154</v>
      </c>
      <c r="E10" s="189" t="s">
        <v>1171</v>
      </c>
      <c r="F10" s="189" t="s">
        <v>1694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3771</v>
      </c>
      <c r="D11" s="280" t="s">
        <v>4155</v>
      </c>
      <c r="E11" s="189" t="s">
        <v>1171</v>
      </c>
      <c r="F11" s="189" t="s">
        <v>1694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3762</v>
      </c>
      <c r="D12" s="280" t="s">
        <v>4156</v>
      </c>
      <c r="E12" s="189" t="s">
        <v>1171</v>
      </c>
      <c r="F12" s="189" t="s">
        <v>1694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3762</v>
      </c>
      <c r="D13" s="280" t="s">
        <v>4157</v>
      </c>
      <c r="E13" s="189" t="s">
        <v>1171</v>
      </c>
      <c r="F13" s="189" t="s">
        <v>1694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3762</v>
      </c>
      <c r="D14" s="280" t="s">
        <v>4158</v>
      </c>
      <c r="E14" s="189" t="s">
        <v>1171</v>
      </c>
      <c r="F14" s="189" t="s">
        <v>1694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5623</v>
      </c>
      <c r="D15" s="280" t="s">
        <v>4159</v>
      </c>
      <c r="E15" s="189" t="s">
        <v>1171</v>
      </c>
      <c r="F15" s="189" t="s">
        <v>1694</v>
      </c>
      <c r="G15" s="52">
        <v>1</v>
      </c>
      <c r="H15" s="52">
        <v>1200000</v>
      </c>
      <c r="I15" t="s">
        <v>4160</v>
      </c>
    </row>
    <row r="16" spans="1:11">
      <c r="A16">
        <v>15</v>
      </c>
      <c r="B16" s="13">
        <v>46051</v>
      </c>
      <c r="C16" s="13"/>
      <c r="D16" s="280" t="s">
        <v>4161</v>
      </c>
      <c r="E16" s="189" t="s">
        <v>1171</v>
      </c>
      <c r="F16" s="189" t="s">
        <v>1694</v>
      </c>
      <c r="G16" s="52">
        <v>1</v>
      </c>
      <c r="H16" s="52">
        <v>1200000</v>
      </c>
      <c r="I16" t="s">
        <v>4160</v>
      </c>
    </row>
    <row r="17" spans="1:10">
      <c r="A17">
        <v>16</v>
      </c>
      <c r="B17" s="13">
        <v>46051</v>
      </c>
      <c r="C17" s="13" t="s">
        <v>3771</v>
      </c>
      <c r="D17" s="280" t="s">
        <v>4162</v>
      </c>
      <c r="E17" s="189" t="s">
        <v>1171</v>
      </c>
      <c r="F17" s="189" t="s">
        <v>1694</v>
      </c>
      <c r="G17" s="52">
        <v>1</v>
      </c>
      <c r="H17" s="52">
        <v>1200000</v>
      </c>
      <c r="I17" t="s">
        <v>4160</v>
      </c>
    </row>
    <row r="18" spans="1:10">
      <c r="A18">
        <v>17</v>
      </c>
      <c r="B18" s="13">
        <v>46051</v>
      </c>
      <c r="C18" s="13"/>
      <c r="D18" s="280" t="s">
        <v>4164</v>
      </c>
      <c r="E18" s="189" t="s">
        <v>4165</v>
      </c>
      <c r="F18" s="189" t="s">
        <v>4166</v>
      </c>
      <c r="G18" s="52">
        <v>1</v>
      </c>
      <c r="H18" s="52">
        <v>1500000</v>
      </c>
      <c r="I18" t="s">
        <v>4167</v>
      </c>
    </row>
    <row r="19" spans="1:10">
      <c r="A19">
        <v>18</v>
      </c>
      <c r="B19" s="13">
        <v>46051</v>
      </c>
      <c r="C19" s="13"/>
      <c r="D19" s="280" t="s">
        <v>4168</v>
      </c>
      <c r="E19" s="189" t="s">
        <v>4165</v>
      </c>
      <c r="F19" s="189" t="s">
        <v>4166</v>
      </c>
      <c r="G19" s="52">
        <v>1</v>
      </c>
      <c r="H19" s="52">
        <v>1500000</v>
      </c>
      <c r="I19" t="s">
        <v>4169</v>
      </c>
    </row>
    <row r="20" spans="1:10">
      <c r="A20">
        <v>19</v>
      </c>
      <c r="B20" s="13">
        <v>46051</v>
      </c>
      <c r="C20" s="13"/>
      <c r="D20" s="280" t="s">
        <v>4170</v>
      </c>
      <c r="E20" s="189" t="s">
        <v>4165</v>
      </c>
      <c r="F20" s="189" t="s">
        <v>4166</v>
      </c>
      <c r="G20" s="52">
        <v>1</v>
      </c>
      <c r="H20" s="52">
        <v>1500000</v>
      </c>
      <c r="I20" t="s">
        <v>4171</v>
      </c>
    </row>
    <row r="21" spans="1:10">
      <c r="A21">
        <v>20</v>
      </c>
      <c r="B21" s="13">
        <v>46051</v>
      </c>
      <c r="C21" s="13"/>
      <c r="D21" s="280" t="s">
        <v>4173</v>
      </c>
      <c r="E21" s="189" t="s">
        <v>4165</v>
      </c>
      <c r="F21" s="189" t="s">
        <v>4166</v>
      </c>
      <c r="G21" s="52">
        <v>1</v>
      </c>
      <c r="H21" s="52">
        <v>1500000</v>
      </c>
      <c r="I21" t="s">
        <v>4171</v>
      </c>
    </row>
    <row r="22" spans="1:10">
      <c r="A22">
        <v>21</v>
      </c>
      <c r="B22" s="13">
        <v>46051</v>
      </c>
      <c r="C22" s="13"/>
      <c r="D22" s="280" t="s">
        <v>4172</v>
      </c>
      <c r="E22" s="189" t="s">
        <v>4165</v>
      </c>
      <c r="F22" s="189" t="s">
        <v>4166</v>
      </c>
      <c r="G22" s="52">
        <v>1</v>
      </c>
      <c r="H22" s="52">
        <v>1500000</v>
      </c>
      <c r="I22" t="s">
        <v>4171</v>
      </c>
    </row>
    <row r="23" spans="1:10">
      <c r="A23">
        <v>22</v>
      </c>
      <c r="B23" s="13">
        <v>46051</v>
      </c>
      <c r="C23" s="13"/>
      <c r="D23" s="280" t="s">
        <v>4174</v>
      </c>
      <c r="E23" s="189" t="s">
        <v>4165</v>
      </c>
      <c r="F23" s="189" t="s">
        <v>4166</v>
      </c>
      <c r="G23" s="52">
        <v>1</v>
      </c>
      <c r="H23" s="52">
        <v>1500000</v>
      </c>
      <c r="I23" t="s">
        <v>4171</v>
      </c>
    </row>
    <row r="24" spans="1:10">
      <c r="A24">
        <v>23</v>
      </c>
      <c r="B24" s="13">
        <v>46051</v>
      </c>
      <c r="C24" s="13"/>
      <c r="D24" s="280" t="s">
        <v>4175</v>
      </c>
      <c r="E24" s="189" t="s">
        <v>4165</v>
      </c>
      <c r="F24" s="189" t="s">
        <v>4166</v>
      </c>
      <c r="G24" s="52">
        <v>1</v>
      </c>
      <c r="H24" s="52">
        <v>1500000</v>
      </c>
      <c r="I24" t="s">
        <v>4169</v>
      </c>
    </row>
    <row r="25" spans="1:10">
      <c r="A25">
        <v>24</v>
      </c>
      <c r="B25" s="13">
        <v>46051</v>
      </c>
      <c r="C25" s="13"/>
      <c r="D25" s="280" t="s">
        <v>4176</v>
      </c>
      <c r="E25" s="189" t="s">
        <v>4163</v>
      </c>
      <c r="F25" s="189" t="s">
        <v>1929</v>
      </c>
      <c r="G25" s="52">
        <v>1</v>
      </c>
      <c r="H25" s="52">
        <v>1500000</v>
      </c>
      <c r="I25" t="s">
        <v>4177</v>
      </c>
    </row>
    <row r="26" spans="1:10">
      <c r="A26">
        <v>25</v>
      </c>
      <c r="B26" s="13">
        <v>46051</v>
      </c>
      <c r="C26" s="13"/>
      <c r="D26" s="280" t="s">
        <v>4178</v>
      </c>
      <c r="E26" s="189" t="s">
        <v>4163</v>
      </c>
      <c r="F26" s="189" t="s">
        <v>1929</v>
      </c>
      <c r="G26" s="52">
        <v>1</v>
      </c>
      <c r="H26" s="52">
        <v>1500000</v>
      </c>
      <c r="I26" t="s">
        <v>4171</v>
      </c>
    </row>
    <row r="27" spans="1:10">
      <c r="A27">
        <v>26</v>
      </c>
      <c r="B27" s="13">
        <v>46051</v>
      </c>
      <c r="C27" s="13"/>
      <c r="D27" s="280" t="s">
        <v>4179</v>
      </c>
      <c r="E27" s="189" t="s">
        <v>4163</v>
      </c>
      <c r="F27" s="189" t="s">
        <v>1929</v>
      </c>
      <c r="H27" s="52">
        <v>1500000</v>
      </c>
      <c r="I27" t="s">
        <v>3020</v>
      </c>
      <c r="J27" t="s">
        <v>1395</v>
      </c>
    </row>
    <row r="28" spans="1:10">
      <c r="A28">
        <v>27</v>
      </c>
      <c r="B28" s="13">
        <v>46051</v>
      </c>
      <c r="C28" s="13" t="s">
        <v>3771</v>
      </c>
      <c r="D28" s="280" t="s">
        <v>4181</v>
      </c>
      <c r="E28" s="189" t="s">
        <v>1171</v>
      </c>
      <c r="F28" s="189" t="s">
        <v>1319</v>
      </c>
      <c r="G28" s="52">
        <v>1</v>
      </c>
      <c r="H28" s="52">
        <v>1400000</v>
      </c>
      <c r="I28" t="s">
        <v>4180</v>
      </c>
    </row>
    <row r="29" spans="1:10">
      <c r="A29">
        <v>28</v>
      </c>
      <c r="B29" s="13">
        <v>46051</v>
      </c>
      <c r="C29" s="13"/>
      <c r="D29" s="280" t="s">
        <v>4182</v>
      </c>
      <c r="E29" s="189" t="s">
        <v>1171</v>
      </c>
      <c r="F29" s="189" t="s">
        <v>1319</v>
      </c>
      <c r="H29" s="52">
        <v>1400000</v>
      </c>
      <c r="I29" t="s">
        <v>4180</v>
      </c>
      <c r="J29" t="s">
        <v>2291</v>
      </c>
    </row>
    <row r="30" spans="1:10">
      <c r="A30">
        <v>29</v>
      </c>
      <c r="B30" s="13">
        <v>46051</v>
      </c>
      <c r="C30" s="13" t="s">
        <v>5259</v>
      </c>
      <c r="D30" s="280" t="s">
        <v>4183</v>
      </c>
      <c r="E30" s="189" t="s">
        <v>1171</v>
      </c>
      <c r="F30" s="189" t="s">
        <v>1319</v>
      </c>
      <c r="G30" s="52">
        <v>1</v>
      </c>
      <c r="H30" s="52">
        <v>1400000</v>
      </c>
      <c r="I30" t="s">
        <v>4180</v>
      </c>
    </row>
    <row r="31" spans="1:10">
      <c r="A31">
        <v>30</v>
      </c>
      <c r="B31" s="13">
        <v>46051</v>
      </c>
      <c r="C31" s="13" t="s">
        <v>3771</v>
      </c>
      <c r="D31" s="280" t="s">
        <v>4184</v>
      </c>
      <c r="E31" s="189" t="s">
        <v>1171</v>
      </c>
      <c r="F31" s="189" t="s">
        <v>1319</v>
      </c>
      <c r="G31" s="52">
        <v>1</v>
      </c>
      <c r="H31" s="52">
        <v>1400000</v>
      </c>
      <c r="I31" t="s">
        <v>4180</v>
      </c>
    </row>
    <row r="32" spans="1:10">
      <c r="A32">
        <v>31</v>
      </c>
      <c r="B32" s="13">
        <v>46051</v>
      </c>
      <c r="C32" s="13"/>
      <c r="D32" s="280" t="s">
        <v>4185</v>
      </c>
      <c r="E32" s="189" t="s">
        <v>1171</v>
      </c>
      <c r="F32" s="189" t="s">
        <v>1319</v>
      </c>
      <c r="H32" s="52">
        <v>1400000</v>
      </c>
      <c r="I32" t="s">
        <v>4180</v>
      </c>
      <c r="J32" t="s">
        <v>1395</v>
      </c>
    </row>
    <row r="33" spans="1:10">
      <c r="A33">
        <v>32</v>
      </c>
      <c r="B33" s="13">
        <v>46051</v>
      </c>
      <c r="C33" s="13" t="s">
        <v>3771</v>
      </c>
      <c r="D33" s="280" t="s">
        <v>4186</v>
      </c>
      <c r="E33" s="189" t="s">
        <v>1171</v>
      </c>
      <c r="F33" s="189" t="s">
        <v>1319</v>
      </c>
      <c r="H33" s="52">
        <v>1400000</v>
      </c>
      <c r="I33" t="s">
        <v>4180</v>
      </c>
      <c r="J33" t="s">
        <v>2306</v>
      </c>
    </row>
    <row r="34" spans="1:10">
      <c r="A34">
        <v>33</v>
      </c>
      <c r="B34" s="13">
        <v>46051</v>
      </c>
      <c r="C34" s="13"/>
      <c r="D34" s="280" t="s">
        <v>4187</v>
      </c>
      <c r="E34" s="189" t="s">
        <v>1171</v>
      </c>
      <c r="F34" s="189" t="s">
        <v>1319</v>
      </c>
      <c r="H34" s="52">
        <v>1400000</v>
      </c>
      <c r="I34" t="s">
        <v>4180</v>
      </c>
      <c r="J34" t="s">
        <v>4496</v>
      </c>
    </row>
    <row r="35" spans="1:10">
      <c r="A35">
        <v>34</v>
      </c>
      <c r="B35" s="13">
        <v>46051</v>
      </c>
      <c r="C35" s="13"/>
      <c r="D35" s="280" t="s">
        <v>4188</v>
      </c>
      <c r="E35" s="189" t="s">
        <v>1171</v>
      </c>
      <c r="F35" s="189" t="s">
        <v>1319</v>
      </c>
      <c r="H35" s="52">
        <v>1400000</v>
      </c>
      <c r="I35" t="s">
        <v>4180</v>
      </c>
      <c r="J35" t="s">
        <v>1479</v>
      </c>
    </row>
    <row r="36" spans="1:10">
      <c r="A36">
        <v>35</v>
      </c>
      <c r="B36" s="13">
        <v>46051</v>
      </c>
      <c r="C36" s="13"/>
      <c r="D36" s="280" t="s">
        <v>4189</v>
      </c>
      <c r="E36" s="189" t="s">
        <v>1171</v>
      </c>
      <c r="F36" s="189" t="s">
        <v>1319</v>
      </c>
      <c r="H36" s="52">
        <v>1400000</v>
      </c>
      <c r="I36" t="s">
        <v>4180</v>
      </c>
      <c r="J36" t="s">
        <v>4478</v>
      </c>
    </row>
    <row r="37" spans="1:10">
      <c r="A37">
        <v>36</v>
      </c>
      <c r="B37" s="13">
        <v>46051</v>
      </c>
      <c r="C37" s="13"/>
      <c r="D37" s="280" t="s">
        <v>4190</v>
      </c>
      <c r="E37" s="189" t="s">
        <v>1171</v>
      </c>
      <c r="F37" s="189" t="s">
        <v>1319</v>
      </c>
      <c r="H37" s="52">
        <v>1400000</v>
      </c>
      <c r="I37" t="s">
        <v>4180</v>
      </c>
      <c r="J37" t="s">
        <v>4478</v>
      </c>
    </row>
    <row r="38" spans="1:10">
      <c r="A38">
        <v>37</v>
      </c>
      <c r="B38" s="13">
        <v>46051</v>
      </c>
      <c r="C38" s="13"/>
      <c r="D38" s="280" t="s">
        <v>3766</v>
      </c>
      <c r="E38" s="189" t="s">
        <v>4194</v>
      </c>
      <c r="F38" s="189" t="s">
        <v>4195</v>
      </c>
      <c r="H38" s="52">
        <v>1800000</v>
      </c>
      <c r="J38" t="s">
        <v>1395</v>
      </c>
    </row>
    <row r="39" spans="1:10">
      <c r="A39">
        <v>38</v>
      </c>
      <c r="B39" s="13">
        <v>46051</v>
      </c>
      <c r="C39" s="13" t="s">
        <v>3771</v>
      </c>
      <c r="D39" s="280" t="s">
        <v>4192</v>
      </c>
      <c r="E39" s="189" t="s">
        <v>2131</v>
      </c>
      <c r="F39" s="189" t="s">
        <v>1891</v>
      </c>
      <c r="H39" s="52">
        <v>1800000</v>
      </c>
      <c r="J39" t="s">
        <v>1479</v>
      </c>
    </row>
    <row r="40" spans="1:10">
      <c r="A40">
        <v>39</v>
      </c>
      <c r="B40" s="13">
        <v>46051</v>
      </c>
      <c r="C40" s="13"/>
      <c r="D40" s="280" t="s">
        <v>4193</v>
      </c>
      <c r="E40" s="189" t="s">
        <v>2131</v>
      </c>
      <c r="F40" s="189" t="s">
        <v>1891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4196</v>
      </c>
      <c r="E41" s="189" t="s">
        <v>1518</v>
      </c>
      <c r="F41" s="189" t="s">
        <v>1189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4197</v>
      </c>
      <c r="E42" s="189" t="s">
        <v>1518</v>
      </c>
      <c r="F42" s="189" t="s">
        <v>1189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4198</v>
      </c>
      <c r="E43" s="189" t="s">
        <v>1518</v>
      </c>
      <c r="F43" s="189" t="s">
        <v>1189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4199</v>
      </c>
      <c r="E44" s="189" t="s">
        <v>1518</v>
      </c>
      <c r="F44" s="189" t="s">
        <v>2612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4202</v>
      </c>
      <c r="E45" s="189" t="s">
        <v>1518</v>
      </c>
      <c r="F45" s="189" t="s">
        <v>4203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4204</v>
      </c>
      <c r="E46" s="189" t="s">
        <v>1518</v>
      </c>
      <c r="F46" s="189" t="s">
        <v>4200</v>
      </c>
      <c r="G46" s="52">
        <v>1</v>
      </c>
      <c r="H46" s="52">
        <v>1400000</v>
      </c>
      <c r="I46" t="s">
        <v>4205</v>
      </c>
    </row>
    <row r="47" spans="1:10">
      <c r="A47">
        <v>46</v>
      </c>
      <c r="B47" s="13">
        <v>46051</v>
      </c>
      <c r="C47" s="13"/>
      <c r="D47" s="280" t="s">
        <v>4206</v>
      </c>
      <c r="E47" s="189" t="s">
        <v>1518</v>
      </c>
      <c r="F47" s="189" t="s">
        <v>4200</v>
      </c>
      <c r="G47" s="52">
        <v>1</v>
      </c>
      <c r="H47" s="52">
        <v>1400000</v>
      </c>
      <c r="I47" t="s">
        <v>4207</v>
      </c>
    </row>
    <row r="48" spans="1:10">
      <c r="A48">
        <v>47</v>
      </c>
      <c r="B48" s="13">
        <v>46052</v>
      </c>
      <c r="C48" s="13"/>
      <c r="D48" s="280" t="s">
        <v>4210</v>
      </c>
      <c r="E48" s="189" t="s">
        <v>2115</v>
      </c>
      <c r="F48" s="189" t="s">
        <v>4208</v>
      </c>
      <c r="G48" s="52">
        <v>0</v>
      </c>
      <c r="H48" s="52">
        <v>1400000</v>
      </c>
      <c r="I48" t="s">
        <v>4211</v>
      </c>
      <c r="J48" t="s">
        <v>2652</v>
      </c>
    </row>
    <row r="49" spans="1:9">
      <c r="A49">
        <v>48</v>
      </c>
      <c r="B49" s="13">
        <v>46052</v>
      </c>
      <c r="C49" s="13" t="s">
        <v>3771</v>
      </c>
      <c r="D49" s="280" t="s">
        <v>4214</v>
      </c>
      <c r="E49" s="189" t="s">
        <v>2949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3762</v>
      </c>
      <c r="D50" s="280" t="s">
        <v>1217</v>
      </c>
      <c r="E50" s="189" t="s">
        <v>2117</v>
      </c>
      <c r="F50" s="189" t="s">
        <v>1217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2146</v>
      </c>
      <c r="E51" s="189" t="s">
        <v>2111</v>
      </c>
      <c r="F51" s="189" t="s">
        <v>2146</v>
      </c>
      <c r="G51" s="52">
        <v>6</v>
      </c>
      <c r="H51" s="52">
        <v>250000</v>
      </c>
      <c r="I51" t="s">
        <v>2151</v>
      </c>
    </row>
    <row r="52" spans="1:9">
      <c r="A52">
        <v>51</v>
      </c>
      <c r="B52" s="13">
        <v>46052</v>
      </c>
      <c r="C52" s="13" t="s">
        <v>3771</v>
      </c>
      <c r="D52" s="280" t="s">
        <v>1662</v>
      </c>
      <c r="E52" s="189" t="s">
        <v>2112</v>
      </c>
      <c r="F52" s="189" t="s">
        <v>1662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3771</v>
      </c>
      <c r="D53" s="280" t="s">
        <v>2961</v>
      </c>
      <c r="E53" s="189" t="s">
        <v>2962</v>
      </c>
      <c r="F53" s="189" t="s">
        <v>2961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2498</v>
      </c>
      <c r="E54" s="189" t="s">
        <v>4215</v>
      </c>
      <c r="F54" s="189" t="s">
        <v>4216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3469</v>
      </c>
      <c r="E55" s="189" t="s">
        <v>4217</v>
      </c>
      <c r="F55" s="189" t="s">
        <v>3469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4218</v>
      </c>
      <c r="E56" s="189" t="s">
        <v>1993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2946</v>
      </c>
      <c r="F57" s="189">
        <v>501215783</v>
      </c>
      <c r="G57" s="52">
        <v>6</v>
      </c>
      <c r="H57" s="52">
        <v>15000</v>
      </c>
      <c r="I57" t="s">
        <v>4219</v>
      </c>
    </row>
    <row r="58" spans="1:9">
      <c r="A58">
        <v>57</v>
      </c>
      <c r="B58" s="13">
        <v>46052</v>
      </c>
      <c r="C58" s="13" t="s">
        <v>4821</v>
      </c>
      <c r="E58" s="189" t="s">
        <v>2946</v>
      </c>
      <c r="F58" s="189">
        <v>501215718</v>
      </c>
      <c r="G58" s="52">
        <v>6</v>
      </c>
      <c r="H58" s="52">
        <v>15000</v>
      </c>
      <c r="I58" t="s">
        <v>3411</v>
      </c>
    </row>
    <row r="59" spans="1:9">
      <c r="A59">
        <v>58</v>
      </c>
      <c r="B59" s="13">
        <v>46052</v>
      </c>
      <c r="C59" s="13" t="s">
        <v>3771</v>
      </c>
      <c r="D59" s="280" t="s">
        <v>4220</v>
      </c>
      <c r="E59" s="189" t="s">
        <v>4221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3762</v>
      </c>
      <c r="D60" s="280" t="s">
        <v>4222</v>
      </c>
      <c r="E60" s="189" t="s">
        <v>2332</v>
      </c>
      <c r="F60" s="189">
        <v>1087298441</v>
      </c>
      <c r="G60" s="52">
        <v>26</v>
      </c>
      <c r="H60" s="52">
        <v>35000</v>
      </c>
      <c r="I60" t="s">
        <v>1640</v>
      </c>
    </row>
    <row r="61" spans="1:9">
      <c r="A61">
        <v>60</v>
      </c>
      <c r="B61" s="13">
        <v>46052</v>
      </c>
      <c r="C61" s="13"/>
      <c r="D61" s="280" t="s">
        <v>4223</v>
      </c>
      <c r="E61" s="189" t="s">
        <v>1518</v>
      </c>
      <c r="F61" s="189" t="s">
        <v>1710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4224</v>
      </c>
      <c r="E62" s="189" t="s">
        <v>2947</v>
      </c>
      <c r="F62" s="189">
        <v>24137519344</v>
      </c>
      <c r="G62" s="52">
        <v>10</v>
      </c>
      <c r="I62" t="s">
        <v>4225</v>
      </c>
    </row>
    <row r="63" spans="1:9">
      <c r="A63">
        <v>62</v>
      </c>
      <c r="B63" s="13">
        <v>46051</v>
      </c>
      <c r="C63" s="13" t="s">
        <v>3771</v>
      </c>
      <c r="D63" s="280" t="s">
        <v>1812</v>
      </c>
      <c r="E63" s="189" t="s">
        <v>1813</v>
      </c>
      <c r="F63" s="189" t="s">
        <v>1812</v>
      </c>
      <c r="G63" s="52">
        <v>10</v>
      </c>
      <c r="H63" s="52">
        <v>10000</v>
      </c>
      <c r="I63" t="s">
        <v>1814</v>
      </c>
    </row>
    <row r="64" spans="1:9">
      <c r="A64">
        <v>63</v>
      </c>
      <c r="B64" s="13">
        <v>46051</v>
      </c>
      <c r="C64" s="13"/>
      <c r="E64" s="189" t="s">
        <v>1813</v>
      </c>
      <c r="F64" s="189" t="s">
        <v>2333</v>
      </c>
      <c r="G64" s="52">
        <v>9</v>
      </c>
      <c r="H64" s="52">
        <v>10000</v>
      </c>
      <c r="I64" t="s">
        <v>1814</v>
      </c>
    </row>
    <row r="65" spans="1:10">
      <c r="A65">
        <v>64</v>
      </c>
      <c r="B65" s="13">
        <v>46052</v>
      </c>
      <c r="C65" s="13" t="s">
        <v>5477</v>
      </c>
      <c r="D65" s="280" t="s">
        <v>4226</v>
      </c>
      <c r="E65" s="189" t="s">
        <v>3861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3762</v>
      </c>
      <c r="D66" s="280" t="s">
        <v>1744</v>
      </c>
      <c r="E66" s="189" t="s">
        <v>2110</v>
      </c>
      <c r="F66" s="189" t="s">
        <v>1744</v>
      </c>
      <c r="G66" s="52">
        <v>18</v>
      </c>
      <c r="H66" s="52">
        <v>50000</v>
      </c>
      <c r="I66" t="s">
        <v>4227</v>
      </c>
    </row>
    <row r="67" spans="1:10">
      <c r="A67">
        <v>66</v>
      </c>
      <c r="B67" s="13">
        <v>46055</v>
      </c>
      <c r="C67" s="13" t="s">
        <v>3762</v>
      </c>
      <c r="D67" s="280" t="s">
        <v>2660</v>
      </c>
      <c r="E67" s="189" t="s">
        <v>2747</v>
      </c>
      <c r="F67" s="189" t="s">
        <v>2660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4424</v>
      </c>
      <c r="E68" s="189" t="s">
        <v>2721</v>
      </c>
      <c r="F68" s="189">
        <v>28120504</v>
      </c>
      <c r="G68" s="52">
        <v>0</v>
      </c>
      <c r="H68" s="52">
        <v>1000000</v>
      </c>
      <c r="J68" t="s">
        <v>2306</v>
      </c>
    </row>
    <row r="69" spans="1:10">
      <c r="A69">
        <v>68</v>
      </c>
      <c r="B69" s="13">
        <v>46084</v>
      </c>
      <c r="C69" s="13"/>
      <c r="D69" s="280" t="s">
        <v>4426</v>
      </c>
      <c r="E69" s="189" t="s">
        <v>2109</v>
      </c>
      <c r="F69" s="189" t="s">
        <v>1169</v>
      </c>
      <c r="G69" s="52">
        <v>0</v>
      </c>
      <c r="H69" s="52">
        <v>1500000</v>
      </c>
      <c r="J69" t="s">
        <v>1357</v>
      </c>
    </row>
    <row r="70" spans="1:10">
      <c r="A70">
        <v>69</v>
      </c>
      <c r="B70" s="13">
        <v>46085</v>
      </c>
      <c r="C70" s="13" t="s">
        <v>3598</v>
      </c>
      <c r="D70" s="280" t="s">
        <v>4428</v>
      </c>
      <c r="E70" s="189" t="s">
        <v>2107</v>
      </c>
      <c r="F70" s="189" t="s">
        <v>1422</v>
      </c>
      <c r="G70" s="52">
        <v>0</v>
      </c>
      <c r="H70" s="52">
        <v>0</v>
      </c>
      <c r="J70" t="s">
        <v>1004</v>
      </c>
    </row>
    <row r="71" spans="1:10">
      <c r="A71">
        <v>70</v>
      </c>
      <c r="B71" s="13">
        <v>46085</v>
      </c>
      <c r="C71" s="13"/>
      <c r="E71" s="189" t="s">
        <v>4431</v>
      </c>
      <c r="F71" s="189" t="s">
        <v>4432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4437</v>
      </c>
      <c r="E72" s="189" t="s">
        <v>4434</v>
      </c>
      <c r="F72" s="189" t="s">
        <v>4435</v>
      </c>
      <c r="G72" s="52">
        <v>1</v>
      </c>
      <c r="H72" s="52">
        <v>100000</v>
      </c>
      <c r="I72" t="s">
        <v>4436</v>
      </c>
    </row>
    <row r="73" spans="1:10">
      <c r="A73">
        <v>72</v>
      </c>
      <c r="B73" s="13">
        <v>46085</v>
      </c>
      <c r="C73" s="13"/>
      <c r="D73" s="280" t="s">
        <v>4438</v>
      </c>
      <c r="E73" s="189" t="s">
        <v>4434</v>
      </c>
      <c r="F73" s="189" t="s">
        <v>4435</v>
      </c>
      <c r="G73" s="52">
        <v>1</v>
      </c>
      <c r="H73" s="52">
        <v>100000</v>
      </c>
      <c r="I73" t="s">
        <v>4436</v>
      </c>
    </row>
    <row r="74" spans="1:10">
      <c r="A74">
        <v>73</v>
      </c>
      <c r="B74" s="13">
        <v>46090</v>
      </c>
      <c r="C74" s="13"/>
      <c r="D74" s="280" t="s">
        <v>4465</v>
      </c>
      <c r="E74" s="189" t="s">
        <v>4463</v>
      </c>
      <c r="F74" s="189" t="s">
        <v>4464</v>
      </c>
      <c r="G74" s="52">
        <v>1</v>
      </c>
      <c r="H74" s="52">
        <v>1000000</v>
      </c>
      <c r="I74" t="s">
        <v>4464</v>
      </c>
    </row>
    <row r="75" spans="1:10">
      <c r="A75">
        <v>74</v>
      </c>
      <c r="B75" s="13">
        <v>46090</v>
      </c>
      <c r="C75" s="13"/>
      <c r="D75" s="280" t="s">
        <v>4466</v>
      </c>
      <c r="E75" s="189" t="s">
        <v>4463</v>
      </c>
      <c r="F75" s="189" t="s">
        <v>4464</v>
      </c>
      <c r="G75" s="52">
        <v>1</v>
      </c>
      <c r="H75" s="52">
        <v>1000000</v>
      </c>
      <c r="I75" t="s">
        <v>4464</v>
      </c>
    </row>
    <row r="76" spans="1:10">
      <c r="A76">
        <v>75</v>
      </c>
      <c r="B76" s="13">
        <v>46090</v>
      </c>
      <c r="C76" s="13" t="s">
        <v>3762</v>
      </c>
      <c r="D76" s="280" t="s">
        <v>4467</v>
      </c>
      <c r="E76" s="189" t="s">
        <v>1798</v>
      </c>
      <c r="F76" s="189" t="s">
        <v>4026</v>
      </c>
      <c r="G76" s="52">
        <v>0</v>
      </c>
      <c r="H76" s="52">
        <v>1100000</v>
      </c>
      <c r="J76" t="s">
        <v>2033</v>
      </c>
    </row>
    <row r="77" spans="1:10">
      <c r="A77">
        <v>76</v>
      </c>
      <c r="B77" s="13">
        <v>46090</v>
      </c>
      <c r="C77" s="13" t="s">
        <v>3771</v>
      </c>
      <c r="D77" s="280" t="s">
        <v>4469</v>
      </c>
      <c r="E77" s="189" t="s">
        <v>2823</v>
      </c>
      <c r="F77" s="189">
        <v>415074409</v>
      </c>
      <c r="G77" s="52">
        <v>0</v>
      </c>
      <c r="H77" s="52">
        <v>450000</v>
      </c>
      <c r="J77" t="s">
        <v>1533</v>
      </c>
    </row>
    <row r="78" spans="1:10">
      <c r="A78">
        <v>77</v>
      </c>
      <c r="B78" s="13">
        <v>46090</v>
      </c>
      <c r="C78" s="13" t="s">
        <v>3762</v>
      </c>
      <c r="D78" s="280" t="s">
        <v>4473</v>
      </c>
      <c r="E78" s="189" t="s">
        <v>4474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3771</v>
      </c>
      <c r="E79" s="189" t="s">
        <v>2337</v>
      </c>
      <c r="F79" s="189" t="s">
        <v>2658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3762</v>
      </c>
      <c r="E80" s="189" t="s">
        <v>2126</v>
      </c>
      <c r="F80" s="189" t="s">
        <v>1166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4502</v>
      </c>
      <c r="E81" s="189" t="s">
        <v>4499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3762</v>
      </c>
      <c r="E82" s="189" t="s">
        <v>2683</v>
      </c>
      <c r="F82" s="189" t="s">
        <v>1179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3762</v>
      </c>
      <c r="E83" s="189" t="s">
        <v>1173</v>
      </c>
      <c r="F83" s="189" t="s">
        <v>1174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3598</v>
      </c>
      <c r="D84" s="280" t="s">
        <v>4504</v>
      </c>
      <c r="E84" s="189" t="s">
        <v>2115</v>
      </c>
      <c r="F84" s="189" t="s">
        <v>1168</v>
      </c>
      <c r="G84" s="52">
        <v>0</v>
      </c>
      <c r="H84" s="52">
        <v>0</v>
      </c>
      <c r="J84" t="s">
        <v>1750</v>
      </c>
    </row>
    <row r="85" spans="1:10">
      <c r="A85">
        <v>84</v>
      </c>
      <c r="B85" s="13">
        <v>46099</v>
      </c>
      <c r="C85" s="13"/>
      <c r="D85" s="280" t="s">
        <v>4506</v>
      </c>
      <c r="E85" s="189" t="s">
        <v>1743</v>
      </c>
      <c r="F85" s="189" t="s">
        <v>1929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4507</v>
      </c>
      <c r="E86" s="189" t="s">
        <v>1743</v>
      </c>
      <c r="F86" s="189" t="s">
        <v>1929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4508</v>
      </c>
      <c r="E87" s="189" t="s">
        <v>1743</v>
      </c>
      <c r="F87" s="189" t="s">
        <v>1929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3598</v>
      </c>
      <c r="D88" s="280" t="s">
        <v>4509</v>
      </c>
      <c r="E88" s="189" t="s">
        <v>1743</v>
      </c>
      <c r="F88" s="189" t="s">
        <v>1929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3598</v>
      </c>
      <c r="D89" s="280" t="s">
        <v>4514</v>
      </c>
      <c r="E89" s="189" t="s">
        <v>2115</v>
      </c>
      <c r="F89" s="189" t="s">
        <v>1168</v>
      </c>
      <c r="G89" s="52">
        <v>0</v>
      </c>
      <c r="H89" s="52">
        <v>0</v>
      </c>
      <c r="J89" t="s">
        <v>1750</v>
      </c>
    </row>
    <row r="90" spans="1:10">
      <c r="A90">
        <v>89</v>
      </c>
      <c r="B90" s="13">
        <v>46100</v>
      </c>
      <c r="C90" s="13" t="s">
        <v>3762</v>
      </c>
      <c r="D90" s="280" t="s">
        <v>1520</v>
      </c>
      <c r="E90" s="189" t="s">
        <v>1173</v>
      </c>
      <c r="F90" s="189" t="s">
        <v>1520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3762</v>
      </c>
      <c r="E91" s="189" t="s">
        <v>1659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3762</v>
      </c>
      <c r="D92" s="280" t="s">
        <v>4522</v>
      </c>
      <c r="E92" s="189" t="s">
        <v>2115</v>
      </c>
      <c r="F92" s="189" t="s">
        <v>1168</v>
      </c>
      <c r="G92" s="52">
        <v>1</v>
      </c>
      <c r="H92" s="52">
        <v>1000000</v>
      </c>
      <c r="J92" t="s">
        <v>4524</v>
      </c>
    </row>
    <row r="93" spans="1:10">
      <c r="A93">
        <v>92</v>
      </c>
      <c r="B93" s="13">
        <v>46101</v>
      </c>
      <c r="C93" s="13" t="s">
        <v>3762</v>
      </c>
      <c r="E93" s="189" t="s">
        <v>2125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3762</v>
      </c>
      <c r="E94" s="189" t="s">
        <v>1477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3762</v>
      </c>
      <c r="E95" s="189" t="s">
        <v>2116</v>
      </c>
      <c r="F95" s="189" t="s">
        <v>1175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3771</v>
      </c>
      <c r="E96" s="189" t="s">
        <v>2109</v>
      </c>
      <c r="F96" s="189" t="s">
        <v>1169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3762</v>
      </c>
      <c r="E97" s="189" t="s">
        <v>2119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3771</v>
      </c>
      <c r="E98" s="189" t="s">
        <v>2107</v>
      </c>
      <c r="F98" s="189" t="s">
        <v>1422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5348</v>
      </c>
      <c r="E99" s="189" t="s">
        <v>3987</v>
      </c>
      <c r="F99" s="189" t="s">
        <v>3988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3771</v>
      </c>
      <c r="E100" s="189" t="s">
        <v>2721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3771</v>
      </c>
      <c r="E101" s="189" t="s">
        <v>2823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3771</v>
      </c>
      <c r="E102" s="189" t="s">
        <v>1977</v>
      </c>
      <c r="F102" s="189" t="s">
        <v>3480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3762</v>
      </c>
      <c r="E103" s="189" t="s">
        <v>1648</v>
      </c>
      <c r="F103" s="189" t="s">
        <v>1647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2823</v>
      </c>
      <c r="F104" s="189">
        <v>415090409</v>
      </c>
      <c r="G104" s="52">
        <v>1</v>
      </c>
      <c r="H104" s="52">
        <v>600000</v>
      </c>
      <c r="I104" t="s">
        <v>4560</v>
      </c>
    </row>
    <row r="105" spans="1:9">
      <c r="A105">
        <v>104</v>
      </c>
      <c r="B105" s="13">
        <v>46105</v>
      </c>
      <c r="C105" s="13" t="s">
        <v>3762</v>
      </c>
      <c r="E105" s="189" t="s">
        <v>1454</v>
      </c>
      <c r="F105" s="189" t="s">
        <v>2594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3762</v>
      </c>
      <c r="E106" s="189" t="s">
        <v>2215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4612</v>
      </c>
      <c r="E107" s="189" t="s">
        <v>2531</v>
      </c>
      <c r="F107" s="189" t="s">
        <v>2530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3771</v>
      </c>
      <c r="E108" s="189" t="s">
        <v>2823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5389</v>
      </c>
      <c r="E109" s="189" t="s">
        <v>4045</v>
      </c>
      <c r="F109" s="189" t="s">
        <v>4046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5623</v>
      </c>
      <c r="E110" s="189" t="s">
        <v>4571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4580</v>
      </c>
      <c r="E111" s="189" t="s">
        <v>2131</v>
      </c>
      <c r="F111" s="189" t="s">
        <v>1891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3525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4662</v>
      </c>
      <c r="D113" s="280" t="s">
        <v>4584</v>
      </c>
      <c r="E113" s="189" t="s">
        <v>2115</v>
      </c>
      <c r="F113" s="189" t="s">
        <v>1168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3771</v>
      </c>
      <c r="E114" s="189" t="s">
        <v>2107</v>
      </c>
      <c r="F114" s="189" t="s">
        <v>1422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5066</v>
      </c>
      <c r="E115" s="189" t="s">
        <v>1173</v>
      </c>
      <c r="F115" s="189" t="s">
        <v>1520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4593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3771</v>
      </c>
      <c r="E117" s="189" t="s">
        <v>2721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3762</v>
      </c>
      <c r="E118" s="189" t="s">
        <v>4399</v>
      </c>
      <c r="F118" s="189" t="s">
        <v>1887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4596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3771</v>
      </c>
      <c r="E120" s="189" t="s">
        <v>4597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3598</v>
      </c>
      <c r="D121" s="280" t="s">
        <v>4605</v>
      </c>
      <c r="E121" s="189" t="s">
        <v>2107</v>
      </c>
      <c r="F121" s="189" t="s">
        <v>1422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3598</v>
      </c>
      <c r="D122" s="280" t="s">
        <v>4608</v>
      </c>
      <c r="E122" s="189" t="s">
        <v>2115</v>
      </c>
      <c r="F122" s="189" t="s">
        <v>1168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3771</v>
      </c>
      <c r="E123" s="189" t="s">
        <v>2023</v>
      </c>
      <c r="F123" s="189">
        <v>1068298046</v>
      </c>
      <c r="G123" s="52">
        <v>4</v>
      </c>
      <c r="H123" s="52">
        <v>450000</v>
      </c>
      <c r="I123" t="s">
        <v>4613</v>
      </c>
    </row>
    <row r="124" spans="1:9">
      <c r="A124">
        <v>123</v>
      </c>
      <c r="B124" s="13">
        <v>46106</v>
      </c>
      <c r="C124" s="13"/>
      <c r="E124" s="189" t="s">
        <v>1801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3771</v>
      </c>
      <c r="E125" s="189" t="s">
        <v>1706</v>
      </c>
      <c r="F125" s="189" t="s">
        <v>1708</v>
      </c>
      <c r="G125" s="52">
        <v>10</v>
      </c>
      <c r="H125" s="52">
        <v>65000</v>
      </c>
      <c r="I125" t="s">
        <v>1709</v>
      </c>
    </row>
    <row r="126" spans="1:9">
      <c r="A126">
        <v>125</v>
      </c>
      <c r="B126" s="13">
        <v>46106</v>
      </c>
      <c r="C126" s="13" t="s">
        <v>5425</v>
      </c>
      <c r="E126" s="189" t="s">
        <v>4615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4469</v>
      </c>
      <c r="E127" s="189" t="s">
        <v>1678</v>
      </c>
      <c r="F127" s="189" t="s">
        <v>4381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3771</v>
      </c>
      <c r="E128" s="189" t="s">
        <v>4633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4245</v>
      </c>
      <c r="F129" s="189" t="s">
        <v>4246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3762</v>
      </c>
      <c r="E130" s="189" t="s">
        <v>1599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3762</v>
      </c>
      <c r="E131" s="189" t="s">
        <v>1964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5484</v>
      </c>
      <c r="E132" s="189" t="s">
        <v>1224</v>
      </c>
      <c r="F132" s="189" t="s">
        <v>1223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3771</v>
      </c>
      <c r="E133" s="189" t="s">
        <v>2223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3762</v>
      </c>
      <c r="E134" s="189" t="s">
        <v>1686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3771</v>
      </c>
      <c r="E135" s="189" t="s">
        <v>2943</v>
      </c>
      <c r="G135" s="52">
        <v>1</v>
      </c>
      <c r="H135" s="52">
        <v>200000</v>
      </c>
      <c r="I135" t="s">
        <v>1712</v>
      </c>
    </row>
    <row r="136" spans="1:9">
      <c r="A136">
        <v>135</v>
      </c>
      <c r="B136" s="13">
        <v>46111</v>
      </c>
      <c r="C136" s="13"/>
      <c r="E136" s="189" t="s">
        <v>2823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2823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5348</v>
      </c>
      <c r="E138" s="189" t="s">
        <v>3925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3771</v>
      </c>
      <c r="E139" s="189" t="s">
        <v>4675</v>
      </c>
      <c r="F139" s="189" t="s">
        <v>4676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3462</v>
      </c>
      <c r="F140" s="189" t="s">
        <v>3471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3762</v>
      </c>
      <c r="E141" s="189" t="s">
        <v>4067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1958</v>
      </c>
      <c r="F142" s="189" t="s">
        <v>1957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3771</v>
      </c>
      <c r="E143" s="189" t="s">
        <v>2044</v>
      </c>
      <c r="F143" s="189" t="s">
        <v>2498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3771</v>
      </c>
      <c r="E144" s="189" t="s">
        <v>2089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3771</v>
      </c>
      <c r="E145" s="189" t="s">
        <v>4700</v>
      </c>
      <c r="H145" s="52">
        <v>300000</v>
      </c>
    </row>
    <row r="146" spans="1:9">
      <c r="A146">
        <v>145</v>
      </c>
      <c r="B146" s="13">
        <v>46114</v>
      </c>
      <c r="C146" s="13" t="s">
        <v>3771</v>
      </c>
      <c r="E146" s="189" t="s">
        <v>1798</v>
      </c>
      <c r="F146" s="189" t="s">
        <v>4026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3762</v>
      </c>
      <c r="E147" s="189" t="s">
        <v>1492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3771</v>
      </c>
      <c r="E148" s="189" t="s">
        <v>1444</v>
      </c>
      <c r="F148" s="189" t="s">
        <v>4376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3771</v>
      </c>
      <c r="E149" s="189" t="s">
        <v>2712</v>
      </c>
      <c r="F149" s="189" t="s">
        <v>2711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2112</v>
      </c>
      <c r="F150" s="189" t="s">
        <v>1662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3771</v>
      </c>
      <c r="E151" s="189" t="s">
        <v>3057</v>
      </c>
      <c r="F151" s="189">
        <v>1087327175</v>
      </c>
      <c r="G151" s="52">
        <v>1</v>
      </c>
      <c r="H151" s="52">
        <v>90000</v>
      </c>
      <c r="I151" t="s">
        <v>4720</v>
      </c>
    </row>
    <row r="152" spans="1:9">
      <c r="A152">
        <v>151</v>
      </c>
      <c r="B152" s="13">
        <v>46115</v>
      </c>
      <c r="C152" s="13"/>
      <c r="E152" s="189" t="s">
        <v>2823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3771</v>
      </c>
      <c r="E153" s="189" t="s">
        <v>4724</v>
      </c>
      <c r="F153" s="189" t="s">
        <v>3279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3598</v>
      </c>
      <c r="D154" s="280" t="s">
        <v>4725</v>
      </c>
      <c r="E154" s="189" t="s">
        <v>2107</v>
      </c>
      <c r="F154" s="189" t="s">
        <v>1422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3771</v>
      </c>
      <c r="E155" s="189" t="s">
        <v>1116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3771</v>
      </c>
      <c r="D156" s="280" t="s">
        <v>3766</v>
      </c>
      <c r="E156" s="189" t="s">
        <v>4191</v>
      </c>
      <c r="F156" s="189" t="s">
        <v>4407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3771</v>
      </c>
      <c r="D157" s="280" t="s">
        <v>4731</v>
      </c>
      <c r="E157" s="189" t="s">
        <v>2115</v>
      </c>
      <c r="F157" s="189" t="s">
        <v>1168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5623</v>
      </c>
      <c r="E158" s="189" t="s">
        <v>1971</v>
      </c>
      <c r="F158" s="189" t="s">
        <v>3532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4508</v>
      </c>
      <c r="E159" s="189" t="s">
        <v>2109</v>
      </c>
      <c r="F159" s="189" t="s">
        <v>1169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3771</v>
      </c>
      <c r="E160" s="189" t="s">
        <v>4752</v>
      </c>
      <c r="F160" s="189" t="s">
        <v>4753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3762</v>
      </c>
      <c r="E161" s="189" t="s">
        <v>2023</v>
      </c>
      <c r="F161" s="189">
        <v>1068298044</v>
      </c>
      <c r="G161" s="52">
        <v>1</v>
      </c>
      <c r="H161" s="52">
        <v>450000</v>
      </c>
      <c r="I161" t="s">
        <v>1759</v>
      </c>
    </row>
    <row r="162" spans="1:9">
      <c r="A162">
        <v>161</v>
      </c>
      <c r="B162" s="13">
        <v>46120</v>
      </c>
      <c r="C162" s="13" t="s">
        <v>3598</v>
      </c>
      <c r="D162" s="280" t="s">
        <v>4522</v>
      </c>
      <c r="E162" s="189" t="s">
        <v>2115</v>
      </c>
      <c r="F162" s="189" t="s">
        <v>1168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3762</v>
      </c>
      <c r="D163" s="280" t="s">
        <v>4764</v>
      </c>
      <c r="E163" s="189" t="s">
        <v>1962</v>
      </c>
      <c r="F163" s="189" t="s">
        <v>1182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3771</v>
      </c>
      <c r="E164" s="189" t="s">
        <v>4767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3771</v>
      </c>
      <c r="E165" s="189" t="s">
        <v>3473</v>
      </c>
      <c r="F165" s="189" t="s">
        <v>3472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4771</v>
      </c>
      <c r="E166" s="189" t="s">
        <v>2109</v>
      </c>
      <c r="F166" s="189" t="s">
        <v>1169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3771</v>
      </c>
      <c r="E167" s="189" t="s">
        <v>2624</v>
      </c>
      <c r="F167" s="189" t="s">
        <v>2623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5710</v>
      </c>
      <c r="E168" s="189" t="s">
        <v>1964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3771</v>
      </c>
      <c r="E169" s="189" t="s">
        <v>4792</v>
      </c>
      <c r="F169" s="189">
        <v>1112427046</v>
      </c>
      <c r="G169" s="52">
        <v>3</v>
      </c>
      <c r="H169" s="52">
        <v>1500000</v>
      </c>
      <c r="I169" t="s">
        <v>4794</v>
      </c>
    </row>
    <row r="170" spans="1:9">
      <c r="A170">
        <v>169</v>
      </c>
      <c r="B170" s="13">
        <v>46122</v>
      </c>
      <c r="C170" s="13" t="s">
        <v>3771</v>
      </c>
      <c r="D170" s="280" t="s">
        <v>4795</v>
      </c>
      <c r="E170" s="189" t="s">
        <v>2109</v>
      </c>
      <c r="F170" s="189" t="s">
        <v>1169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3771</v>
      </c>
      <c r="E171" s="189" t="s">
        <v>4803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3771</v>
      </c>
      <c r="D172" s="280" t="s">
        <v>4805</v>
      </c>
      <c r="E172" s="189" t="s">
        <v>2107</v>
      </c>
      <c r="F172" s="189" t="s">
        <v>1422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5587</v>
      </c>
      <c r="D173" s="280" t="s">
        <v>4808</v>
      </c>
      <c r="E173" s="189" t="s">
        <v>2337</v>
      </c>
      <c r="F173" s="189" t="s">
        <v>2658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4831</v>
      </c>
      <c r="F174" s="189" t="s">
        <v>4832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3762</v>
      </c>
      <c r="E175" s="189" t="s">
        <v>2120</v>
      </c>
      <c r="F175" s="189" t="s">
        <v>1736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3762</v>
      </c>
      <c r="E176" s="189" t="s">
        <v>2121</v>
      </c>
      <c r="F176" s="189" t="s">
        <v>1762</v>
      </c>
      <c r="G176" s="52">
        <v>10</v>
      </c>
      <c r="H176" s="52">
        <v>10000</v>
      </c>
      <c r="I176" t="s">
        <v>4835</v>
      </c>
    </row>
    <row r="177" spans="1:9">
      <c r="A177">
        <v>176</v>
      </c>
      <c r="B177" s="13">
        <v>46126</v>
      </c>
      <c r="C177" s="13"/>
      <c r="E177" s="189" t="s">
        <v>4856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3771</v>
      </c>
      <c r="E178" s="189" t="s">
        <v>2904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3771</v>
      </c>
      <c r="D179" s="280" t="s">
        <v>4873</v>
      </c>
      <c r="E179" s="189" t="s">
        <v>2107</v>
      </c>
      <c r="F179" s="189" t="s">
        <v>1422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3762</v>
      </c>
      <c r="E180" s="189" t="s">
        <v>1794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4896</v>
      </c>
      <c r="F181" s="189" t="s">
        <v>4897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4896</v>
      </c>
      <c r="F182" s="189" t="s">
        <v>4897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4894</v>
      </c>
      <c r="F183" s="189" t="s">
        <v>4895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3771</v>
      </c>
      <c r="E184" s="189" t="s">
        <v>4898</v>
      </c>
      <c r="F184" s="189" t="s">
        <v>4899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4434</v>
      </c>
      <c r="F185" s="189" t="s">
        <v>4901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4902</v>
      </c>
      <c r="E186" s="189" t="s">
        <v>2109</v>
      </c>
      <c r="F186" s="189" t="s">
        <v>1169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3762</v>
      </c>
      <c r="D187" s="280" t="s">
        <v>4915</v>
      </c>
      <c r="E187" s="189" t="s">
        <v>1537</v>
      </c>
      <c r="F187" s="189" t="s">
        <v>1858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4919</v>
      </c>
      <c r="E188" s="189" t="s">
        <v>2131</v>
      </c>
      <c r="F188" s="189" t="s">
        <v>1891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3762</v>
      </c>
      <c r="E189" s="189" t="s">
        <v>2743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3771</v>
      </c>
      <c r="D190" s="280" t="s">
        <v>4938</v>
      </c>
      <c r="E190" s="189" t="s">
        <v>2107</v>
      </c>
      <c r="F190" s="189" t="s">
        <v>1422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3771</v>
      </c>
      <c r="E191" s="189" t="s">
        <v>3037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5554</v>
      </c>
      <c r="E192" s="189" t="s">
        <v>1506</v>
      </c>
      <c r="F192" s="189">
        <v>24152333903</v>
      </c>
      <c r="G192" s="52">
        <v>1</v>
      </c>
      <c r="H192" s="52">
        <v>50000</v>
      </c>
      <c r="I192" t="s">
        <v>1758</v>
      </c>
    </row>
    <row r="193" spans="1:9">
      <c r="A193">
        <v>192</v>
      </c>
      <c r="B193" s="13">
        <v>46135</v>
      </c>
      <c r="C193" t="s">
        <v>3771</v>
      </c>
      <c r="E193" s="189" t="s">
        <v>3857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4955</v>
      </c>
      <c r="F194" s="189" t="s">
        <v>4956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3771</v>
      </c>
      <c r="E195" s="189" t="s">
        <v>4841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4990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4991</v>
      </c>
      <c r="F197" s="189" t="s">
        <v>4992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3771</v>
      </c>
      <c r="E198" s="189" t="s">
        <v>5002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5005</v>
      </c>
      <c r="E199" s="189" t="s">
        <v>2109</v>
      </c>
      <c r="F199" s="189" t="s">
        <v>1169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3771</v>
      </c>
      <c r="E200" s="189" t="s">
        <v>2036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5028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5032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5033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3771</v>
      </c>
      <c r="E204" s="189" t="s">
        <v>1464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3771</v>
      </c>
      <c r="E205" s="189" t="s">
        <v>5042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3771</v>
      </c>
      <c r="D206" s="280" t="s">
        <v>5045</v>
      </c>
      <c r="E206" s="189" t="s">
        <v>2115</v>
      </c>
      <c r="F206" s="189" t="s">
        <v>1168</v>
      </c>
      <c r="H206" s="52">
        <v>1400000</v>
      </c>
    </row>
    <row r="207" spans="1:9">
      <c r="A207">
        <v>206</v>
      </c>
      <c r="B207" s="13">
        <v>46141</v>
      </c>
      <c r="C207" t="s">
        <v>3771</v>
      </c>
      <c r="E207" s="189" t="s">
        <v>4898</v>
      </c>
      <c r="F207" s="189" t="s">
        <v>4899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5587</v>
      </c>
      <c r="D208" s="280" t="s">
        <v>4808</v>
      </c>
      <c r="E208" s="189" t="s">
        <v>2337</v>
      </c>
      <c r="F208" s="189" t="s">
        <v>2658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3598</v>
      </c>
      <c r="D209" s="280" t="s">
        <v>5060</v>
      </c>
      <c r="E209" s="189" t="s">
        <v>2115</v>
      </c>
      <c r="F209" s="189" t="s">
        <v>1168</v>
      </c>
      <c r="G209" s="52">
        <v>1</v>
      </c>
    </row>
    <row r="210" spans="1:9">
      <c r="A210">
        <v>209</v>
      </c>
      <c r="B210" s="13">
        <v>46142</v>
      </c>
      <c r="C210" t="s">
        <v>5477</v>
      </c>
      <c r="D210" s="280" t="s">
        <v>5069</v>
      </c>
      <c r="E210" s="189" t="s">
        <v>3118</v>
      </c>
      <c r="F210" s="189" t="s">
        <v>3405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5164</v>
      </c>
      <c r="E211" s="189" t="s">
        <v>2109</v>
      </c>
      <c r="F211" s="189" t="s">
        <v>1169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3771</v>
      </c>
      <c r="E212" s="189" t="s">
        <v>5167</v>
      </c>
      <c r="F212" s="189" t="s">
        <v>5168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3762</v>
      </c>
      <c r="E213" s="189" t="s">
        <v>5189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3762</v>
      </c>
      <c r="E214" s="189" t="s">
        <v>2304</v>
      </c>
      <c r="F214" s="189" t="s">
        <v>2336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5204</v>
      </c>
      <c r="E215" s="189" t="s">
        <v>2131</v>
      </c>
      <c r="F215" s="189" t="s">
        <v>1891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3771</v>
      </c>
      <c r="E216" s="189" t="s">
        <v>5206</v>
      </c>
      <c r="G216" s="52">
        <v>1</v>
      </c>
      <c r="H216" s="52">
        <v>250000</v>
      </c>
      <c r="I216" t="s">
        <v>5207</v>
      </c>
    </row>
    <row r="217" spans="1:9">
      <c r="A217">
        <v>216</v>
      </c>
      <c r="B217" s="13">
        <v>46150</v>
      </c>
      <c r="C217" t="s">
        <v>3771</v>
      </c>
      <c r="E217" s="189" t="s">
        <v>2304</v>
      </c>
      <c r="F217" s="189" t="s">
        <v>3064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5216</v>
      </c>
      <c r="E218" s="189" t="s">
        <v>2109</v>
      </c>
      <c r="F218" s="189" t="s">
        <v>1169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1967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3771</v>
      </c>
      <c r="D220" s="280" t="s">
        <v>5247</v>
      </c>
      <c r="E220" s="189" t="s">
        <v>2115</v>
      </c>
      <c r="F220" s="189" t="s">
        <v>1168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3771</v>
      </c>
      <c r="E221" s="189" t="s">
        <v>1119</v>
      </c>
      <c r="F221" s="189" t="s">
        <v>5251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3771</v>
      </c>
      <c r="D222" s="280" t="s">
        <v>5254</v>
      </c>
      <c r="E222" s="189" t="s">
        <v>2109</v>
      </c>
      <c r="F222" s="189" t="s">
        <v>1169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3771</v>
      </c>
      <c r="E223" s="189" t="s">
        <v>3870</v>
      </c>
      <c r="F223" s="189" t="s">
        <v>1175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3771</v>
      </c>
      <c r="E224" s="189" t="s">
        <v>5313</v>
      </c>
      <c r="F224" s="189" t="s">
        <v>5314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3771</v>
      </c>
      <c r="E225" s="189" t="s">
        <v>1789</v>
      </c>
      <c r="F225" s="189" t="s">
        <v>1788</v>
      </c>
      <c r="G225" s="52">
        <v>10</v>
      </c>
      <c r="H225" s="52">
        <v>210000</v>
      </c>
      <c r="I225" t="s">
        <v>5318</v>
      </c>
    </row>
    <row r="226" spans="1:9">
      <c r="A226">
        <v>225</v>
      </c>
      <c r="B226" s="13">
        <v>46158</v>
      </c>
      <c r="D226" s="280" t="s">
        <v>4795</v>
      </c>
      <c r="E226" s="189" t="s">
        <v>2109</v>
      </c>
      <c r="F226" s="189" t="s">
        <v>1169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3771</v>
      </c>
      <c r="D227" s="280" t="s">
        <v>5327</v>
      </c>
      <c r="E227" s="189" t="s">
        <v>2337</v>
      </c>
      <c r="F227" s="189" t="s">
        <v>2658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3771</v>
      </c>
      <c r="D228" s="280" t="s">
        <v>5350</v>
      </c>
      <c r="E228" s="189" t="s">
        <v>2115</v>
      </c>
      <c r="F228" s="189" t="s">
        <v>1168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5393</v>
      </c>
      <c r="E229" s="189" t="s">
        <v>2131</v>
      </c>
      <c r="F229" s="189" t="s">
        <v>1891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5400</v>
      </c>
      <c r="E230" s="189" t="s">
        <v>1518</v>
      </c>
      <c r="F230" s="189" t="s">
        <v>1710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3771</v>
      </c>
      <c r="E231" s="189" t="s">
        <v>5403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3771</v>
      </c>
      <c r="E232" s="189" t="s">
        <v>5409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4130</v>
      </c>
      <c r="F233" s="189" t="s">
        <v>1987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5421</v>
      </c>
      <c r="E234" s="189" t="s">
        <v>2131</v>
      </c>
      <c r="F234" s="189" t="s">
        <v>1891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1706</v>
      </c>
      <c r="F235" s="189" t="s">
        <v>1705</v>
      </c>
      <c r="H235" s="52">
        <v>100000</v>
      </c>
      <c r="I235" t="s">
        <v>1707</v>
      </c>
    </row>
    <row r="236" spans="1:9">
      <c r="A236">
        <v>235</v>
      </c>
      <c r="B236" s="13">
        <v>46164</v>
      </c>
      <c r="C236" t="s">
        <v>5523</v>
      </c>
      <c r="E236" s="189" t="s">
        <v>5417</v>
      </c>
      <c r="F236" s="189" t="s">
        <v>5418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4615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3771</v>
      </c>
      <c r="D238" s="280" t="s">
        <v>5427</v>
      </c>
      <c r="E238" s="189" t="s">
        <v>2109</v>
      </c>
      <c r="F238" s="189" t="s">
        <v>1169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3771</v>
      </c>
      <c r="E239" s="189" t="s">
        <v>5439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5451</v>
      </c>
      <c r="E240" s="189" t="s">
        <v>2109</v>
      </c>
      <c r="F240" s="189" t="s">
        <v>1169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5460</v>
      </c>
      <c r="E241" s="189" t="s">
        <v>2109</v>
      </c>
      <c r="F241" s="189" t="s">
        <v>1169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3771</v>
      </c>
      <c r="E242" s="189" t="s">
        <v>5028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4970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5471</v>
      </c>
      <c r="E244" s="189" t="s">
        <v>2109</v>
      </c>
      <c r="F244" s="189" t="s">
        <v>1169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5481</v>
      </c>
      <c r="F245" s="189" t="s">
        <v>5482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5486</v>
      </c>
      <c r="E246" s="189" t="s">
        <v>2131</v>
      </c>
      <c r="F246" s="189" t="s">
        <v>1891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3771</v>
      </c>
      <c r="E247" s="189" t="s">
        <v>5488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5491</v>
      </c>
      <c r="E248" s="189" t="s">
        <v>2109</v>
      </c>
      <c r="F248" s="189" t="s">
        <v>1169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3771</v>
      </c>
      <c r="E249" s="189" t="s">
        <v>1612</v>
      </c>
      <c r="F249" s="189" t="s">
        <v>5505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3771</v>
      </c>
      <c r="D250" s="280" t="s">
        <v>5507</v>
      </c>
      <c r="E250" s="189" t="s">
        <v>2337</v>
      </c>
      <c r="F250" s="189" t="s">
        <v>2658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3857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5673</v>
      </c>
      <c r="E252" s="189" t="s">
        <v>1173</v>
      </c>
      <c r="F252" s="189" t="s">
        <v>1927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3771</v>
      </c>
      <c r="E253" s="189" t="s">
        <v>1993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3771</v>
      </c>
      <c r="E254" s="189" t="s">
        <v>4706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3771</v>
      </c>
      <c r="E255" s="189" t="s">
        <v>4000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3771</v>
      </c>
      <c r="E256" s="189" t="s">
        <v>4245</v>
      </c>
      <c r="F256" s="189" t="s">
        <v>4461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3771</v>
      </c>
      <c r="E257" s="189" t="s">
        <v>5606</v>
      </c>
      <c r="H257" s="52">
        <v>220000</v>
      </c>
    </row>
    <row r="258" spans="1:9">
      <c r="A258">
        <v>257</v>
      </c>
      <c r="B258" s="13">
        <v>46183</v>
      </c>
      <c r="C258" t="s">
        <v>3771</v>
      </c>
      <c r="E258" s="189" t="s">
        <v>1840</v>
      </c>
      <c r="F258" s="189" t="s">
        <v>1839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3771</v>
      </c>
      <c r="E259" s="189" t="s">
        <v>5703</v>
      </c>
      <c r="F259" s="189" t="s">
        <v>5704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3771</v>
      </c>
      <c r="E260" s="189" t="s">
        <v>2242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3771</v>
      </c>
      <c r="E261" s="189" t="s">
        <v>2740</v>
      </c>
      <c r="F261" s="189">
        <v>1087298388</v>
      </c>
      <c r="G261" s="52">
        <v>1</v>
      </c>
      <c r="H261" s="52">
        <v>550000</v>
      </c>
      <c r="I261" t="s">
        <v>5721</v>
      </c>
    </row>
    <row r="262" spans="1:9">
      <c r="A262">
        <v>261</v>
      </c>
      <c r="B262" s="13">
        <v>46195</v>
      </c>
      <c r="C262" t="s">
        <v>3771</v>
      </c>
      <c r="E262" s="189" t="s">
        <v>2817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3771</v>
      </c>
      <c r="E263" s="189" t="s">
        <v>5756</v>
      </c>
      <c r="F263" s="189">
        <v>6058008117</v>
      </c>
      <c r="G263" s="52">
        <v>1</v>
      </c>
      <c r="H263" s="52">
        <v>900000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2589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1090</v>
      </c>
    </row>
    <row r="4" spans="1:3">
      <c r="A4">
        <v>3</v>
      </c>
      <c r="B4" t="s">
        <v>1091</v>
      </c>
    </row>
    <row r="5" spans="1:3">
      <c r="A5">
        <v>4</v>
      </c>
      <c r="B5" t="s">
        <v>1673</v>
      </c>
    </row>
    <row r="6" spans="1:3">
      <c r="A6">
        <v>5</v>
      </c>
      <c r="B6" t="s">
        <v>1092</v>
      </c>
    </row>
    <row r="7" spans="1:3">
      <c r="A7">
        <v>6</v>
      </c>
      <c r="B7" t="s">
        <v>1093</v>
      </c>
    </row>
    <row r="8" spans="1:3">
      <c r="A8">
        <v>7</v>
      </c>
      <c r="B8" t="s">
        <v>1110</v>
      </c>
    </row>
    <row r="9" spans="1:3">
      <c r="A9">
        <v>8</v>
      </c>
      <c r="B9" t="s">
        <v>1111</v>
      </c>
    </row>
    <row r="10" spans="1:3">
      <c r="A10">
        <v>9</v>
      </c>
      <c r="B10" t="s">
        <v>1117</v>
      </c>
    </row>
    <row r="11" spans="1:3">
      <c r="A11">
        <v>12</v>
      </c>
      <c r="B11" t="s">
        <v>1704</v>
      </c>
    </row>
    <row r="12" spans="1:3">
      <c r="A12">
        <v>13</v>
      </c>
      <c r="B12" t="s">
        <v>1715</v>
      </c>
    </row>
    <row r="13" spans="1:3">
      <c r="A13">
        <v>14</v>
      </c>
      <c r="B13" t="s">
        <v>1853</v>
      </c>
    </row>
    <row r="14" spans="1:3">
      <c r="A14">
        <v>15</v>
      </c>
      <c r="B14" t="s">
        <v>2269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1088</v>
      </c>
      <c r="B1" t="s">
        <v>1089</v>
      </c>
    </row>
    <row r="2" spans="1:2">
      <c r="A2" s="48">
        <v>45722.801747685182</v>
      </c>
      <c r="B2" t="s">
        <v>1086</v>
      </c>
    </row>
    <row r="3" spans="1:2">
      <c r="A3" s="48">
        <v>45723.400613425925</v>
      </c>
      <c r="B3" t="s">
        <v>1086</v>
      </c>
    </row>
    <row r="4" spans="1:2">
      <c r="A4" s="48">
        <v>45723.658148148148</v>
      </c>
      <c r="B4" t="s">
        <v>1094</v>
      </c>
    </row>
    <row r="5" spans="1:2">
      <c r="A5" s="48">
        <v>45723.662939814814</v>
      </c>
      <c r="B5" t="s">
        <v>1095</v>
      </c>
    </row>
    <row r="6" spans="1:2">
      <c r="A6" s="48">
        <v>45723.943518518521</v>
      </c>
      <c r="B6" t="s">
        <v>1096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3" t="s">
        <v>12</v>
      </c>
      <c r="C4" s="554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1492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1097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1098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1099</v>
      </c>
      <c r="F8" s="17">
        <v>50</v>
      </c>
      <c r="G8" s="19"/>
      <c r="H8" s="19"/>
      <c r="I8" s="61"/>
      <c r="J8" s="62" t="s">
        <v>1481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1477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1672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1464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1634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2941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2129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2942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2128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2943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2134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1614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1463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1428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1438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1444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2133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2118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1607</v>
      </c>
      <c r="L26" s="17">
        <v>250000</v>
      </c>
    </row>
    <row r="27" spans="1:18" ht="18" hidden="1" customHeight="1">
      <c r="F27" s="17">
        <v>69</v>
      </c>
      <c r="J27" s="53" t="s">
        <v>1599</v>
      </c>
      <c r="L27" s="17">
        <v>200000</v>
      </c>
    </row>
    <row r="28" spans="1:18" ht="18" hidden="1" customHeight="1">
      <c r="F28" s="17">
        <v>64</v>
      </c>
      <c r="J28" s="53" t="s">
        <v>1579</v>
      </c>
      <c r="L28" s="17">
        <v>27000</v>
      </c>
    </row>
    <row r="29" spans="1:18" ht="18" customHeight="1">
      <c r="F29" s="17">
        <v>2</v>
      </c>
      <c r="J29" s="53" t="s">
        <v>2124</v>
      </c>
      <c r="L29" s="17">
        <v>300000</v>
      </c>
    </row>
    <row r="30" spans="1:18" ht="18" customHeight="1">
      <c r="F30" s="17">
        <v>3</v>
      </c>
      <c r="J30" s="53" t="s">
        <v>1127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1854</v>
      </c>
      <c r="L31" s="17">
        <v>2000000</v>
      </c>
    </row>
    <row r="32" spans="1:18" ht="18" customHeight="1">
      <c r="F32" s="17">
        <v>5</v>
      </c>
      <c r="J32" s="53" t="s">
        <v>1588</v>
      </c>
      <c r="L32" s="17">
        <v>198000</v>
      </c>
    </row>
    <row r="33" spans="6:12" ht="18" customHeight="1">
      <c r="F33" s="17">
        <v>6</v>
      </c>
      <c r="J33" s="53" t="s">
        <v>1114</v>
      </c>
      <c r="L33" s="17">
        <v>12000</v>
      </c>
    </row>
    <row r="34" spans="6:12" ht="18" customHeight="1">
      <c r="F34" s="17">
        <v>7</v>
      </c>
      <c r="J34" s="53" t="s">
        <v>1685</v>
      </c>
      <c r="L34" s="17">
        <v>650000</v>
      </c>
    </row>
    <row r="35" spans="6:12" ht="18" customHeight="1">
      <c r="F35" s="17">
        <v>8</v>
      </c>
      <c r="J35" s="53" t="s">
        <v>1116</v>
      </c>
      <c r="L35" s="17">
        <v>1000000</v>
      </c>
    </row>
    <row r="36" spans="6:12" ht="18" customHeight="1">
      <c r="F36" s="17">
        <v>120</v>
      </c>
      <c r="J36" s="53" t="s">
        <v>1832</v>
      </c>
      <c r="L36" s="17">
        <v>250000</v>
      </c>
    </row>
    <row r="37" spans="6:12" ht="18" customHeight="1">
      <c r="F37" s="17">
        <v>10</v>
      </c>
      <c r="J37" s="53" t="s">
        <v>1118</v>
      </c>
      <c r="L37" s="17">
        <v>600000</v>
      </c>
    </row>
    <row r="38" spans="6:12" ht="18" customHeight="1">
      <c r="F38" s="17">
        <v>11</v>
      </c>
      <c r="J38" s="53" t="s">
        <v>1119</v>
      </c>
      <c r="L38" s="17">
        <v>25000</v>
      </c>
    </row>
    <row r="39" spans="6:12" ht="18" customHeight="1">
      <c r="F39" s="17">
        <v>12</v>
      </c>
      <c r="J39" s="53" t="s">
        <v>1120</v>
      </c>
      <c r="L39" s="17">
        <v>800000</v>
      </c>
    </row>
    <row r="40" spans="6:12" ht="18" customHeight="1">
      <c r="F40" s="17">
        <v>65</v>
      </c>
      <c r="J40" s="53" t="s">
        <v>1585</v>
      </c>
      <c r="L40" s="17">
        <v>850000</v>
      </c>
    </row>
    <row r="41" spans="6:12" ht="18" customHeight="1">
      <c r="F41" s="17">
        <v>68</v>
      </c>
      <c r="J41" s="53" t="s">
        <v>1599</v>
      </c>
      <c r="L41" s="17">
        <v>150000</v>
      </c>
    </row>
    <row r="42" spans="6:12" ht="18" customHeight="1">
      <c r="F42" s="17">
        <v>17</v>
      </c>
      <c r="J42" s="53" t="s">
        <v>1087</v>
      </c>
      <c r="L42" s="17">
        <v>198000</v>
      </c>
    </row>
    <row r="43" spans="6:12" ht="18" customHeight="1">
      <c r="F43" s="17">
        <v>18</v>
      </c>
      <c r="J43" s="53" t="s">
        <v>2132</v>
      </c>
      <c r="L43" s="17">
        <v>150000</v>
      </c>
    </row>
    <row r="44" spans="6:12" ht="18" customHeight="1">
      <c r="F44" s="17">
        <v>19</v>
      </c>
      <c r="J44" s="53" t="s">
        <v>2130</v>
      </c>
      <c r="L44" s="17">
        <v>100000</v>
      </c>
    </row>
    <row r="45" spans="6:12" ht="18" customHeight="1">
      <c r="F45" s="17">
        <v>20</v>
      </c>
      <c r="J45" s="53" t="s">
        <v>1136</v>
      </c>
      <c r="L45" s="17">
        <v>230000</v>
      </c>
    </row>
    <row r="46" spans="6:12" ht="18" customHeight="1">
      <c r="F46" s="17">
        <v>21</v>
      </c>
      <c r="J46" s="53" t="s">
        <v>2114</v>
      </c>
      <c r="L46" s="17">
        <v>600000</v>
      </c>
    </row>
    <row r="47" spans="6:12" ht="18" customHeight="1">
      <c r="F47" s="17">
        <v>55</v>
      </c>
      <c r="J47" s="53" t="s">
        <v>1512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2119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2119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1794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1659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1682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1682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2125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2944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1798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1686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1125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1680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1680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1678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2945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2721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2823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2823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2823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2946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2946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1801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1701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2824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2023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2023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2740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2332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1769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2947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2948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1506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1506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2949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2333</v>
      </c>
      <c r="J82" s="53" t="s">
        <v>1813</v>
      </c>
      <c r="K82" s="17" t="s">
        <v>2333</v>
      </c>
      <c r="L82" s="17">
        <v>20000</v>
      </c>
    </row>
    <row r="83" spans="6:12" ht="18" customHeight="1">
      <c r="F83" s="17">
        <v>119</v>
      </c>
      <c r="I83" s="17" t="s">
        <v>1812</v>
      </c>
      <c r="J83" s="53" t="s">
        <v>1813</v>
      </c>
      <c r="K83" s="17" t="s">
        <v>1812</v>
      </c>
      <c r="L83" s="17">
        <v>10000</v>
      </c>
    </row>
    <row r="84" spans="6:12" ht="18" customHeight="1">
      <c r="F84" s="17">
        <v>32</v>
      </c>
      <c r="I84" s="17" t="s">
        <v>1422</v>
      </c>
      <c r="J84" s="53" t="s">
        <v>2107</v>
      </c>
      <c r="K84" s="17" t="s">
        <v>1422</v>
      </c>
      <c r="L84" s="17">
        <v>1500000</v>
      </c>
    </row>
    <row r="85" spans="6:12" ht="18" customHeight="1">
      <c r="F85" s="17">
        <v>33</v>
      </c>
      <c r="I85" s="17" t="s">
        <v>1179</v>
      </c>
      <c r="J85" s="53" t="s">
        <v>2683</v>
      </c>
      <c r="K85" s="17" t="s">
        <v>1179</v>
      </c>
      <c r="L85" s="17">
        <v>1600000</v>
      </c>
    </row>
    <row r="86" spans="6:12" ht="18" customHeight="1">
      <c r="F86" s="17">
        <v>34</v>
      </c>
      <c r="I86" s="17" t="s">
        <v>2937</v>
      </c>
      <c r="J86" s="53" t="s">
        <v>2108</v>
      </c>
      <c r="K86" s="17" t="s">
        <v>2937</v>
      </c>
      <c r="L86" s="17">
        <v>2200000</v>
      </c>
    </row>
    <row r="87" spans="6:12" ht="18" customHeight="1">
      <c r="F87" s="17">
        <v>72</v>
      </c>
      <c r="I87" s="17" t="s">
        <v>2938</v>
      </c>
      <c r="J87" s="53" t="s">
        <v>2950</v>
      </c>
      <c r="K87" s="17" t="s">
        <v>2938</v>
      </c>
      <c r="L87" s="17">
        <v>1500000</v>
      </c>
    </row>
    <row r="88" spans="6:12" ht="18" customHeight="1">
      <c r="F88" s="17">
        <v>73</v>
      </c>
      <c r="I88" s="17" t="s">
        <v>2939</v>
      </c>
      <c r="J88" s="53" t="s">
        <v>2127</v>
      </c>
      <c r="K88" s="17" t="s">
        <v>2939</v>
      </c>
      <c r="L88" s="17">
        <v>50000</v>
      </c>
    </row>
    <row r="89" spans="6:12" ht="18" customHeight="1">
      <c r="F89" s="17">
        <v>58</v>
      </c>
      <c r="I89" s="17" t="s">
        <v>2658</v>
      </c>
      <c r="J89" s="53" t="s">
        <v>2337</v>
      </c>
      <c r="K89" s="17" t="s">
        <v>2658</v>
      </c>
      <c r="L89" s="17">
        <v>1100000</v>
      </c>
    </row>
    <row r="90" spans="6:12" ht="18" customHeight="1">
      <c r="F90" s="17">
        <v>95</v>
      </c>
      <c r="I90" s="17" t="s">
        <v>1947</v>
      </c>
      <c r="J90" s="53" t="s">
        <v>2122</v>
      </c>
      <c r="K90" s="17" t="s">
        <v>1947</v>
      </c>
      <c r="L90" s="17">
        <v>10000</v>
      </c>
    </row>
    <row r="91" spans="6:12" ht="18" customHeight="1">
      <c r="F91" s="17">
        <v>93</v>
      </c>
      <c r="I91" s="17" t="s">
        <v>1736</v>
      </c>
      <c r="J91" s="53" t="s">
        <v>2120</v>
      </c>
      <c r="K91" s="17" t="s">
        <v>1736</v>
      </c>
      <c r="L91" s="17">
        <v>30000</v>
      </c>
    </row>
    <row r="92" spans="6:12" ht="18" customHeight="1">
      <c r="F92" s="17">
        <v>30</v>
      </c>
      <c r="I92" s="17" t="s">
        <v>1175</v>
      </c>
      <c r="J92" s="53" t="s">
        <v>2116</v>
      </c>
      <c r="K92" s="17" t="s">
        <v>1175</v>
      </c>
      <c r="L92" s="17">
        <v>569000</v>
      </c>
    </row>
    <row r="93" spans="6:12" ht="18" customHeight="1">
      <c r="F93" s="17">
        <v>35</v>
      </c>
      <c r="I93" s="17" t="s">
        <v>1182</v>
      </c>
      <c r="J93" s="53" t="s">
        <v>1962</v>
      </c>
      <c r="K93" s="17" t="s">
        <v>1182</v>
      </c>
      <c r="L93" s="17">
        <v>1500000</v>
      </c>
    </row>
    <row r="94" spans="6:12" ht="18" customHeight="1">
      <c r="F94" s="17">
        <v>26</v>
      </c>
      <c r="I94" s="17" t="s">
        <v>1929</v>
      </c>
      <c r="J94" s="53" t="s">
        <v>1743</v>
      </c>
      <c r="K94" s="17" t="s">
        <v>1929</v>
      </c>
      <c r="L94" s="17">
        <v>1500000</v>
      </c>
    </row>
    <row r="95" spans="6:12" ht="18" customHeight="1">
      <c r="F95" s="17">
        <v>90</v>
      </c>
      <c r="I95" s="17" t="s">
        <v>2146</v>
      </c>
      <c r="J95" s="53" t="s">
        <v>2111</v>
      </c>
      <c r="K95" s="17" t="s">
        <v>2146</v>
      </c>
      <c r="L95" s="17">
        <v>250000</v>
      </c>
    </row>
    <row r="96" spans="6:12" ht="18" customHeight="1">
      <c r="F96" s="17">
        <v>91</v>
      </c>
      <c r="I96" s="17" t="s">
        <v>1662</v>
      </c>
      <c r="J96" s="53" t="s">
        <v>2112</v>
      </c>
      <c r="K96" s="17" t="s">
        <v>1662</v>
      </c>
      <c r="L96" s="17">
        <v>60000</v>
      </c>
    </row>
    <row r="97" spans="6:12" ht="18" customHeight="1">
      <c r="F97" s="17">
        <v>103</v>
      </c>
      <c r="I97" s="17" t="s">
        <v>1744</v>
      </c>
      <c r="J97" s="53" t="s">
        <v>2110</v>
      </c>
      <c r="K97" s="17" t="s">
        <v>1744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1987</v>
      </c>
      <c r="J98" s="53" t="s">
        <v>1851</v>
      </c>
      <c r="K98" s="17" t="s">
        <v>1987</v>
      </c>
      <c r="L98" s="17">
        <v>1000000</v>
      </c>
    </row>
    <row r="99" spans="6:12" ht="18" customHeight="1">
      <c r="F99" s="17">
        <v>56</v>
      </c>
      <c r="I99" s="17" t="s">
        <v>1891</v>
      </c>
      <c r="J99" s="53" t="s">
        <v>2131</v>
      </c>
      <c r="K99" s="17" t="s">
        <v>1891</v>
      </c>
      <c r="L99" s="17">
        <v>1800000</v>
      </c>
    </row>
    <row r="100" spans="6:12" ht="18" customHeight="1">
      <c r="F100" s="17">
        <v>94</v>
      </c>
      <c r="I100" s="17" t="s">
        <v>1762</v>
      </c>
      <c r="J100" s="53" t="s">
        <v>2121</v>
      </c>
      <c r="K100" s="17" t="s">
        <v>1762</v>
      </c>
      <c r="L100" s="17">
        <v>10000</v>
      </c>
    </row>
    <row r="101" spans="6:12" ht="18" customHeight="1">
      <c r="F101" s="17">
        <v>96</v>
      </c>
      <c r="I101" s="17" t="s">
        <v>1839</v>
      </c>
      <c r="J101" s="53" t="s">
        <v>1840</v>
      </c>
      <c r="K101" s="17" t="s">
        <v>1839</v>
      </c>
      <c r="L101" s="17">
        <v>20000</v>
      </c>
    </row>
    <row r="102" spans="6:12" ht="18" customHeight="1">
      <c r="F102" s="17">
        <v>38</v>
      </c>
      <c r="I102" s="17" t="s">
        <v>1217</v>
      </c>
      <c r="J102" s="53" t="s">
        <v>2117</v>
      </c>
      <c r="K102" s="17" t="s">
        <v>1217</v>
      </c>
      <c r="L102" s="17">
        <v>130000</v>
      </c>
    </row>
    <row r="103" spans="6:12" ht="18" customHeight="1">
      <c r="F103" s="17">
        <v>85</v>
      </c>
      <c r="I103" s="17" t="s">
        <v>2660</v>
      </c>
      <c r="J103" s="53" t="s">
        <v>2747</v>
      </c>
      <c r="K103" s="17" t="s">
        <v>2660</v>
      </c>
      <c r="L103" s="17">
        <v>129000</v>
      </c>
    </row>
    <row r="104" spans="6:12" ht="18" customHeight="1">
      <c r="F104" s="17">
        <v>25</v>
      </c>
      <c r="I104" s="17" t="s">
        <v>1169</v>
      </c>
      <c r="J104" s="53" t="s">
        <v>2109</v>
      </c>
      <c r="K104" s="17" t="s">
        <v>1169</v>
      </c>
      <c r="L104" s="17">
        <v>1500000</v>
      </c>
    </row>
    <row r="105" spans="6:12" ht="18" customHeight="1">
      <c r="F105" s="17">
        <v>24</v>
      </c>
      <c r="I105" s="17" t="s">
        <v>1168</v>
      </c>
      <c r="J105" s="53" t="s">
        <v>2115</v>
      </c>
      <c r="K105" s="17" t="s">
        <v>1168</v>
      </c>
      <c r="L105" s="17">
        <v>1400000</v>
      </c>
    </row>
    <row r="106" spans="6:12" ht="18" customHeight="1">
      <c r="F106" s="17">
        <v>22</v>
      </c>
      <c r="I106" s="17" t="s">
        <v>1166</v>
      </c>
      <c r="J106" s="53" t="s">
        <v>2126</v>
      </c>
      <c r="K106" s="17" t="s">
        <v>1166</v>
      </c>
      <c r="L106" s="17">
        <v>1000000</v>
      </c>
    </row>
    <row r="107" spans="6:12" ht="18" customHeight="1">
      <c r="F107" s="17">
        <v>23</v>
      </c>
      <c r="I107" s="17" t="s">
        <v>1167</v>
      </c>
      <c r="J107" s="53" t="s">
        <v>2126</v>
      </c>
      <c r="K107" s="17" t="s">
        <v>1167</v>
      </c>
      <c r="L107" s="17">
        <v>1000000</v>
      </c>
    </row>
    <row r="108" spans="6:12" ht="18" customHeight="1">
      <c r="F108" s="17">
        <v>108</v>
      </c>
      <c r="I108" s="17" t="s">
        <v>1705</v>
      </c>
      <c r="J108" s="53" t="s">
        <v>1706</v>
      </c>
      <c r="K108" s="17" t="s">
        <v>1705</v>
      </c>
      <c r="L108" s="17">
        <v>25000</v>
      </c>
    </row>
    <row r="109" spans="6:12" ht="18" customHeight="1">
      <c r="F109" s="17">
        <v>109</v>
      </c>
      <c r="I109" s="17" t="s">
        <v>1708</v>
      </c>
      <c r="J109" s="53" t="s">
        <v>1706</v>
      </c>
      <c r="K109" s="17" t="s">
        <v>1708</v>
      </c>
      <c r="L109" s="17">
        <v>65000</v>
      </c>
    </row>
    <row r="110" spans="6:12" ht="18" customHeight="1">
      <c r="F110" s="17">
        <v>37</v>
      </c>
      <c r="I110" s="17" t="s">
        <v>2782</v>
      </c>
      <c r="J110" s="53" t="s">
        <v>2304</v>
      </c>
      <c r="K110" s="17" t="s">
        <v>2782</v>
      </c>
      <c r="L110" s="17">
        <v>770000</v>
      </c>
    </row>
    <row r="111" spans="6:12" ht="18" customHeight="1">
      <c r="F111" s="17">
        <v>28</v>
      </c>
      <c r="I111" s="17" t="s">
        <v>1172</v>
      </c>
      <c r="J111" s="53" t="s">
        <v>1173</v>
      </c>
      <c r="K111" s="17" t="s">
        <v>1172</v>
      </c>
      <c r="L111" s="17">
        <v>1200000</v>
      </c>
    </row>
    <row r="112" spans="6:12" ht="18" customHeight="1">
      <c r="F112" s="17">
        <v>57</v>
      </c>
      <c r="I112" s="17" t="s">
        <v>1520</v>
      </c>
      <c r="J112" s="53" t="s">
        <v>1173</v>
      </c>
      <c r="K112" s="17" t="s">
        <v>1520</v>
      </c>
      <c r="L112" s="17">
        <v>1000000</v>
      </c>
    </row>
    <row r="113" spans="6:12" ht="18" customHeight="1">
      <c r="F113" s="17">
        <v>31</v>
      </c>
      <c r="I113" s="17" t="s">
        <v>1520</v>
      </c>
      <c r="J113" s="53" t="s">
        <v>2951</v>
      </c>
      <c r="K113" s="17" t="s">
        <v>1520</v>
      </c>
      <c r="L113" s="17">
        <v>1300000</v>
      </c>
    </row>
    <row r="114" spans="6:12" ht="18" customHeight="1">
      <c r="F114" s="17">
        <v>29</v>
      </c>
      <c r="I114" s="17" t="s">
        <v>1174</v>
      </c>
      <c r="J114" s="53" t="s">
        <v>1173</v>
      </c>
      <c r="K114" s="17" t="s">
        <v>1174</v>
      </c>
      <c r="L114" s="17">
        <v>1200000</v>
      </c>
    </row>
    <row r="115" spans="6:12" ht="18" customHeight="1">
      <c r="F115" s="17">
        <v>59</v>
      </c>
      <c r="I115" s="17" t="s">
        <v>2612</v>
      </c>
      <c r="J115" s="53" t="s">
        <v>1518</v>
      </c>
      <c r="K115" s="17" t="s">
        <v>2612</v>
      </c>
      <c r="L115" s="17">
        <v>1100000</v>
      </c>
    </row>
    <row r="116" spans="6:12" ht="18" customHeight="1">
      <c r="F116" s="17">
        <v>36</v>
      </c>
      <c r="I116" s="17" t="s">
        <v>1189</v>
      </c>
      <c r="J116" s="53" t="s">
        <v>1518</v>
      </c>
      <c r="K116" s="17" t="s">
        <v>1189</v>
      </c>
      <c r="L116" s="17">
        <v>1600000</v>
      </c>
    </row>
    <row r="117" spans="6:12" ht="18" customHeight="1">
      <c r="F117" s="17">
        <v>110</v>
      </c>
      <c r="I117" s="17" t="s">
        <v>1710</v>
      </c>
      <c r="J117" s="53" t="s">
        <v>1518</v>
      </c>
      <c r="K117" s="17" t="s">
        <v>1710</v>
      </c>
      <c r="L117" s="17">
        <v>1400000</v>
      </c>
    </row>
    <row r="118" spans="6:12" ht="18" customHeight="1">
      <c r="F118" s="17">
        <v>60</v>
      </c>
      <c r="I118" s="17" t="s">
        <v>2940</v>
      </c>
      <c r="J118" s="53" t="s">
        <v>2952</v>
      </c>
      <c r="K118" s="17" t="s">
        <v>2940</v>
      </c>
      <c r="L118" s="17">
        <v>3500000</v>
      </c>
    </row>
    <row r="119" spans="6:12" ht="18" customHeight="1">
      <c r="F119" s="17">
        <v>116</v>
      </c>
      <c r="I119" s="17" t="s">
        <v>1788</v>
      </c>
      <c r="J119" s="53" t="s">
        <v>1789</v>
      </c>
      <c r="K119" s="17" t="s">
        <v>1788</v>
      </c>
      <c r="L119" s="17">
        <v>210000</v>
      </c>
    </row>
    <row r="120" spans="6:12" ht="18" customHeight="1">
      <c r="F120" s="17">
        <v>27</v>
      </c>
      <c r="I120" s="17" t="s">
        <v>1319</v>
      </c>
      <c r="J120" s="53" t="s">
        <v>1171</v>
      </c>
      <c r="K120" s="17" t="s">
        <v>1319</v>
      </c>
      <c r="L120" s="17">
        <v>1400000</v>
      </c>
    </row>
    <row r="121" spans="6:12" ht="18" customHeight="1">
      <c r="F121" s="17">
        <v>105</v>
      </c>
      <c r="I121" s="17" t="s">
        <v>1694</v>
      </c>
      <c r="J121" s="53" t="s">
        <v>1171</v>
      </c>
      <c r="K121" s="17" t="s">
        <v>1694</v>
      </c>
      <c r="L121" s="17">
        <v>1200000</v>
      </c>
    </row>
    <row r="122" spans="6:12" ht="18" customHeight="1">
      <c r="F122" s="17">
        <v>46</v>
      </c>
      <c r="I122" s="17" t="s">
        <v>2594</v>
      </c>
      <c r="J122" s="53" t="s">
        <v>1454</v>
      </c>
      <c r="K122" s="17" t="s">
        <v>2594</v>
      </c>
      <c r="L122" s="17">
        <v>350000</v>
      </c>
    </row>
    <row r="123" spans="6:12" ht="18" customHeight="1">
      <c r="F123" s="17">
        <v>87</v>
      </c>
      <c r="I123" s="17" t="s">
        <v>1657</v>
      </c>
      <c r="J123" s="53" t="s">
        <v>1658</v>
      </c>
      <c r="K123" s="17" t="s">
        <v>1657</v>
      </c>
      <c r="L123" s="17">
        <v>20000</v>
      </c>
    </row>
    <row r="124" spans="6:12" ht="18" customHeight="1">
      <c r="F124" s="17">
        <v>39</v>
      </c>
      <c r="I124" s="17" t="s">
        <v>1223</v>
      </c>
      <c r="J124" s="53" t="s">
        <v>1224</v>
      </c>
      <c r="K124" s="17" t="s">
        <v>1223</v>
      </c>
      <c r="L124" s="17">
        <v>50000</v>
      </c>
    </row>
    <row r="125" spans="6:12" ht="18" customHeight="1">
      <c r="F125" s="17">
        <v>86</v>
      </c>
      <c r="I125" s="17" t="s">
        <v>1647</v>
      </c>
      <c r="J125" s="53" t="s">
        <v>1648</v>
      </c>
      <c r="K125" s="17" t="s">
        <v>1647</v>
      </c>
      <c r="L125" s="17">
        <v>50000</v>
      </c>
    </row>
    <row r="126" spans="6:12" ht="18" customHeight="1">
      <c r="F126" s="17">
        <v>4</v>
      </c>
      <c r="I126" s="17" t="s">
        <v>1887</v>
      </c>
      <c r="J126" s="53" t="s">
        <v>2953</v>
      </c>
      <c r="K126" s="17" t="s">
        <v>1887</v>
      </c>
      <c r="L126" s="17">
        <v>1000000</v>
      </c>
    </row>
    <row r="127" spans="6:12" ht="18" customHeight="1">
      <c r="F127" s="17">
        <v>63</v>
      </c>
      <c r="I127" s="17" t="s">
        <v>1576</v>
      </c>
      <c r="J127" s="53" t="s">
        <v>1577</v>
      </c>
      <c r="K127" s="17" t="s">
        <v>1576</v>
      </c>
      <c r="L127" s="17">
        <v>12000</v>
      </c>
    </row>
    <row r="128" spans="6:12" ht="18" customHeight="1">
      <c r="F128" s="17">
        <v>98</v>
      </c>
      <c r="I128" s="17" t="s">
        <v>2741</v>
      </c>
      <c r="J128" s="53" t="s">
        <v>1679</v>
      </c>
      <c r="K128" s="17" t="s">
        <v>2741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2320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2321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2322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3764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3763</v>
      </c>
      <c r="G8" s="294" t="s">
        <v>3760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3758</v>
      </c>
      <c r="G9" s="294" t="s">
        <v>3761</v>
      </c>
    </row>
    <row r="10" spans="1:9" ht="28.35" customHeight="1">
      <c r="F10" s="294" t="s">
        <v>3759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1393</v>
      </c>
      <c r="B1" t="s">
        <v>42</v>
      </c>
      <c r="C1" t="s">
        <v>1393</v>
      </c>
      <c r="D1" t="s">
        <v>1358</v>
      </c>
      <c r="F1" t="s">
        <v>1360</v>
      </c>
      <c r="H1" t="s">
        <v>1361</v>
      </c>
      <c r="L1" t="s">
        <v>1368</v>
      </c>
      <c r="N1" t="s">
        <v>1372</v>
      </c>
      <c r="P1" t="s">
        <v>1642</v>
      </c>
      <c r="R1" t="s">
        <v>1641</v>
      </c>
    </row>
    <row r="2" spans="1:18">
      <c r="A2">
        <v>1</v>
      </c>
      <c r="B2" t="s">
        <v>28</v>
      </c>
      <c r="C2">
        <v>1</v>
      </c>
      <c r="D2" t="s">
        <v>1360</v>
      </c>
      <c r="E2">
        <v>1</v>
      </c>
      <c r="F2" t="s">
        <v>1375</v>
      </c>
      <c r="G2">
        <v>1</v>
      </c>
      <c r="H2" t="s">
        <v>1384</v>
      </c>
      <c r="I2">
        <v>1</v>
      </c>
      <c r="J2" t="s">
        <v>1151</v>
      </c>
      <c r="K2">
        <v>1</v>
      </c>
      <c r="L2" t="s">
        <v>1388</v>
      </c>
      <c r="M2">
        <v>1</v>
      </c>
      <c r="N2" t="s">
        <v>1391</v>
      </c>
      <c r="O2">
        <v>1</v>
      </c>
      <c r="Q2">
        <v>1</v>
      </c>
    </row>
    <row r="3" spans="1:18">
      <c r="A3">
        <v>2</v>
      </c>
      <c r="B3" t="s">
        <v>1091</v>
      </c>
      <c r="C3">
        <v>2</v>
      </c>
      <c r="D3" t="s">
        <v>1361</v>
      </c>
      <c r="E3">
        <v>2</v>
      </c>
      <c r="F3" t="s">
        <v>1376</v>
      </c>
      <c r="G3">
        <v>2</v>
      </c>
      <c r="H3" t="s">
        <v>1185</v>
      </c>
      <c r="I3">
        <v>2</v>
      </c>
      <c r="J3" t="s">
        <v>1152</v>
      </c>
      <c r="K3">
        <v>2</v>
      </c>
      <c r="L3" t="s">
        <v>1389</v>
      </c>
      <c r="M3">
        <v>2</v>
      </c>
      <c r="N3" t="s">
        <v>1392</v>
      </c>
      <c r="O3">
        <v>2</v>
      </c>
      <c r="Q3">
        <v>2</v>
      </c>
    </row>
    <row r="4" spans="1:18">
      <c r="A4">
        <v>3</v>
      </c>
      <c r="B4" t="s">
        <v>1090</v>
      </c>
      <c r="C4">
        <v>3</v>
      </c>
      <c r="D4" t="s">
        <v>1362</v>
      </c>
      <c r="E4">
        <v>3</v>
      </c>
      <c r="F4" t="s">
        <v>1377</v>
      </c>
      <c r="G4">
        <v>3</v>
      </c>
      <c r="H4" t="s">
        <v>1324</v>
      </c>
      <c r="I4">
        <v>3</v>
      </c>
      <c r="J4" t="s">
        <v>1385</v>
      </c>
      <c r="M4">
        <v>3</v>
      </c>
      <c r="N4" t="s">
        <v>1390</v>
      </c>
      <c r="O4">
        <v>3</v>
      </c>
      <c r="Q4">
        <v>3</v>
      </c>
    </row>
    <row r="5" spans="1:18">
      <c r="A5">
        <v>4</v>
      </c>
      <c r="B5" t="s">
        <v>1673</v>
      </c>
      <c r="C5">
        <v>4</v>
      </c>
      <c r="D5" t="s">
        <v>1363</v>
      </c>
      <c r="E5">
        <v>4</v>
      </c>
      <c r="F5" t="s">
        <v>1378</v>
      </c>
      <c r="I5">
        <v>4</v>
      </c>
      <c r="J5" t="s">
        <v>1387</v>
      </c>
    </row>
    <row r="6" spans="1:18">
      <c r="A6">
        <v>5</v>
      </c>
      <c r="B6" t="s">
        <v>1359</v>
      </c>
      <c r="C6">
        <v>5</v>
      </c>
      <c r="D6" t="s">
        <v>1364</v>
      </c>
      <c r="E6">
        <v>5</v>
      </c>
      <c r="F6" t="s">
        <v>1379</v>
      </c>
      <c r="I6">
        <v>5</v>
      </c>
      <c r="J6" t="s">
        <v>1153</v>
      </c>
    </row>
    <row r="7" spans="1:18">
      <c r="A7">
        <v>6</v>
      </c>
      <c r="B7" t="s">
        <v>1717</v>
      </c>
      <c r="C7">
        <v>6</v>
      </c>
      <c r="D7" t="s">
        <v>1365</v>
      </c>
      <c r="E7">
        <v>6</v>
      </c>
      <c r="F7" t="s">
        <v>1380</v>
      </c>
      <c r="I7">
        <v>6</v>
      </c>
      <c r="J7" t="s">
        <v>1154</v>
      </c>
    </row>
    <row r="8" spans="1:18">
      <c r="A8">
        <v>7</v>
      </c>
      <c r="B8" t="s">
        <v>1718</v>
      </c>
      <c r="C8">
        <v>7</v>
      </c>
      <c r="D8" t="s">
        <v>1367</v>
      </c>
      <c r="E8">
        <v>7</v>
      </c>
      <c r="F8" t="s">
        <v>1381</v>
      </c>
      <c r="I8">
        <v>7</v>
      </c>
      <c r="J8" t="s">
        <v>1155</v>
      </c>
      <c r="L8">
        <v>2830405</v>
      </c>
    </row>
    <row r="9" spans="1:18">
      <c r="A9">
        <v>8</v>
      </c>
      <c r="B9" t="s">
        <v>1719</v>
      </c>
      <c r="C9">
        <v>8</v>
      </c>
      <c r="D9" t="s">
        <v>1368</v>
      </c>
      <c r="E9">
        <v>8</v>
      </c>
      <c r="F9" t="s">
        <v>1348</v>
      </c>
      <c r="I9">
        <v>8</v>
      </c>
      <c r="J9" t="s">
        <v>1156</v>
      </c>
    </row>
    <row r="10" spans="1:18">
      <c r="A10">
        <v>9</v>
      </c>
      <c r="B10" t="s">
        <v>1720</v>
      </c>
      <c r="C10">
        <v>9</v>
      </c>
      <c r="D10" t="s">
        <v>1369</v>
      </c>
      <c r="E10">
        <v>9</v>
      </c>
      <c r="F10" t="s">
        <v>1382</v>
      </c>
      <c r="I10">
        <v>9</v>
      </c>
      <c r="J10" t="s">
        <v>1386</v>
      </c>
    </row>
    <row r="11" spans="1:18">
      <c r="A11">
        <v>10</v>
      </c>
      <c r="B11" t="s">
        <v>1721</v>
      </c>
      <c r="C11">
        <v>10</v>
      </c>
      <c r="D11" t="s">
        <v>1370</v>
      </c>
      <c r="E11">
        <v>10</v>
      </c>
      <c r="F11" t="s">
        <v>1383</v>
      </c>
      <c r="I11">
        <v>10</v>
      </c>
      <c r="J11" t="s">
        <v>1850</v>
      </c>
    </row>
    <row r="12" spans="1:18">
      <c r="A12">
        <v>11</v>
      </c>
      <c r="B12" t="s">
        <v>1722</v>
      </c>
      <c r="C12">
        <v>11</v>
      </c>
      <c r="D12" t="s">
        <v>1371</v>
      </c>
      <c r="I12">
        <v>11</v>
      </c>
      <c r="J12" t="s">
        <v>2252</v>
      </c>
    </row>
    <row r="13" spans="1:18">
      <c r="A13">
        <v>12</v>
      </c>
      <c r="B13" t="s">
        <v>1849</v>
      </c>
      <c r="C13">
        <v>12</v>
      </c>
      <c r="D13" t="s">
        <v>1372</v>
      </c>
      <c r="I13">
        <v>12</v>
      </c>
      <c r="J13" t="s">
        <v>2367</v>
      </c>
    </row>
    <row r="14" spans="1:18">
      <c r="B14" t="s">
        <v>2082</v>
      </c>
      <c r="C14">
        <v>13</v>
      </c>
      <c r="D14" t="s">
        <v>1373</v>
      </c>
      <c r="I14">
        <v>13</v>
      </c>
      <c r="J14" t="s">
        <v>2557</v>
      </c>
    </row>
    <row r="15" spans="1:18">
      <c r="C15">
        <v>14</v>
      </c>
      <c r="D15" t="s">
        <v>1374</v>
      </c>
    </row>
    <row r="16" spans="1:18">
      <c r="C16">
        <v>15</v>
      </c>
      <c r="D16" t="s">
        <v>1641</v>
      </c>
    </row>
    <row r="17" spans="3:16">
      <c r="C17">
        <v>16</v>
      </c>
      <c r="D17" t="s">
        <v>1643</v>
      </c>
      <c r="J17">
        <v>28</v>
      </c>
    </row>
    <row r="18" spans="3:16">
      <c r="C18">
        <v>17</v>
      </c>
      <c r="D18" t="s">
        <v>1681</v>
      </c>
      <c r="P18">
        <v>2830502</v>
      </c>
    </row>
    <row r="19" spans="3:16">
      <c r="C19">
        <v>18</v>
      </c>
      <c r="D19" t="s">
        <v>1696</v>
      </c>
      <c r="H19">
        <v>2830513</v>
      </c>
      <c r="L19">
        <v>2830506</v>
      </c>
    </row>
    <row r="20" spans="3:16">
      <c r="C20">
        <v>19</v>
      </c>
      <c r="D20" t="s">
        <v>1859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1090</v>
      </c>
    </row>
    <row r="4" spans="1:2">
      <c r="A4" t="s">
        <v>1091</v>
      </c>
    </row>
    <row r="5" spans="1:2">
      <c r="A5" t="s">
        <v>1673</v>
      </c>
    </row>
    <row r="6" spans="1:2">
      <c r="A6" t="s">
        <v>3765</v>
      </c>
    </row>
    <row r="7" spans="1:2">
      <c r="A7" t="s">
        <v>1720</v>
      </c>
    </row>
    <row r="8" spans="1:2">
      <c r="A8" t="s">
        <v>1849</v>
      </c>
    </row>
    <row r="9" spans="1:2">
      <c r="A9" t="s">
        <v>1718</v>
      </c>
    </row>
    <row r="10" spans="1:2">
      <c r="A10" t="s">
        <v>1717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3762</v>
      </c>
    </row>
    <row r="3" spans="1:1">
      <c r="A3" s="296" t="s">
        <v>3758</v>
      </c>
    </row>
    <row r="4" spans="1:1">
      <c r="A4" s="296" t="s">
        <v>3759</v>
      </c>
    </row>
    <row r="5" spans="1:1">
      <c r="A5" s="296" t="s">
        <v>3324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3770</v>
      </c>
    </row>
    <row r="2" spans="1:1">
      <c r="A2" t="s">
        <v>3760</v>
      </c>
    </row>
    <row r="3" spans="1:1">
      <c r="A3" t="s">
        <v>3761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1203</v>
      </c>
      <c r="D1" s="107" t="s">
        <v>1204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1213</v>
      </c>
      <c r="D2" s="110" t="s">
        <v>1212</v>
      </c>
      <c r="E2" s="103"/>
    </row>
    <row r="3" spans="1:6" ht="49.5">
      <c r="B3" s="99">
        <v>45737</v>
      </c>
      <c r="C3" s="100" t="s">
        <v>1205</v>
      </c>
      <c r="D3" s="109" t="s">
        <v>1219</v>
      </c>
    </row>
    <row r="4" spans="1:6" ht="33">
      <c r="B4" s="99">
        <v>45737</v>
      </c>
      <c r="C4" s="100" t="s">
        <v>1206</v>
      </c>
      <c r="D4" s="109" t="s">
        <v>1209</v>
      </c>
    </row>
    <row r="5" spans="1:6">
      <c r="B5" s="99">
        <v>45737</v>
      </c>
      <c r="C5" s="100" t="s">
        <v>1207</v>
      </c>
      <c r="D5" s="100" t="s">
        <v>1208</v>
      </c>
    </row>
    <row r="6" spans="1:6">
      <c r="B6" s="99">
        <v>45737</v>
      </c>
      <c r="C6" s="100" t="s">
        <v>1207</v>
      </c>
      <c r="D6" s="100" t="s">
        <v>1211</v>
      </c>
    </row>
    <row r="7" spans="1:6">
      <c r="B7" s="99">
        <v>45737</v>
      </c>
      <c r="C7" s="100" t="s">
        <v>1207</v>
      </c>
      <c r="D7" s="100" t="s">
        <v>1210</v>
      </c>
    </row>
    <row r="8" spans="1:6">
      <c r="B8" s="99"/>
      <c r="D8" s="100" t="s">
        <v>1214</v>
      </c>
    </row>
    <row r="9" spans="1:6">
      <c r="D9" s="100" t="s">
        <v>1220</v>
      </c>
    </row>
    <row r="10" spans="1:6">
      <c r="D10" s="100" t="s">
        <v>1221</v>
      </c>
    </row>
    <row r="11" spans="1:6" ht="33">
      <c r="B11" s="99">
        <v>45740</v>
      </c>
      <c r="C11" s="100" t="s">
        <v>1225</v>
      </c>
      <c r="D11" s="109" t="s">
        <v>1329</v>
      </c>
    </row>
    <row r="12" spans="1:6">
      <c r="B12" s="99">
        <v>45740</v>
      </c>
      <c r="C12" s="100" t="s">
        <v>1330</v>
      </c>
      <c r="D12" s="100" t="s">
        <v>1328</v>
      </c>
    </row>
    <row r="13" spans="1:6">
      <c r="C13" s="100" t="s">
        <v>1339</v>
      </c>
      <c r="D13" s="100" t="s">
        <v>1340</v>
      </c>
    </row>
    <row r="14" spans="1:6">
      <c r="C14" s="100" t="s">
        <v>1342</v>
      </c>
      <c r="D14" s="100" t="s">
        <v>1343</v>
      </c>
    </row>
    <row r="15" spans="1:6">
      <c r="B15" s="99">
        <v>45742</v>
      </c>
      <c r="C15" s="100" t="s">
        <v>1344</v>
      </c>
      <c r="D15" s="100" t="s">
        <v>1345</v>
      </c>
    </row>
    <row r="16" spans="1:6">
      <c r="B16" s="99">
        <v>45742</v>
      </c>
      <c r="C16" s="100" t="s">
        <v>1346</v>
      </c>
      <c r="D16" s="100" t="s">
        <v>1347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2026-06-30T04:35:35Z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