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178B20A4-239A-43E1-B73C-C342D27D5D82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주문_리스트!$A$1:$K$2939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9" i="4" l="1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H217" i="4"/>
  <c r="H218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<sst xmlns="http://schemas.openxmlformats.org/spreadsheetml/2006/main" count="15439" uniqueCount="5071">
  <si>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</si>
  <si>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</si>
  <si>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</si>
  <si>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</si>
  <si>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</si>
  <si>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</si>
  <si>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</si>
  <si>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</si>
  <si>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</si>
  <si>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</si>
  <si>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</si>
  <si>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</si>
  <si>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</si>
  <si>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</si>
  <si>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</si>
  <si>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</si>
  <si>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</si>
  <si>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</si>
  <si>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</si>
  <si>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</si>
  <si>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</si>
  <si>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</si>
  <si>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</si>
  <si>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</si>
  <si>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</si>
  <si>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</si>
  <si>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</si>
  <si>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</si>
  <si>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</si>
  <si>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</si>
  <si>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</si>
  <si>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</si>
  <si>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</si>
  <si>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</si>
  <si>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</si>
  <si>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</si>
  <si>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</si>
  <si>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</si>
  <si>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</si>
  <si>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</si>
  <si>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</si>
  <si>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</si>
  <si>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</si>
  <si>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</si>
  <si>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</si>
  <si>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</si>
  <si>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</si>
  <si>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</si>
  <si>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</si>
  <si>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</si>
  <si>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</si>
  <si>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</si>
  <si>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</si>
  <si>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</si>
  <si>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</si>
  <si>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</si>
  <si>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</si>
  <si>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</si>
  <si>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</si>
  <si>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</si>
  <si>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</si>
  <si>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</si>
  <si>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</si>
  <si>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</si>
  <si>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</si>
  <si>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</si>
  <si>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</si>
  <si>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</si>
  <si>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</si>
  <si>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</si>
  <si>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</si>
  <si>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</si>
  <si>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</si>
  <si>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</si>
  <si>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</si>
  <si>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</si>
  <si>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</si>
  <si>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</si>
  <si>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</si>
  <si>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</si>
  <si>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</si>
  <si>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</si>
  <si>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</si>
  <si>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</si>
  <si>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</si>
  <si>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</si>
  <si>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</si>
  <si>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</si>
  <si>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</si>
  <si>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</si>
  <si>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</si>
  <si>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</si>
  <si>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</si>
  <si>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</si>
  <si>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</si>
  <si>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</si>
  <si>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</si>
  <si>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</si>
  <si>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</si>
  <si>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</si>
  <si>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</si>
  <si>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</si>
  <si>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</si>
  <si>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</si>
  <si>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</si>
  <si>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</si>
  <si>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</si>
  <si>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</si>
  <si>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</si>
  <si>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</si>
  <si>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</si>
  <si>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</si>
  <si>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</si>
  <si>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</si>
  <si>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</si>
  <si>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</si>
  <si>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</si>
  <si>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</si>
  <si>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</si>
  <si>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</si>
  <si>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</si>
  <si>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</si>
  <si>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</si>
  <si>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</si>
  <si>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</si>
  <si>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</si>
  <si>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</si>
  <si>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</si>
  <si>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</si>
  <si>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</si>
  <si>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</si>
  <si>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</si>
  <si>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</si>
  <si>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</si>
  <si>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</si>
  <si>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</si>
  <si>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</si>
  <si>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</si>
  <si>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</si>
  <si>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</si>
  <si>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</si>
  <si>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</si>
  <si>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</si>
  <si>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</si>
  <si>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</si>
  <si>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</si>
  <si>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</si>
  <si>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</si>
  <si>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</si>
  <si>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</si>
  <si>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</si>
  <si>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</si>
  <si>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</si>
  <si>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</si>
  <si>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</si>
  <si>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</si>
  <si>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</si>
  <si>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</si>
  <si>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</si>
  <si>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</si>
  <si>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</si>
  <si>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</si>
  <si>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</si>
  <si>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</si>
  <si>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</si>
  <si>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</si>
  <si>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</si>
  <si>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</si>
  <si>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</si>
  <si>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</si>
  <si>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</si>
  <si>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</si>
  <si>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</si>
  <si>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</si>
  <si>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</si>
  <si>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</si>
  <si>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</si>
  <si>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</si>
  <si>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</si>
  <si>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</si>
  <si>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</si>
  <si>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</si>
  <si>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</si>
  <si>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</si>
  <si>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</si>
  <si>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</si>
  <si>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</si>
  <si>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</si>
  <si>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</si>
  <si>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</si>
  <si>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</si>
  <si>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</si>
  <si>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</si>
  <si>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</si>
  <si>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</si>
  <si>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</si>
  <si>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</si>
  <si>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</si>
  <si>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</si>
  <si>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</si>
  <si>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</si>
  <si>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</si>
  <si>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</si>
  <si>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</si>
  <si>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</si>
  <si>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</si>
  <si>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</si>
  <si>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</si>
  <si>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</si>
  <si>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</si>
  <si>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</si>
  <si>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</si>
  <si>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</si>
  <si>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</si>
  <si>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</si>
  <si>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</si>
  <si>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</si>
  <si>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</si>
  <si>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</si>
  <si>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</si>
  <si>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</si>
  <si>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</si>
  <si>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</si>
  <si>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</si>
  <si>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</si>
  <si>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</si>
  <si>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</si>
  <si>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</si>
  <si>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</si>
  <si>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</si>
  <si>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</si>
  <si>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</si>
  <si>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</si>
  <si>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</si>
  <si>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</si>
  <si>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</si>
  <si>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</si>
  <si>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</si>
  <si>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</si>
  <si>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</si>
  <si>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</si>
  <si>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</si>
  <si>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</si>
  <si>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</si>
  <si>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</si>
  <si>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</si>
  <si>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</si>
  <si>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</si>
  <si>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</si>
  <si>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</si>
  <si>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</si>
  <si>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</si>
  <si>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</si>
  <si>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</si>
  <si>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</si>
  <si>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</si>
  <si>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</si>
  <si>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</si>
  <si>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</si>
  <si>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</si>
  <si>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</si>
  <si>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</si>
  <si>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</si>
  <si>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</si>
  <si>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</si>
  <si>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</si>
  <si>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</si>
  <si>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</si>
  <si>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</si>
  <si>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</si>
  <si>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</si>
  <si>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</si>
  <si>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</si>
  <si>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</si>
  <si>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</si>
  <si>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</si>
  <si>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</si>
  <si>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</si>
  <si>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</si>
  <si>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</si>
  <si>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</si>
  <si>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</si>
  <si>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</si>
  <si>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</si>
  <si>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</si>
  <si>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</si>
  <si>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</si>
  <si>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</si>
  <si>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</si>
  <si>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</si>
  <si>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</si>
  <si>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</si>
  <si>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</si>
  <si>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</si>
  <si>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</si>
  <si>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</si>
  <si>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</si>
  <si>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</si>
  <si>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</si>
  <si>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</si>
  <si>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</si>
  <si>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</si>
  <si>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</si>
  <si>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</si>
  <si>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</si>
  <si>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</si>
  <si>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</si>
  <si>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</si>
  <si>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</si>
  <si>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</si>
  <si>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</si>
  <si>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</si>
  <si>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</si>
  <si>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</si>
  <si>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</si>
  <si>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</si>
  <si>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</si>
  <si>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</si>
  <si>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</si>
  <si>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</si>
  <si>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</si>
  <si>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</si>
  <si>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</si>
  <si>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</si>
  <si>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</si>
  <si>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</si>
  <si>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</si>
  <si>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</si>
  <si>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</si>
  <si>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</si>
  <si>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</si>
  <si>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</si>
  <si>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</si>
  <si>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</si>
  <si>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</si>
  <si>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</si>
  <si>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</si>
  <si>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</si>
  <si>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</si>
  <si>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</si>
  <si>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</si>
  <si>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</si>
  <si>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</si>
  <si>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</si>
  <si>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</si>
  <si>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</si>
  <si>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</si>
  <si>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</si>
  <si>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</si>
  <si>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</si>
  <si>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</si>
  <si>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</si>
  <si>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</si>
  <si>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</si>
  <si>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</si>
  <si>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</si>
  <si>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</si>
  <si>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</si>
  <si>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</si>
  <si>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</si>
  <si>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</si>
  <si>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</si>
  <si>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</si>
  <si>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</si>
  <si>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</si>
  <si>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</si>
  <si>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</si>
  <si>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</si>
  <si>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</si>
  <si>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</si>
  <si>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</si>
  <si>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</si>
  <si>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</si>
  <si>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</si>
  <si>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</si>
  <si>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</si>
  <si>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</si>
  <si>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</si>
  <si>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</si>
  <si>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</si>
  <si>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</si>
  <si>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</si>
  <si>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</si>
  <si>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</si>
  <si>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</si>
  <si>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</si>
  <si>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</si>
  <si>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</si>
  <si>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</si>
  <si>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</si>
  <si>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</si>
  <si>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</si>
  <si>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</si>
  <si>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</si>
  <si>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</si>
  <si>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</si>
  <si>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</si>
  <si>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</si>
  <si>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</si>
  <si>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</si>
  <si>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</si>
  <si>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</si>
  <si>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</si>
  <si>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</si>
  <si>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</si>
  <si>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</si>
  <si>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</si>
  <si>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</si>
  <si>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</si>
  <si>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</si>
  <si>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</si>
  <si>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</si>
  <si>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</si>
  <si>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</si>
  <si>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</si>
  <si>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</si>
  <si>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</si>
  <si>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</si>
  <si>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</si>
  <si>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</si>
  <si>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</si>
  <si>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</si>
  <si>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</si>
  <si>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</si>
  <si>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</si>
  <si>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</si>
  <si>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</si>
  <si>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</si>
  <si>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</si>
  <si>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</si>
  <si>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</si>
  <si>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</si>
  <si>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</si>
  <si>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</si>
  <si>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</si>
  <si>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</si>
  <si>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</si>
  <si>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</si>
  <si>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</si>
  <si>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</si>
  <si>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</si>
  <si>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</si>
  <si>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</si>
  <si>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</si>
  <si>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</si>
  <si>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</si>
  <si>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</si>
  <si>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</si>
  <si>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</si>
  <si>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</si>
  <si>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</si>
  <si>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</si>
  <si>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</si>
  <si>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</si>
  <si>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</si>
  <si>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</si>
  <si>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</si>
  <si>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</si>
  <si>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</si>
  <si>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</si>
  <si>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</si>
  <si>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</si>
  <si>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</si>
  <si>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</si>
  <si>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</si>
  <si>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</si>
  <si>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</si>
  <si>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</si>
  <si>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</si>
  <si>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</si>
  <si>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</si>
  <si>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</si>
  <si>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</si>
  <si>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</si>
  <si>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</si>
  <si>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</si>
  <si>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</si>
  <si>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</si>
  <si>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</si>
  <si>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</si>
  <si>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</si>
  <si>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</si>
  <si>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</si>
  <si>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</si>
  <si>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</si>
  <si>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</si>
  <si>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</si>
  <si>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</si>
  <si>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</si>
  <si>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</si>
  <si>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</si>
  <si>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</si>
  <si>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</si>
  <si>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</si>
  <si>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</si>
  <si>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</si>
  <si>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</si>
  <si>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</si>
  <si>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</si>
  <si>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</si>
  <si>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</si>
  <si>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</si>
  <si>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</si>
  <si>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</si>
  <si>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</si>
  <si>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</si>
  <si>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</si>
  <si>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</si>
  <si>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</si>
  <si>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</si>
  <si>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</si>
  <si>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</si>
  <si>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</si>
  <si>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</si>
  <si>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</si>
  <si>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</si>
  <si>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</si>
  <si>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</si>
  <si>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</si>
  <si>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</si>
  <si>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</si>
  <si>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</si>
  <si>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</si>
  <si>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</si>
  <si>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</si>
  <si>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</si>
  <si>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</si>
  <si>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</si>
  <si>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</si>
  <si>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</si>
  <si>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</si>
  <si>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</si>
  <si>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</si>
  <si>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</si>
  <si>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</si>
  <si>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</si>
  <si>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</si>
  <si>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</si>
  <si>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</si>
  <si>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</si>
  <si>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</si>
  <si>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</si>
  <si>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</si>
  <si>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</si>
  <si>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</si>
  <si>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</si>
  <si>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</si>
  <si>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</si>
  <si>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</si>
  <si>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</si>
  <si>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</si>
  <si>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</si>
  <si>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</si>
  <si>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</si>
  <si>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</si>
  <si>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</si>
  <si>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</si>
  <si>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</si>
  <si>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</si>
  <si>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</si>
  <si>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</si>
  <si>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</si>
  <si>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</si>
  <si>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</si>
  <si>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</si>
  <si>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</si>
  <si>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</si>
  <si>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</si>
  <si>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</si>
  <si>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</si>
  <si>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</si>
  <si>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</si>
  <si>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</si>
  <si>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</si>
  <si>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</si>
  <si>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</si>
  <si>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</si>
  <si>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</si>
  <si>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</si>
  <si>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</si>
  <si>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</si>
  <si>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</si>
  <si>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</si>
  <si>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</si>
  <si>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</si>
  <si>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</si>
  <si>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</si>
  <si>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</si>
  <si>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</si>
  <si>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</si>
  <si>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</si>
  <si>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</si>
  <si>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</si>
  <si>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</si>
  <si>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</si>
  <si>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</si>
  <si>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</si>
  <si>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</si>
  <si>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</si>
  <si>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</si>
  <si>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</si>
  <si>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</si>
  <si>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</si>
  <si>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</si>
  <si>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</si>
  <si>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</si>
  <si>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</si>
  <si>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</si>
  <si>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</si>
  <si>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</si>
  <si>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</si>
  <si>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</si>
  <si>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</si>
  <si>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</si>
  <si>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</si>
  <si>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</si>
  <si>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</si>
  <si>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</si>
  <si>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</si>
  <si>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</si>
  <si>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</si>
  <si>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</si>
  <si>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</si>
  <si>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</si>
  <si>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</si>
  <si>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</si>
  <si>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</si>
  <si>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</si>
  <si>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</si>
  <si>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</si>
  <si>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</si>
  <si>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</si>
  <si>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</si>
  <si>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</si>
  <si>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</si>
  <si>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</si>
  <si>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</si>
  <si>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</si>
  <si>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</si>
  <si>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</si>
  <si>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</si>
  <si>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</si>
  <si>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</si>
  <si>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</si>
  <si>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</si>
  <si>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</si>
  <si>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</si>
  <si>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</si>
  <si>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</si>
  <si>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</si>
  <si>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</si>
  <si>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</si>
  <si>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</si>
  <si>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</si>
  <si>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</si>
  <si>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</si>
  <si>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</si>
  <si>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</si>
  <si>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</si>
  <si>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</si>
  <si>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</si>
  <si>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</si>
  <si>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</si>
  <si>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</si>
  <si>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</si>
  <si>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</si>
  <si>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</si>
  <si>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</si>
  <si>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</si>
  <si>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</si>
  <si>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</si>
  <si>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</si>
  <si>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</si>
  <si>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</si>
  <si>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</si>
  <si>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</si>
  <si>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</si>
  <si>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</si>
  <si>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</si>
  <si>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</si>
  <si>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</si>
  <si>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</si>
  <si>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</si>
  <si>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</si>
  <si>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</si>
  <si>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</si>
  <si>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</si>
  <si>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</si>
  <si>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</si>
  <si>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</si>
  <si>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</si>
  <si>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</si>
  <si>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</si>
  <si>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</si>
  <si>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</si>
  <si>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</si>
  <si>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</si>
  <si>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</si>
  <si>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</si>
  <si>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</si>
  <si>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</si>
  <si>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</si>
  <si>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</si>
  <si>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</si>
  <si>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</si>
  <si>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</si>
  <si>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</si>
  <si>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</si>
  <si>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</si>
  <si>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</si>
  <si>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</si>
  <si>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</si>
  <si>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</si>
  <si>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</si>
  <si>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</si>
  <si>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</si>
  <si>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</si>
  <si>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</si>
  <si>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</si>
  <si>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</si>
  <si>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</si>
  <si>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</si>
  <si>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</si>
  <si>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</si>
  <si>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</si>
  <si>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</si>
  <si>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</si>
  <si>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</si>
  <si>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</si>
  <si>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</si>
  <si>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</si>
  <si>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</si>
  <si>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</si>
  <si>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</si>
  <si>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</si>
  <si>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</si>
  <si>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</si>
  <si>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</si>
  <si>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</si>
  <si>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</si>
  <si>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</si>
  <si>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</si>
  <si>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</si>
  <si>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</si>
  <si>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</si>
  <si>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</si>
  <si>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</si>
  <si>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</si>
  <si>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</si>
  <si>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</si>
  <si>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</si>
  <si>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</si>
  <si>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</si>
  <si>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</si>
  <si>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</si>
  <si>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</si>
  <si>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</si>
  <si>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</si>
  <si>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</si>
  <si>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</si>
  <si>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</si>
  <si>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</si>
  <si>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</si>
  <si>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</si>
  <si>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</si>
  <si>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</si>
  <si>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</si>
  <si>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</si>
  <si>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</si>
  <si>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</si>
  <si>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</si>
  <si>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</si>
  <si>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</si>
  <si>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</si>
  <si>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</si>
  <si>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</si>
  <si>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</si>
  <si>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</si>
  <si>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</si>
  <si>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</si>
  <si>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</si>
  <si>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</si>
  <si>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</si>
  <si>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</si>
  <si>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</si>
  <si>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</si>
  <si>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</si>
  <si>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</si>
  <si>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</si>
  <si>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</si>
  <si>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</si>
  <si>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</si>
  <si>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</si>
  <si>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</si>
  <si>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</si>
  <si>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</si>
  <si>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</si>
  <si>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</si>
  <si>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</si>
  <si>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</si>
  <si>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</si>
  <si>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</si>
  <si>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</si>
  <si>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</si>
  <si>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</si>
  <si>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</si>
  <si>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</si>
  <si>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</si>
  <si>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</si>
  <si>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</si>
  <si>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</si>
  <si>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</si>
  <si>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</si>
  <si>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</si>
  <si>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</si>
  <si>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</si>
  <si>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</si>
  <si>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</si>
  <si>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</si>
  <si>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</si>
  <si>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</si>
  <si>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</si>
  <si>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</si>
  <si>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</si>
  <si>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</si>
  <si>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</si>
  <si>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</si>
  <si>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</si>
  <si>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</si>
  <si>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</si>
  <si>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</si>
  <si>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</si>
  <si>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</si>
  <si>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</si>
  <si>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</si>
  <si>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</si>
  <si>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</si>
  <si>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</si>
  <si>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</si>
  <si>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</si>
  <si>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</si>
  <si>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</si>
  <si>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</si>
  <si>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</si>
  <si>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</si>
  <si>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</si>
  <si>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</si>
  <si>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</si>
  <si>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</si>
  <si>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</si>
  <si>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</si>
  <si>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</si>
  <si>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</si>
  <si>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</si>
  <si>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</si>
  <si>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</si>
  <si>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</si>
  <si>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</si>
  <si>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</si>
  <si>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</si>
  <si>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</si>
  <si>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</si>
  <si>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</si>
  <si>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</si>
  <si>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</si>
  <si>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</si>
  <si>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</si>
  <si>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</si>
  <si>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</si>
  <si>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</si>
  <si>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</si>
  <si>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</si>
  <si>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</si>
  <si>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</si>
  <si>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</si>
  <si>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</si>
  <si>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</si>
  <si>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</si>
  <si>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</si>
  <si>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</si>
  <si>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</si>
  <si>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</si>
  <si>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</si>
  <si>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</si>
  <si>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</si>
  <si>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</si>
  <si>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</si>
  <si>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</si>
  <si>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</si>
  <si>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</si>
  <si>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</si>
  <si>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</si>
  <si>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</si>
  <si>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</si>
  <si>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</si>
  <si>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</si>
  <si>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</si>
  <si>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</si>
  <si>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</si>
  <si>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</si>
  <si>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</si>
  <si>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</si>
  <si>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</si>
  <si>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</si>
  <si>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</si>
  <si>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</si>
  <si>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</si>
  <si>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</si>
  <si>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</si>
  <si>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</si>
  <si>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</si>
  <si>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</si>
  <si>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</si>
  <si>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</si>
  <si>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</si>
  <si>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</si>
  <si>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</si>
  <si>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</si>
  <si>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</si>
  <si>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</si>
  <si>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</si>
  <si>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</si>
  <si>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</si>
  <si>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</si>
  <si>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</si>
  <si>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</si>
  <si>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</si>
  <si>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</si>
  <si>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</si>
  <si>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</si>
  <si>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</si>
  <si>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</si>
  <si>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</si>
  <si>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</si>
  <si>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</si>
  <si>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</si>
  <si>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</si>
  <si>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</si>
  <si>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</si>
  <si>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</si>
  <si>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</si>
  <si>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</si>
  <si>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</si>
  <si>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</si>
  <si>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</si>
  <si>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</si>
  <si>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</si>
  <si>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</si>
  <si>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</si>
  <si>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</si>
  <si>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</si>
  <si>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</si>
  <si>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</si>
  <si>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</si>
  <si>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</si>
  <si>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</si>
  <si>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</si>
  <si>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</si>
  <si>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</si>
  <si>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</si>
  <si>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</si>
  <si>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</si>
  <si>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</si>
  <si>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</si>
  <si>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</si>
  <si>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</si>
  <si>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</si>
  <si>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</si>
  <si>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</si>
  <si>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</si>
  <si>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</si>
  <si>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</si>
  <si>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</si>
  <si>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</si>
  <si>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</si>
  <si>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</si>
  <si>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</si>
  <si>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</si>
  <si>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</si>
  <si>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</si>
  <si>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</si>
  <si>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</si>
  <si>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</si>
  <si>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</si>
  <si>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</si>
  <si>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</si>
  <si>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</si>
  <si>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</si>
  <si>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</si>
  <si>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</si>
  <si>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</si>
  <si>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</si>
  <si>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</si>
  <si>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</si>
  <si>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</si>
  <si>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</si>
  <si>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</si>
  <si>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</si>
  <si>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</si>
  <si>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</si>
  <si>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</si>
  <si>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</si>
  <si>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</si>
  <si>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</si>
  <si>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</si>
  <si>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</si>
  <si>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</si>
  <si>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</si>
  <si>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</si>
  <si>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</si>
  <si>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</si>
  <si>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</si>
  <si>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</si>
  <si>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</si>
  <si>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</si>
  <si>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</si>
  <si>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</si>
  <si>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</si>
  <si>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</si>
  <si>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</si>
  <si>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</si>
  <si>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</si>
  <si>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</si>
  <si>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</si>
  <si>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</si>
  <si>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</si>
  <si>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</si>
  <si>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</si>
  <si>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</si>
  <si>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</si>
  <si>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</si>
  <si>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</si>
  <si>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</si>
  <si>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</si>
  <si>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</si>
  <si>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</si>
  <si>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</si>
  <si>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</si>
  <si>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</si>
  <si>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</si>
  <si>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</si>
  <si>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</si>
  <si>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</si>
  <si>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</si>
  <si>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</si>
  <si>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</si>
  <si>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</si>
  <si>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</si>
  <si>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</si>
  <si>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</si>
  <si>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</si>
  <si>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</si>
  <si>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</si>
  <si>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</si>
  <si>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</si>
  <si>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</si>
  <si>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</si>
  <si>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</si>
  <si>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</si>
  <si>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</si>
  <si>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</si>
  <si>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</si>
  <si>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</si>
  <si>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</si>
  <si>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</si>
  <si>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</si>
  <si>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</si>
  <si>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</si>
  <si>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</si>
  <si>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</si>
  <si>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</si>
  <si>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</si>
  <si>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</si>
  <si>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</si>
  <si>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</si>
  <si>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</si>
  <si>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</si>
  <si>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</si>
  <si>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</si>
  <si>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</si>
  <si>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</si>
  <si>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</si>
  <si>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</si>
  <si>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</si>
  <si>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</si>
  <si>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</si>
  <si>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</si>
  <si>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</si>
  <si>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</si>
  <si>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</si>
  <si>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</si>
  <si>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</si>
  <si>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</si>
  <si>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</si>
  <si>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</si>
  <si>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</si>
  <si>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</si>
  <si>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</si>
  <si>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</si>
  <si>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</si>
  <si>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</si>
  <si>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</si>
  <si>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</si>
  <si>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</si>
  <si>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</si>
  <si>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</si>
  <si>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</si>
  <si>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</si>
  <si>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</si>
  <si>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</si>
  <si>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</si>
  <si>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</si>
  <si>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</si>
  <si>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</si>
  <si>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</si>
  <si>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</si>
  <si>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</si>
  <si>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</si>
  <si>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</si>
  <si>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</si>
  <si>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</si>
  <si>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</si>
  <si>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</si>
  <si>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</si>
  <si>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</si>
  <si>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</si>
  <si>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</si>
  <si>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</si>
  <si>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</si>
  <si>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</si>
  <si>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</si>
  <si>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</si>
  <si>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</si>
  <si>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</si>
  <si>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</si>
  <si>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</si>
  <si>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</si>
  <si>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</si>
  <si>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</si>
  <si>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</si>
  <si>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</si>
  <si>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</si>
  <si>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</si>
  <si>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</si>
  <si>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</si>
  <si>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</si>
  <si>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</si>
  <si>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</si>
  <si>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</si>
  <si>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</si>
  <si>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</si>
  <si>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</si>
  <si>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</si>
  <si>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</si>
  <si>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</si>
  <si>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</si>
  <si>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</si>
  <si>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</si>
  <si>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</si>
  <si>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</si>
  <si>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</si>
  <si>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</si>
  <si>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</si>
  <si>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</si>
  <si>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</si>
  <si>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</si>
  <si>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</si>
  <si>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</si>
  <si>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</si>
  <si>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</si>
  <si>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</si>
  <si>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</si>
  <si>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</si>
  <si>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</si>
  <si>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</si>
  <si>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</si>
  <si>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</si>
  <si>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</si>
  <si>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</si>
  <si>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</si>
  <si>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</si>
  <si>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</si>
  <si>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</si>
  <si>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</si>
  <si>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</si>
  <si>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</si>
  <si>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</si>
  <si>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</si>
  <si>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</si>
  <si>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</si>
  <si>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</si>
  <si>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</si>
  <si>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</si>
  <si>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</si>
  <si>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</si>
  <si>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</si>
  <si>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</si>
  <si>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</si>
  <si>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</si>
  <si>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</si>
  <si>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</si>
  <si>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</si>
  <si>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</si>
  <si>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</si>
  <si>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</si>
  <si>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</si>
  <si>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</si>
  <si>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</si>
  <si>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</si>
  <si>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</si>
  <si>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</si>
  <si>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</si>
  <si>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</si>
  <si>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</si>
  <si>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</si>
  <si>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</si>
  <si>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</si>
  <si>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</si>
  <si>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</si>
  <si>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</si>
  <si>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</si>
  <si>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</si>
  <si>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</si>
  <si>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</si>
  <si>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</si>
  <si>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</si>
  <si>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</si>
  <si>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</si>
  <si>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</si>
  <si>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</si>
  <si>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</si>
  <si>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</si>
  <si>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</si>
  <si>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</si>
  <si>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</si>
  <si>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</si>
  <si>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</si>
  <si>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</si>
  <si>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</si>
  <si>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</si>
  <si>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</si>
  <si>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</si>
  <si>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</si>
  <si>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</si>
  <si>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</si>
  <si>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</si>
  <si>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</si>
  <si>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</si>
  <si>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</si>
  <si>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</si>
  <si>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</si>
  <si>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</si>
  <si>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</si>
  <si>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</si>
  <si>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</si>
  <si>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</si>
  <si>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</si>
  <si>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</si>
  <si>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</si>
  <si>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</si>
  <si>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</si>
  <si>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</si>
  <si>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</si>
  <si>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</si>
  <si>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</si>
  <si>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</si>
  <si>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</si>
  <si>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</si>
  <si>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</si>
  <si>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</si>
  <si>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</si>
  <si>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</si>
  <si>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</si>
  <si>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</si>
  <si>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</si>
  <si>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</si>
  <si>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</si>
  <si>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</si>
  <si>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</si>
  <si>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</si>
  <si>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</si>
  <si>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</si>
  <si>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</si>
  <si>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</si>
  <si>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</si>
  <si>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</si>
  <si>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</si>
  <si>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</si>
  <si>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</si>
  <si>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</si>
  <si>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</si>
  <si>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</si>
  <si>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</si>
  <si>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</si>
  <si>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</si>
  <si>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</si>
  <si>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</si>
  <si>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</si>
  <si>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</si>
  <si>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</si>
  <si>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</si>
  <si>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</si>
  <si>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</si>
  <si>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</si>
  <si>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</si>
  <si>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</si>
  <si>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</si>
  <si>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</si>
  <si>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</si>
  <si>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</si>
  <si>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</si>
  <si>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</si>
  <si>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</si>
  <si>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</si>
  <si>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</si>
  <si>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</si>
  <si>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</si>
  <si>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</si>
  <si>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</si>
  <si>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</si>
  <si>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</si>
  <si>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</si>
  <si>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</si>
  <si>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</si>
  <si>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</si>
  <si>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</si>
  <si>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</si>
  <si>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</si>
  <si>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</si>
  <si>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</si>
  <si>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</si>
  <si>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</si>
  <si>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</si>
  <si>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</si>
  <si>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</si>
  <si>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</si>
  <si>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</si>
  <si>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</si>
  <si>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</si>
  <si>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</si>
  <si>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</si>
  <si>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</si>
  <si>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</si>
  <si>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</si>
  <si>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</si>
  <si>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</si>
  <si>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</si>
  <si>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</si>
  <si>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</si>
  <si>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</si>
  <si>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</si>
  <si>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</si>
  <si>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</si>
  <si>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</si>
  <si>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</si>
  <si>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</si>
  <si>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</si>
  <si>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</si>
  <si>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</si>
  <si>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</si>
  <si>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</si>
  <si>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</si>
  <si>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</si>
  <si>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</si>
  <si>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</si>
  <si>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</si>
  <si>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</si>
  <si>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</si>
  <si>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</si>
  <si>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</si>
  <si>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</si>
  <si>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</si>
  <si>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</si>
  <si>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</si>
  <si>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</si>
  <si>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</si>
  <si>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</si>
  <si>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</si>
  <si>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</si>
  <si>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</si>
  <si>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</si>
  <si>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</si>
  <si>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</si>
  <si>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</si>
  <si>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</si>
  <si>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</si>
  <si>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</si>
  <si>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</si>
  <si>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</si>
  <si>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</si>
  <si>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</si>
  <si>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</si>
  <si>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</si>
  <si>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</si>
  <si>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</si>
  <si>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</si>
  <si>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</si>
  <si>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</si>
  <si>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</si>
  <si>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</si>
  <si>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</si>
  <si>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</si>
  <si>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</si>
  <si>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</si>
  <si>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</si>
  <si>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</si>
  <si>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</si>
  <si>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</si>
  <si>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</si>
  <si>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</si>
  <si>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</si>
  <si>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</si>
  <si>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</si>
  <si>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</si>
  <si>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</si>
  <si>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</si>
  <si>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</si>
  <si>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</si>
  <si>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</si>
  <si>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</si>
  <si>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</si>
  <si>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</si>
  <si>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</si>
  <si>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</si>
  <si>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</si>
  <si>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</si>
  <si>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</si>
  <si>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</si>
  <si>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</si>
  <si>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</si>
  <si>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</si>
  <si>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</si>
  <si>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</si>
  <si>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</si>
  <si>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</si>
  <si>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</si>
  <si>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</si>
  <si>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</si>
  <si>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</si>
  <si>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</si>
  <si>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</si>
  <si>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</si>
  <si>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</si>
  <si>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</si>
  <si>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</si>
  <si>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</si>
  <si>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</si>
  <si>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</si>
  <si>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</si>
  <si>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</si>
  <si>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</si>
  <si>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</si>
  <si>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</si>
  <si>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</si>
  <si>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</si>
  <si>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</si>
  <si>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</si>
  <si>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</si>
  <si>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</si>
  <si>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</si>
  <si>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</si>
  <si>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</si>
  <si>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</si>
  <si>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</si>
  <si>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</si>
  <si>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</si>
  <si>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</si>
  <si>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</si>
  <si>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</si>
  <si>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</si>
  <si>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</si>
  <si>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</si>
  <si>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</si>
  <si>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</si>
  <si>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</si>
  <si>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</si>
  <si>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</si>
  <si>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</si>
  <si>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</si>
  <si>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</si>
  <si>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</si>
  <si>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</si>
  <si>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</si>
  <si>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</si>
  <si>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</si>
  <si>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</si>
  <si>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</si>
  <si>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</si>
  <si>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</si>
  <si>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</si>
  <si>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</si>
  <si>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</si>
  <si>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</si>
  <si>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</si>
  <si>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</si>
  <si>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</si>
  <si>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</si>
  <si>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</si>
  <si>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</si>
  <si>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</si>
  <si>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</si>
  <si>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</si>
  <si>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</si>
  <si>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</si>
  <si>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</si>
  <si>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</si>
  <si>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</si>
  <si>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</si>
  <si>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</si>
  <si>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</si>
  <si>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</si>
  <si>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</si>
  <si>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</si>
  <si>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</si>
  <si>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</si>
  <si>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</si>
  <si>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</si>
  <si>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</si>
  <si>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</si>
  <si>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</si>
  <si>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</si>
  <si>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</si>
  <si>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</si>
  <si>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</si>
  <si>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</si>
  <si>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</si>
  <si>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</si>
  <si>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</si>
  <si>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</si>
  <si>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</si>
  <si>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</si>
  <si>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</si>
  <si>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</si>
  <si>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</si>
  <si>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</si>
  <si>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</si>
  <si>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</si>
  <si>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</si>
  <si>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</si>
  <si>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</si>
  <si>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</si>
  <si>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</si>
  <si>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</si>
  <si>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</si>
  <si>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</si>
  <si>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</si>
  <si>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</si>
  <si>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</si>
  <si>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</si>
  <si>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</si>
  <si>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</si>
  <si>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</si>
  <si>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</si>
  <si>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</si>
  <si>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</si>
  <si>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</si>
  <si>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</si>
  <si>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</si>
  <si>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</si>
  <si>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</si>
  <si>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</si>
  <si>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</si>
  <si>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</si>
  <si>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</si>
  <si>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</si>
  <si>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</si>
  <si>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</si>
  <si>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</si>
  <si>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</si>
  <si>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</si>
  <si>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</si>
  <si>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</si>
  <si>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</si>
  <si>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</si>
  <si>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</si>
  <si>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</si>
  <si>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</si>
  <si>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</si>
  <si>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</si>
  <si>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</si>
  <si>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</si>
  <si>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</si>
  <si>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</si>
  <si>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</si>
  <si>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</si>
  <si>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</si>
  <si>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</si>
  <si>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</si>
  <si>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</si>
  <si>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</si>
  <si>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</si>
  <si>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</si>
  <si>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</si>
  <si>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</si>
  <si>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</si>
  <si>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</si>
  <si>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</si>
  <si>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</si>
  <si>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</si>
  <si>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</si>
  <si>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</si>
  <si>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</si>
  <si>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</si>
  <si>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</si>
  <si>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</si>
  <si>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</si>
  <si>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</si>
  <si>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</si>
  <si>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</si>
  <si>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</si>
  <si>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</si>
  <si>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</si>
  <si>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</si>
  <si>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</si>
  <si>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</si>
  <si>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</si>
  <si>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</si>
  <si>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</si>
  <si>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</si>
  <si>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</si>
  <si>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</si>
  <si>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</si>
  <si>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</si>
  <si>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</si>
  <si>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</si>
  <si>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</si>
  <si>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</si>
  <si>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</si>
  <si>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</si>
  <si>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</si>
  <si>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</si>
  <si>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</si>
  <si>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</si>
  <si>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</si>
  <si>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</si>
  <si>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</si>
  <si>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</si>
  <si>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</si>
  <si>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</si>
  <si>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</si>
  <si>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</si>
  <si>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</si>
  <si>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</si>
  <si>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</si>
  <si>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</si>
  <si>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</si>
  <si>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</si>
  <si>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</si>
  <si>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</si>
  <si>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</si>
  <si>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</si>
  <si>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</si>
  <si>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</si>
  <si>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</si>
  <si>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</si>
  <si>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</si>
  <si>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</si>
  <si>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</si>
  <si>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</si>
  <si>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</si>
  <si>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</si>
  <si>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</si>
  <si>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</si>
  <si>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</si>
  <si>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</si>
  <si>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</si>
  <si>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</si>
  <si>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</si>
  <si>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</si>
  <si>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</si>
  <si>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</si>
  <si>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</si>
  <si>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</si>
  <si>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</si>
  <si>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</si>
  <si>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</si>
  <si>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</si>
  <si>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</si>
  <si>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</si>
  <si>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</si>
  <si>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</si>
  <si>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</si>
  <si>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</si>
  <si>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</si>
  <si>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</si>
  <si>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</si>
  <si>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</si>
  <si>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</si>
  <si>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</si>
  <si>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</si>
  <si>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</si>
  <si>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</si>
  <si>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</si>
  <si>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</si>
  <si>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</si>
  <si>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</si>
  <si>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</si>
  <si>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</si>
  <si>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</si>
  <si>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</si>
  <si>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</si>
  <si>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</si>
  <si>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</si>
  <si>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</si>
  <si>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</si>
  <si>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</si>
  <si>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</si>
  <si>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</si>
  <si>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</si>
  <si>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</si>
  <si>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</si>
  <si>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</si>
  <si>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</si>
  <si>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</si>
  <si>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</si>
  <si>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</si>
  <si>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</si>
  <si>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</si>
  <si>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</si>
  <si>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</si>
  <si>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</si>
  <si>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</si>
  <si>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</si>
  <si>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</si>
  <si>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</si>
  <si>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</si>
  <si>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</si>
  <si>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</si>
  <si>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</si>
  <si>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</si>
  <si>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</si>
  <si>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</si>
  <si>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</si>
  <si>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</si>
  <si>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</si>
  <si>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</si>
  <si>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</si>
  <si>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</si>
  <si>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</si>
  <si>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</si>
  <si>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</si>
  <si>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</si>
  <si>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</si>
  <si>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</si>
  <si>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</si>
  <si>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</si>
  <si>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</si>
  <si>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</si>
  <si>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</si>
  <si>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</si>
  <si>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</si>
  <si>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</si>
  <si>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</si>
  <si>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</si>
  <si>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</si>
  <si>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</si>
  <si>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</si>
  <si>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</si>
  <si>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</si>
  <si>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</si>
  <si>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</si>
  <si>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</si>
  <si>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</si>
  <si>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</si>
  <si>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</si>
  <si>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</si>
  <si>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</si>
  <si>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</si>
  <si>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</si>
  <si>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</si>
  <si>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</si>
  <si>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</si>
  <si>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</si>
  <si>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</si>
  <si>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</si>
  <si>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</si>
  <si>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</si>
  <si>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</si>
  <si>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</si>
  <si>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</si>
  <si>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</si>
  <si>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</si>
  <si>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</si>
  <si>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</si>
  <si>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</si>
  <si>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</si>
  <si>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</si>
  <si>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</si>
  <si>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</si>
  <si>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</si>
  <si>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</si>
  <si>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</si>
  <si>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</si>
  <si>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</si>
  <si>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</si>
  <si>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</si>
  <si>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</si>
  <si>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</si>
  <si>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</si>
  <si>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</si>
  <si>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</si>
  <si>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</si>
  <si>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</si>
  <si>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</si>
  <si>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</si>
  <si>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</si>
  <si>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</si>
  <si>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</si>
  <si>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</si>
  <si>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</si>
  <si>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</si>
  <si>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</si>
  <si>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</si>
  <si>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</si>
  <si>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</si>
  <si>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</si>
  <si>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</si>
  <si>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</si>
  <si>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</si>
  <si>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</si>
  <si>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</si>
  <si>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</si>
  <si>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</si>
  <si>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</si>
  <si>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</si>
  <si>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</si>
  <si>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</si>
  <si>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</si>
  <si>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</si>
  <si>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</si>
  <si>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</si>
  <si>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</si>
  <si>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</si>
  <si>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</si>
  <si>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</si>
  <si>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</si>
  <si>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</si>
  <si>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</si>
  <si>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</si>
  <si>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</si>
  <si>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</si>
  <si>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</si>
  <si>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</si>
  <si>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</si>
  <si>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</si>
  <si>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</si>
  <si>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</si>
  <si>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</si>
  <si>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</si>
  <si>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</si>
  <si>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</si>
  <si>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</si>
  <si>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</si>
  <si>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</si>
  <si>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</si>
  <si>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</si>
  <si>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</si>
  <si>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</si>
  <si>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</si>
  <si>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</si>
  <si>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</si>
  <si>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</si>
  <si>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</si>
  <si>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</si>
  <si>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</si>
  <si>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</si>
  <si>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</si>
  <si>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</si>
  <si>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</si>
  <si>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</si>
  <si>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</si>
  <si>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</si>
  <si>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</si>
  <si>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</si>
  <si>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</si>
  <si>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</si>
  <si>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</si>
  <si>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</si>
  <si>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</si>
  <si>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</si>
  <si>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</si>
  <si>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</si>
  <si>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</si>
  <si>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</si>
  <si>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</si>
  <si>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</si>
  <si>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</si>
  <si>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</si>
  <si>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</si>
  <si>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</si>
  <si>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</si>
  <si>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</si>
  <si>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</si>
  <si>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</si>
  <si>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</si>
  <si>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</si>
  <si>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</si>
  <si>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</si>
  <si>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</si>
  <si>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</si>
  <si>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</si>
  <si>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</si>
  <si>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</si>
  <si>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</si>
  <si>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</si>
  <si>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</si>
  <si>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</si>
  <si>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</si>
  <si>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</si>
  <si>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</si>
  <si>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</si>
  <si>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</si>
  <si>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</si>
  <si>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</si>
  <si>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</si>
  <si>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</si>
  <si>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</si>
  <si>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</si>
  <si>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</si>
  <si>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</si>
  <si>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</si>
  <si>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</si>
  <si>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</si>
  <si>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</si>
  <si>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</si>
  <si>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</si>
  <si>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</si>
  <si>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</si>
  <si>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</si>
  <si>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</si>
  <si>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</si>
  <si>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</si>
  <si>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</si>
  <si>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</si>
  <si>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</si>
  <si>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</si>
  <si>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</si>
  <si>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</si>
  <si>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</si>
  <si>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</si>
  <si>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</si>
  <si>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</si>
  <si>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</si>
  <si>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</si>
  <si>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</si>
  <si>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</si>
  <si>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</si>
  <si>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</si>
  <si>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</si>
  <si>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</si>
  <si>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</si>
  <si>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</si>
  <si>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</si>
  <si>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</si>
  <si>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</si>
  <si>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</si>
  <si>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</si>
  <si>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</si>
  <si>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</si>
  <si>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</si>
  <si>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</si>
  <si>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</si>
  <si>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</si>
  <si>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</si>
  <si>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</si>
  <si>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</si>
  <si>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</si>
  <si>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</si>
  <si>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</si>
  <si>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</si>
  <si>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</si>
  <si>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</si>
  <si>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</si>
  <si>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</si>
  <si>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</si>
  <si>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</si>
  <si>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</si>
  <si>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</si>
  <si>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</si>
  <si>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</si>
  <si>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</si>
  <si>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</si>
  <si>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</si>
  <si>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</si>
  <si>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</si>
  <si>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</si>
  <si>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</si>
  <si>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</si>
  <si>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</si>
  <si>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</si>
  <si>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</si>
  <si>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</si>
  <si>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</si>
  <si>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</si>
  <si>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</si>
  <si>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</si>
  <si>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</si>
  <si>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</si>
  <si>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</si>
  <si>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</si>
  <si>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</si>
  <si>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</si>
  <si>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</si>
  <si>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</si>
  <si>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</si>
  <si>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</si>
  <si>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</si>
  <si>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</si>
  <si>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</si>
  <si>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</si>
  <si>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</si>
  <si>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</si>
  <si>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</si>
  <si>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</si>
  <si>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</si>
  <si>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</si>
  <si>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</si>
  <si>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</si>
  <si>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</si>
  <si>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</si>
  <si>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</si>
  <si>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</si>
  <si>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</si>
  <si>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</si>
  <si>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</si>
  <si>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</si>
  <si>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</si>
  <si>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</si>
  <si>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</si>
  <si>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</si>
  <si>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</si>
  <si>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</si>
  <si>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</si>
  <si>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</si>
  <si>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</si>
  <si>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</si>
  <si>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</si>
  <si>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</si>
  <si>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</si>
  <si>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</si>
  <si>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</si>
  <si>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</si>
  <si>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</si>
  <si>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</si>
  <si>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</si>
  <si>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</si>
  <si>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</si>
  <si>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</si>
  <si>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</si>
  <si>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</si>
  <si>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</si>
  <si>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</si>
  <si>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</si>
  <si>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</si>
  <si>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</si>
  <si>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</si>
  <si>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</si>
  <si>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</si>
  <si>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</si>
  <si>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</si>
  <si>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</si>
  <si>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</si>
  <si>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</si>
  <si>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</si>
  <si>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</si>
  <si>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</si>
  <si>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</si>
  <si>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</si>
  <si>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</si>
  <si>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</si>
  <si>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</si>
  <si>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</si>
  <si>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</si>
  <si>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</si>
  <si>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</si>
  <si>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</si>
  <si>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</si>
  <si>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</si>
  <si>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</si>
  <si>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</si>
  <si>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</si>
  <si>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</si>
  <si>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</si>
  <si>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</si>
  <si>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</si>
  <si>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</si>
  <si>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</si>
  <si>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</si>
  <si>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</si>
  <si>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</si>
  <si>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</si>
  <si>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</si>
  <si>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</si>
  <si>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</si>
  <si>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</si>
  <si>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</si>
  <si>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</si>
  <si>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</si>
  <si>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</si>
  <si>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</si>
  <si>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</si>
  <si>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</si>
  <si>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</si>
  <si>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</si>
  <si>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</si>
  <si>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</si>
  <si>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</si>
  <si>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</si>
  <si>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</si>
  <si>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</si>
  <si>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</si>
  <si>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</si>
  <si>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</si>
  <si>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</si>
  <si>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</si>
  <si>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</si>
  <si>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</si>
  <si>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</si>
  <si>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</si>
  <si>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</si>
  <si>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</si>
  <si>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</si>
  <si>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</si>
  <si>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</si>
  <si>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</si>
  <si>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</si>
  <si>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</si>
  <si>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</si>
  <si>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</si>
  <si>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</si>
  <si>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</si>
  <si>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</si>
  <si>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</si>
  <si>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</si>
  <si>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</si>
  <si>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</si>
  <si>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</si>
  <si>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</si>
  <si>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</si>
  <si>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</si>
  <si>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</si>
  <si>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</si>
  <si>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</si>
  <si>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</si>
  <si>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</si>
  <si>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</si>
  <si>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</si>
  <si>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</si>
  <si>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</si>
  <si>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</si>
  <si>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</si>
  <si>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</si>
  <si>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</si>
  <si>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</si>
  <si>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</si>
  <si>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</si>
  <si>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</si>
  <si>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</si>
  <si>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</si>
  <si>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</si>
  <si>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</si>
  <si>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</si>
  <si>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</si>
  <si>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</si>
  <si>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</si>
  <si>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</si>
  <si>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</si>
  <si>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</si>
  <si>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</si>
  <si>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</si>
  <si>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</si>
  <si>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</si>
  <si>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</si>
  <si>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</si>
  <si>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</si>
  <si>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</si>
  <si>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</si>
  <si>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</si>
  <si>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</si>
  <si>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</si>
  <si>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</si>
  <si>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</si>
  <si>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</si>
  <si>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</si>
  <si>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</si>
  <si>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</si>
  <si>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</si>
  <si>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</si>
  <si>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</si>
  <si>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</si>
  <si>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</si>
  <si>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</si>
  <si>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</si>
  <si>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</si>
  <si>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</si>
  <si>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</si>
  <si>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</si>
  <si>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</si>
  <si>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</si>
  <si>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</si>
  <si>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</si>
  <si>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</si>
  <si>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</si>
  <si>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</si>
  <si>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</si>
  <si>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</si>
  <si>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</si>
  <si>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</si>
  <si>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</si>
  <si>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</si>
  <si>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</si>
  <si>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</si>
  <si>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</si>
  <si>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</si>
  <si>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</si>
  <si>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</si>
  <si>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</si>
  <si>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</si>
  <si>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</si>
  <si>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</si>
  <si>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</si>
  <si>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</si>
  <si>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</si>
  <si>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</si>
  <si>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</si>
  <si>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</si>
  <si>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</si>
  <si>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</si>
  <si>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</si>
  <si>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</si>
  <si>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</si>
  <si>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</si>
  <si>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</si>
  <si>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</si>
  <si>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</si>
  <si>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</si>
  <si>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</si>
  <si>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</si>
  <si>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</si>
  <si>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</si>
  <si>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</si>
  <si>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</si>
  <si>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</si>
  <si>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</si>
  <si>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</si>
  <si>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</si>
  <si>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</si>
  <si>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</si>
  <si>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</si>
  <si>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</si>
  <si>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</si>
  <si>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</si>
  <si>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</si>
  <si>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</si>
  <si>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</si>
  <si>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</si>
  <si>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</si>
  <si>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</si>
  <si>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</si>
  <si>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</si>
  <si>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</si>
  <si>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</si>
  <si>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</si>
  <si>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</si>
  <si>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</si>
  <si>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</si>
  <si>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</si>
  <si>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</si>
  <si>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</si>
  <si>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</si>
  <si>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</si>
  <si>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</si>
  <si>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</si>
  <si>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</si>
  <si>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</si>
  <si>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</si>
  <si>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</si>
  <si>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</si>
  <si>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</si>
  <si>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</si>
  <si>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</si>
  <si>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</si>
  <si>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</si>
  <si>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</si>
  <si>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</si>
  <si>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</si>
  <si>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</si>
  <si>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</si>
  <si>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</si>
  <si>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</si>
  <si>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</si>
  <si>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</si>
  <si>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</si>
  <si>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</si>
  <si>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</si>
  <si>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</si>
  <si>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</si>
  <si>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</si>
  <si>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</si>
  <si>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</si>
  <si>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</si>
  <si>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</si>
  <si>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</si>
  <si>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</si>
  <si>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</si>
  <si>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</si>
  <si>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</si>
  <si>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</si>
  <si>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</si>
  <si>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</si>
  <si>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</si>
  <si>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</si>
  <si>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</si>
  <si>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</si>
  <si>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</si>
  <si>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</si>
  <si>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</si>
  <si>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</si>
  <si>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</si>
  <si>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</si>
  <si>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</si>
  <si>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</si>
  <si>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</si>
  <si>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</si>
  <si>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</si>
  <si>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</si>
  <si>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</si>
  <si>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</si>
  <si>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</si>
  <si>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</si>
  <si>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</si>
  <si>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</si>
  <si>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</si>
  <si>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</si>
  <si>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</si>
  <si>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</si>
  <si>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</si>
  <si>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</si>
  <si>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</si>
  <si>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</si>
  <si>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</si>
  <si>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</si>
  <si>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</si>
  <si>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</si>
  <si>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</si>
  <si>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</si>
  <si>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</si>
  <si>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</si>
  <si>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</si>
  <si>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</si>
  <si>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</si>
  <si>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</si>
  <si>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</si>
  <si>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</si>
  <si>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</si>
  <si>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</si>
  <si>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</si>
  <si>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</si>
  <si>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</si>
  <si>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</si>
  <si>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</si>
  <si>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</si>
  <si>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</si>
  <si>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</si>
  <si>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</si>
  <si>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</si>
  <si>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</si>
  <si>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</si>
  <si>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</si>
  <si>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</si>
  <si>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</si>
  <si>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</si>
  <si>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</si>
  <si>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</si>
  <si>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</si>
  <si>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</si>
  <si>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</si>
  <si>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</si>
  <si>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</si>
  <si>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</si>
  <si>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</si>
  <si>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</si>
  <si>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</si>
  <si>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</si>
  <si>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</si>
  <si>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</si>
  <si>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</si>
  <si>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</si>
  <si>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</si>
  <si>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</si>
  <si>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</si>
  <si>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</si>
  <si>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</si>
  <si>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</si>
  <si>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</si>
  <si>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</si>
  <si>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</si>
  <si>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</si>
  <si>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</si>
  <si>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</si>
  <si>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</si>
  <si>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</si>
  <si>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</si>
  <si>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</si>
  <si>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</si>
  <si>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</si>
  <si>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</si>
  <si>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</si>
  <si>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</si>
  <si>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</si>
  <si>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</si>
  <si>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</si>
  <si>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</si>
  <si>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</si>
  <si>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</si>
  <si>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</si>
  <si>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</si>
  <si>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</si>
  <si>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</si>
  <si>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</si>
  <si>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</si>
  <si>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</si>
  <si>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</si>
  <si>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</si>
  <si>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</si>
  <si>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</si>
  <si>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</si>
  <si>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</si>
  <si>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</si>
  <si>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</si>
  <si>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</si>
  <si>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</si>
  <si>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</si>
  <si>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</si>
  <si>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</si>
  <si>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</si>
  <si>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</si>
  <si>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</si>
  <si>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</si>
  <si>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</si>
  <si>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</si>
  <si>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</si>
  <si>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</si>
  <si>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</si>
  <si>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</si>
  <si>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</si>
  <si>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</si>
  <si>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</si>
  <si>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</si>
  <si>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</si>
  <si>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</si>
  <si>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</si>
  <si>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</si>
  <si>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</si>
  <si>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</si>
  <si>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</si>
  <si>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</si>
  <si>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</si>
  <si>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</si>
  <si>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</si>
  <si>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</si>
  <si>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</si>
  <si>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</si>
  <si>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</si>
  <si>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</si>
  <si>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</si>
  <si>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</si>
  <si>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</si>
  <si>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</si>
  <si>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</si>
  <si>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</si>
  <si>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</si>
  <si>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</si>
  <si>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</si>
  <si>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</si>
  <si>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</si>
  <si>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</si>
  <si>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</si>
  <si>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</si>
  <si>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</si>
  <si>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</si>
  <si>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</si>
  <si>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</si>
  <si>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</si>
  <si>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</si>
  <si>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</si>
  <si>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</si>
  <si>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</si>
  <si>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</si>
  <si>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</si>
  <si>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</si>
  <si>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</si>
  <si>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</si>
  <si>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</si>
  <si>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</si>
  <si>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</si>
  <si>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</si>
  <si>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</si>
  <si>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</si>
  <si>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</si>
  <si>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</si>
  <si>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</si>
  <si>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</si>
  <si>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</si>
  <si>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</si>
  <si>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</si>
  <si>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</si>
  <si>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</si>
  <si>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</si>
  <si>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</si>
  <si>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</si>
  <si>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</si>
  <si>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</si>
  <si>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</si>
  <si>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</si>
  <si>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</si>
  <si>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</si>
  <si>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</si>
  <si>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</si>
  <si>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</si>
  <si>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</si>
  <si>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</si>
  <si>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</si>
  <si>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</si>
  <si>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</si>
  <si>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</si>
  <si>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</si>
  <si>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</si>
  <si>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</si>
  <si>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</si>
  <si>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</si>
  <si>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</si>
  <si>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</si>
  <si>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</si>
  <si>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</si>
  <si>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</si>
  <si>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</si>
  <si>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</si>
  <si>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</si>
  <si>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</si>
  <si>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</si>
  <si>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</si>
  <si>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</si>
  <si>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</si>
  <si>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</si>
  <si>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</si>
  <si>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</si>
  <si>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</si>
  <si>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</si>
  <si>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</si>
  <si>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</si>
  <si>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</si>
  <si>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</si>
  <si>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</si>
  <si>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</si>
  <si>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</si>
  <si>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</si>
  <si>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</si>
  <si>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</si>
  <si>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</si>
  <si>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</si>
  <si>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</si>
  <si>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</si>
  <si>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</si>
  <si>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</si>
  <si>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</si>
  <si>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</si>
  <si>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</si>
  <si>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</si>
  <si>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</si>
  <si>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</si>
  <si>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</si>
  <si>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</si>
  <si>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</si>
  <si>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</si>
  <si>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</si>
  <si>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</si>
  <si>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</si>
  <si>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</si>
  <si>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</si>
  <si>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</si>
  <si>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</si>
  <si>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</si>
  <si>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</si>
  <si>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</si>
  <si>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</si>
  <si>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</si>
  <si>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</si>
  <si>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</si>
  <si>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</si>
  <si>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</si>
  <si>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</si>
  <si>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</si>
  <si>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</si>
  <si>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</si>
  <si>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</si>
  <si>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</si>
  <si>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</si>
  <si>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</si>
  <si>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</si>
  <si>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</si>
  <si>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</si>
  <si>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</si>
  <si>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</si>
  <si>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</si>
  <si>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</si>
  <si>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</si>
  <si>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</si>
  <si>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</si>
  <si>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</si>
  <si>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</si>
  <si>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</si>
  <si>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</si>
  <si>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</si>
  <si>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</si>
  <si>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</si>
  <si>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</si>
  <si>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</si>
  <si>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</si>
  <si>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</si>
  <si>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</si>
  <si>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</si>
  <si>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</si>
  <si>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</si>
  <si>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</si>
  <si>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</si>
  <si>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</si>
  <si>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</si>
  <si>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</si>
  <si>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</si>
  <si>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</si>
  <si>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</si>
  <si>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</si>
  <si>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</si>
  <si>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</si>
  <si>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</si>
  <si>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</si>
  <si>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</si>
  <si>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</si>
  <si>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</si>
  <si>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</si>
  <si>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</si>
  <si>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</si>
  <si>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</si>
  <si>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</si>
  <si>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</si>
  <si>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</si>
  <si>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</si>
  <si>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</si>
  <si>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</si>
  <si>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</si>
  <si>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</si>
  <si>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</si>
  <si>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</si>
  <si>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</si>
  <si>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</si>
  <si>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</si>
  <si>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</si>
  <si>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</si>
  <si>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</si>
  <si>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</si>
  <si>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</si>
  <si>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</si>
  <si>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</si>
  <si>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</si>
  <si>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</si>
  <si>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</si>
  <si>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</si>
  <si>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</si>
  <si>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</si>
  <si>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</si>
  <si>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</si>
  <si>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</si>
  <si>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</si>
  <si>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</si>
  <si>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</si>
  <si>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</si>
  <si>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</si>
  <si>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</si>
  <si>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</si>
  <si>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</si>
  <si>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</si>
  <si>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</si>
  <si>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</si>
  <si>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</si>
  <si>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</si>
  <si>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</si>
  <si>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</si>
  <si>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</si>
  <si>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</si>
  <si>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</si>
  <si>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</si>
  <si>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</si>
  <si>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</si>
  <si>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</si>
  <si>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</si>
  <si>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</si>
  <si>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</si>
  <si>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</si>
  <si>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</si>
  <si>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</si>
  <si>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</si>
  <si>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</si>
  <si>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</si>
  <si>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</si>
  <si>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</si>
  <si>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</si>
  <si>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</si>
  <si>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</si>
  <si>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</si>
  <si>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</si>
  <si>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</si>
  <si>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</si>
  <si>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</si>
  <si>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</si>
  <si>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</si>
  <si>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</si>
  <si>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</si>
  <si>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</si>
  <si>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</si>
  <si>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</si>
  <si>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</si>
  <si>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</si>
  <si>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</si>
  <si>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</si>
  <si>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</si>
  <si>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</si>
  <si>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</si>
  <si>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</si>
  <si>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</si>
  <si>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</si>
  <si>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</si>
  <si>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</si>
  <si>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</si>
  <si>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</si>
  <si>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</si>
  <si>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</si>
  <si>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</si>
  <si>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</si>
  <si>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</si>
  <si>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</si>
  <si>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</si>
  <si>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</si>
  <si>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</si>
  <si>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</si>
  <si>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</si>
  <si>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</si>
  <si>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</si>
  <si>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</si>
  <si>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</si>
  <si>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</si>
  <si>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</si>
  <si>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</si>
  <si>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</si>
  <si>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</si>
  <si>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</si>
  <si>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</si>
  <si>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</si>
  <si>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</si>
  <si>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</si>
  <si>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</si>
  <si>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</si>
  <si>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</si>
  <si>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</si>
  <si>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</si>
  <si>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</si>
  <si>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</si>
  <si>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</si>
  <si>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</si>
  <si>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</si>
  <si>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</si>
  <si>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</si>
  <si>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</si>
  <si>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</si>
  <si>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</si>
  <si>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</si>
  <si>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</si>
  <si>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</si>
  <si>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</si>
  <si>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</si>
  <si>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</si>
  <si>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</si>
  <si>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</si>
  <si>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</si>
  <si>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</si>
  <si>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</si>
  <si>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</si>
  <si>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</si>
  <si>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</si>
  <si>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</si>
  <si>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</si>
  <si>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</si>
  <si>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</si>
  <si>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</si>
  <si>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</si>
  <si>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</si>
  <si>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</si>
  <si>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</si>
  <si>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</si>
  <si>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</si>
  <si>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</si>
  <si>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</si>
  <si>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</si>
  <si>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</si>
  <si>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</si>
  <si>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</si>
  <si>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</si>
  <si>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</si>
  <si>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</si>
  <si>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</si>
  <si>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</si>
  <si>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</si>
  <si>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</si>
  <si>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</si>
  <si>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</si>
  <si>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</si>
  <si>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</si>
  <si>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</si>
  <si>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</si>
  <si>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</si>
  <si>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</si>
  <si>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</si>
  <si>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</si>
  <si>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</si>
  <si>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</si>
  <si>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</si>
  <si>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</si>
  <si>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</si>
  <si>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</si>
  <si>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</si>
  <si>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</si>
  <si>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</si>
  <si>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</si>
  <si>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</si>
  <si>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</si>
  <si>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</si>
  <si>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</si>
  <si>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</si>
  <si>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</si>
  <si>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</si>
  <si>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</si>
  <si>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</si>
  <si>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</si>
  <si>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</si>
  <si>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</si>
  <si>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</si>
  <si>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</si>
  <si>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</si>
  <si>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</si>
  <si>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</si>
  <si>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</si>
  <si>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</si>
  <si>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</si>
  <si>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</si>
  <si>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</si>
  <si>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</si>
  <si>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</si>
  <si>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</si>
  <si>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</si>
  <si>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</si>
  <si>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</si>
  <si>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</si>
  <si>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</si>
  <si>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</si>
  <si>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</si>
  <si>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</si>
  <si>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</si>
  <si>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</si>
  <si>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</si>
  <si>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</si>
  <si>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</si>
  <si>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</si>
  <si>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</si>
  <si>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</si>
  <si>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</si>
  <si>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</si>
  <si>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</si>
  <si>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</si>
  <si>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</si>
  <si>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</si>
  <si>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</si>
  <si>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</si>
  <si>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</si>
  <si>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</si>
  <si>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</si>
  <si>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</si>
  <si>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</si>
  <si>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</si>
  <si>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</si>
  <si>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</si>
  <si>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</si>
  <si>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</si>
  <si>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</si>
  <si>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</si>
  <si>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</si>
  <si>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</si>
  <si>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</si>
  <si>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</si>
  <si>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</si>
  <si>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</si>
  <si>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</si>
  <si>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</si>
  <si>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</si>
  <si>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</si>
  <si>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</si>
  <si>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</si>
  <si>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</si>
  <si>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</si>
  <si>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</si>
  <si>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</si>
  <si>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</si>
  <si>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</si>
  <si>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</si>
  <si>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</si>
  <si>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</si>
  <si>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</si>
  <si>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</si>
  <si>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</si>
  <si>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</si>
  <si>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</si>
  <si>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</si>
  <si>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</si>
  <si>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</si>
  <si>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</si>
  <si>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</si>
  <si>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</si>
  <si>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</si>
  <si>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</si>
  <si>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</si>
  <si>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</si>
  <si>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</si>
  <si>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</si>
  <si>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</si>
  <si>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</si>
  <si>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</si>
  <si>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</si>
  <si>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</si>
  <si>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</si>
  <si>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</si>
  <si>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</si>
  <si>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</si>
  <si>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</si>
  <si>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</si>
  <si>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</si>
  <si>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</si>
  <si>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</si>
  <si>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</si>
  <si>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</si>
  <si>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</si>
  <si>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</si>
  <si>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</si>
  <si>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</si>
  <si>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</si>
  <si>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</si>
  <si>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</si>
  <si>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</si>
  <si>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</si>
  <si>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</si>
  <si>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</si>
  <si>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</si>
  <si>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</si>
  <si>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</si>
  <si>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</si>
  <si>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</si>
  <si>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</si>
  <si>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</si>
  <si>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</si>
  <si>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</si>
  <si>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</si>
  <si>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</si>
  <si>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</si>
  <si>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</si>
  <si>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</si>
  <si>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</si>
  <si>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</si>
  <si>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</si>
  <si>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</si>
  <si>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</si>
  <si>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</si>
  <si>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</si>
  <si>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</si>
  <si>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</si>
  <si>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</si>
  <si>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</si>
  <si>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</si>
  <si>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</si>
  <si>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</si>
  <si>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</si>
  <si>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</si>
  <si>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</si>
  <si>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</si>
  <si>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</si>
  <si>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</si>
  <si>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</si>
  <si>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</si>
  <si>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</si>
  <si>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</si>
  <si>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</si>
  <si>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</si>
  <si>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</si>
  <si>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</si>
  <si>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</si>
  <si>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</si>
  <si>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</si>
  <si>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</si>
  <si>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</si>
  <si>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</si>
  <si>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</si>
  <si>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</si>
  <si>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</si>
  <si>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</si>
  <si>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</si>
  <si>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</si>
  <si>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</si>
  <si>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</si>
  <si>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</si>
  <si>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</si>
  <si>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</si>
  <si>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</si>
  <si>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</si>
  <si>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</si>
  <si>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</si>
  <si>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</si>
  <si>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</si>
  <si>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</si>
  <si>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</si>
  <si>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</si>
  <si>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</si>
  <si>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</si>
  <si>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</si>
  <si>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</si>
  <si>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</si>
  <si>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</si>
  <si>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</si>
  <si>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</si>
  <si>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</si>
  <si>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</si>
  <si>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</si>
  <si>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</si>
  <si>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</si>
  <si>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</si>
  <si>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</si>
  <si>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</si>
  <si>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</si>
  <si>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</si>
  <si>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</si>
  <si>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</si>
  <si>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</si>
  <si>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</si>
  <si>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</si>
  <si>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</si>
  <si>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</si>
  <si>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</si>
  <si>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</si>
  <si>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</si>
  <si>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</si>
  <si>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</si>
  <si>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</si>
  <si>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</si>
  <si>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</si>
  <si>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</si>
  <si>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</si>
  <si>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</si>
  <si>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</si>
  <si>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</si>
  <si>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</si>
  <si>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</si>
  <si>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</si>
  <si>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</si>
  <si>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</si>
  <si>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</si>
  <si>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</si>
  <si>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</si>
  <si>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</si>
  <si>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</si>
  <si>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</si>
  <si>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</si>
  <si>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</si>
  <si>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</si>
  <si>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</si>
  <si>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</si>
  <si>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</si>
  <si>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</si>
  <si>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</si>
  <si>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</si>
  <si>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</si>
  <si>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</si>
  <si>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</si>
  <si>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</si>
  <si>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</si>
  <si>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</si>
  <si>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</si>
  <si>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</si>
  <si>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</si>
  <si>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</si>
  <si>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</si>
  <si>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</si>
  <si>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</si>
  <si>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</si>
  <si>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</si>
  <si>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</si>
  <si>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</si>
  <si>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</si>
  <si>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</si>
  <si>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</si>
  <si>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</si>
  <si>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</si>
  <si>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</si>
  <si>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</si>
  <si>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</si>
  <si>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</si>
  <si>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</si>
  <si>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</si>
  <si>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</si>
  <si>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</si>
  <si>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</si>
  <si>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</si>
  <si>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</si>
  <si>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</si>
  <si>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</si>
  <si>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</si>
  <si>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</si>
  <si>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</si>
  <si>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</si>
  <si>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</si>
  <si>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</si>
  <si>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</si>
  <si>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</si>
  <si>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</si>
  <si>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</si>
  <si>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</si>
  <si>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</si>
  <si>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</si>
  <si>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</si>
  <si>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</si>
  <si>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</si>
  <si>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</si>
  <si>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</si>
  <si>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</si>
  <si>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</si>
  <si>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</si>
  <si>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</si>
  <si>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</si>
  <si>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</si>
  <si>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</si>
  <si>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</si>
  <si>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</si>
  <si>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</si>
  <si>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</si>
  <si>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</si>
  <si>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</si>
  <si>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</si>
  <si>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</si>
  <si>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</si>
  <si>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</si>
  <si>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</si>
  <si>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</si>
  <si>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</si>
  <si>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</si>
  <si>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</si>
  <si>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</si>
  <si>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</si>
  <si>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</si>
  <si>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</si>
  <si>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</si>
  <si>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</si>
  <si>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</si>
  <si>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</si>
  <si>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</si>
  <si>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</si>
  <si>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</si>
  <si>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</si>
  <si>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</si>
  <si>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</si>
  <si>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</si>
  <si>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</si>
  <si>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</si>
  <si>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</si>
  <si>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</si>
  <si>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</si>
  <si>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</si>
  <si>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</si>
  <si>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</si>
  <si>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</si>
  <si>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</si>
  <si>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</si>
  <si>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</si>
  <si>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</si>
  <si>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</si>
  <si>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</si>
  <si>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</si>
  <si>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</si>
  <si>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</si>
  <si>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</si>
  <si>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</si>
  <si>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</si>
  <si>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</si>
  <si>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</si>
  <si>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</si>
  <si>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</si>
  <si>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</si>
  <si>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</si>
  <si>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</si>
  <si>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</si>
  <si>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</si>
  <si>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</si>
  <si>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</si>
  <si>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</si>
  <si>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</si>
  <si>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</si>
  <si>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</si>
  <si>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</si>
  <si>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</si>
  <si>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</si>
  <si>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</si>
  <si>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</si>
  <si>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</si>
  <si>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</si>
  <si>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</si>
  <si>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</si>
  <si>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</si>
  <si>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</si>
  <si>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</si>
  <si>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</si>
  <si>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</si>
  <si>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</si>
  <si>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</si>
  <si>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</si>
  <si>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</si>
  <si>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</si>
  <si>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</si>
  <si>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</si>
  <si>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</si>
  <si>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</si>
  <si>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</si>
  <si>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</si>
  <si>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</si>
  <si>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</si>
  <si>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</si>
  <si>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</si>
  <si>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</si>
  <si>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</si>
  <si>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</si>
  <si>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</si>
  <si>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</si>
  <si>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</si>
  <si>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</si>
  <si>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</si>
  <si>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</si>
  <si>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</si>
  <si>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</si>
  <si>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</si>
  <si>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</si>
  <si>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</si>
  <si>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</si>
  <si>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</si>
  <si>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</si>
  <si>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</si>
  <si>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</si>
  <si>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</si>
  <si>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</si>
  <si>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</si>
  <si>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</si>
  <si>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</si>
  <si>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</si>
  <si>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</si>
  <si>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</si>
  <si>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</si>
  <si>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</si>
  <si>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</si>
  <si>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</si>
  <si>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</si>
  <si>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</si>
  <si>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</si>
  <si>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</si>
  <si>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</si>
  <si>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</si>
  <si>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</si>
  <si>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</si>
  <si>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</si>
  <si>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</si>
  <si>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</si>
  <si>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</si>
  <si>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</si>
  <si>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</si>
  <si>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</si>
  <si>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</si>
  <si>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</si>
  <si>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</si>
  <si>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</si>
  <si>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</si>
  <si>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</si>
  <si>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</si>
  <si>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</si>
  <si>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</si>
  <si>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</si>
  <si>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</si>
  <si>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</si>
  <si>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</si>
  <si>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</si>
  <si>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</si>
  <si>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</si>
  <si>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</si>
  <si>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</si>
  <si>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</si>
  <si>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</si>
  <si>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</si>
  <si>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</si>
  <si>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</si>
  <si>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</si>
  <si>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</si>
  <si>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</si>
  <si>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</si>
  <si>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</si>
  <si>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</si>
  <si>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</si>
  <si>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</si>
  <si>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</si>
  <si>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</si>
  <si>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</si>
  <si>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</si>
  <si>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</si>
  <si>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</si>
  <si>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</si>
  <si>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</si>
  <si>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</si>
  <si>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</si>
  <si>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</si>
  <si>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</si>
  <si>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</si>
  <si>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</si>
  <si>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</si>
  <si>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</si>
  <si>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</si>
  <si>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</si>
  <si>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</si>
  <si>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</si>
  <si>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</si>
  <si>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</si>
  <si>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</si>
  <si>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</si>
  <si>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</si>
  <si>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</si>
  <si>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</si>
  <si>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</si>
  <si>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</si>
  <si>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</si>
  <si>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</si>
  <si>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</si>
  <si>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</si>
  <si>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</si>
  <si>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</si>
  <si>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</si>
  <si>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</si>
  <si>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</si>
  <si>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</si>
  <si>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</si>
  <si>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</si>
  <si>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</si>
  <si>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</si>
  <si>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</si>
  <si>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</si>
  <si>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</si>
  <si>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</si>
  <si>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</si>
  <si>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</si>
  <si>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</si>
  <si>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</si>
  <si>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</si>
  <si>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</si>
  <si>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</si>
  <si>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</si>
  <si>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</si>
  <si>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</si>
  <si>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</si>
  <si>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</si>
  <si>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</si>
  <si>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</si>
  <si>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</si>
  <si>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</si>
  <si>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</si>
  <si>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</si>
  <si>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</si>
  <si>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</si>
  <si>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</si>
  <si>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</si>
  <si>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</si>
  <si>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</si>
  <si>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</si>
  <si>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</si>
  <si>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</si>
  <si>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</si>
  <si>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</si>
  <si>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</si>
  <si>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</si>
  <si>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</si>
  <si>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</si>
  <si>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</si>
  <si>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</si>
  <si>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</si>
  <si>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</si>
  <si>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</si>
  <si>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</si>
  <si>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</si>
  <si>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</si>
  <si>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</si>
  <si>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</si>
  <si>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</si>
  <si>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</si>
  <si>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</si>
  <si>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</si>
  <si>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</si>
  <si>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</si>
  <si>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</si>
  <si>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</si>
  <si>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</si>
  <si>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</si>
  <si>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</si>
  <si>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</si>
  <si>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</si>
  <si>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</si>
  <si>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</si>
  <si>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</si>
  <si>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</si>
  <si>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</si>
  <si>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</si>
  <si>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</si>
  <si>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</si>
  <si>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</si>
  <si>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</si>
  <si>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</si>
  <si>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</si>
  <si>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</si>
  <si>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</si>
  <si>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</si>
  <si>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</si>
  <si>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</si>
  <si>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</si>
  <si>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</si>
  <si>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</si>
  <si>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</si>
  <si>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</si>
  <si>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</si>
  <si>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</si>
  <si>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</si>
  <si>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</si>
  <si>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</si>
  <si>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</si>
  <si>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</si>
  <si>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</si>
  <si>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</si>
  <si>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</si>
  <si>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</si>
  <si>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</si>
  <si>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</si>
  <si>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</si>
  <si>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</si>
  <si>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</si>
  <si>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</si>
  <si>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</si>
  <si>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</si>
  <si>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</si>
  <si>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</si>
  <si>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</si>
  <si>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</si>
  <si>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</si>
  <si>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</si>
  <si>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</si>
  <si>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</si>
  <si>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</si>
  <si>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</si>
  <si>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</si>
  <si>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</si>
  <si>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</si>
  <si>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</si>
  <si>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</si>
  <si>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</si>
  <si>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</si>
  <si>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</si>
  <si>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</si>
  <si>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</si>
  <si>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</si>
  <si>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</si>
  <si>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</si>
  <si>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</si>
  <si>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</si>
  <si>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</si>
  <si>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</si>
  <si>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</si>
  <si>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</si>
  <si>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</si>
  <si>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</si>
  <si>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</si>
  <si>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</si>
  <si>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</si>
  <si>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</si>
  <si>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</si>
  <si>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</si>
  <si>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</si>
  <si>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</si>
  <si>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</si>
  <si>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</si>
  <si>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</si>
  <si>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</si>
  <si>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</si>
  <si>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</si>
  <si>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</si>
  <si>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</si>
  <si>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</si>
  <si>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</si>
  <si>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</si>
  <si>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</si>
  <si>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</si>
  <si>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</si>
  <si>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</si>
  <si>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</si>
  <si>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</si>
  <si>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</si>
  <si>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</si>
  <si>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</si>
  <si>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</si>
  <si>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</si>
  <si>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</si>
  <si>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</si>
  <si>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</si>
  <si>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</si>
  <si>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</si>
  <si>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</si>
  <si>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</si>
  <si>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</si>
  <si>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</si>
  <si>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</si>
  <si>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</si>
  <si>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</si>
  <si>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</si>
  <si>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</si>
  <si>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</si>
  <si>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</si>
  <si>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</si>
  <si>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</si>
  <si>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</si>
  <si>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</si>
  <si>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</si>
  <si>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</si>
  <si>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</si>
  <si>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</si>
  <si>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</si>
  <si>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</si>
  <si>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</si>
  <si>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</si>
  <si>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</si>
  <si>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</si>
  <si>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</si>
  <si>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</si>
  <si>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</si>
  <si>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</si>
  <si>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</si>
  <si>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</si>
  <si>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</si>
  <si>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</si>
  <si>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</si>
  <si>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</si>
  <si>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</si>
  <si>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</si>
  <si>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</si>
  <si>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</si>
  <si>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</si>
  <si>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</si>
  <si>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</si>
  <si>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</si>
  <si>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</si>
  <si>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</si>
  <si>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</si>
  <si>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</si>
  <si>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</si>
  <si>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</si>
  <si>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</si>
  <si>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</si>
  <si>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</si>
  <si>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</si>
  <si>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</si>
  <si>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</si>
  <si>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</si>
  <si>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</si>
  <si>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</si>
  <si>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</si>
  <si>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</si>
  <si>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</si>
  <si>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</si>
  <si>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</si>
  <si>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</si>
  <si>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</si>
  <si>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</si>
  <si>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</si>
  <si>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</si>
  <si>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</si>
  <si>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</si>
  <si>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</si>
  <si>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</si>
  <si>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</si>
  <si>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</si>
  <si>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</si>
  <si>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</si>
  <si>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</si>
  <si>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</si>
  <si>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</si>
  <si>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</si>
  <si>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</si>
  <si>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</si>
  <si>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</si>
  <si>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</si>
  <si>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</si>
  <si>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</si>
  <si>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</si>
  <si>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</si>
  <si>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</si>
  <si>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</si>
  <si>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</si>
  <si>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</si>
  <si>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</si>
  <si>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</si>
  <si>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</si>
  <si>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</si>
  <si>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</si>
  <si>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</si>
  <si>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</si>
  <si>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</si>
  <si>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</si>
  <si>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</si>
  <si>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</si>
  <si>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</si>
  <si>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</si>
  <si>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</si>
  <si>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</si>
  <si>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</si>
  <si>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</si>
  <si>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</si>
  <si>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</si>
  <si>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</si>
  <si>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</si>
  <si>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</si>
  <si>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</si>
  <si>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</si>
  <si>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</si>
  <si>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</si>
  <si>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</si>
  <si>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</si>
  <si>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</si>
  <si>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</si>
  <si>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</si>
  <si>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</si>
  <si>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</si>
  <si>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</si>
  <si>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</si>
  <si>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</si>
  <si>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</si>
  <si>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</si>
  <si>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</si>
  <si>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</si>
  <si>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</si>
  <si>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</si>
  <si>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</si>
  <si>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</si>
  <si>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</si>
  <si>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</si>
  <si>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</si>
  <si>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</si>
  <si>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</si>
  <si>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</si>
  <si>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</si>
  <si>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</si>
  <si>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</si>
  <si>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</si>
  <si>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</si>
  <si>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</si>
  <si>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</si>
  <si>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</si>
  <si>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</si>
  <si>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</si>
  <si>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</si>
  <si>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</si>
  <si>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</si>
  <si>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</si>
  <si>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</si>
  <si>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</si>
  <si>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</si>
  <si>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</si>
  <si>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</si>
  <si>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</si>
  <si>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</si>
  <si>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</si>
  <si>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</si>
  <si>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</si>
  <si>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</si>
  <si>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</si>
  <si>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</si>
  <si>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</si>
  <si>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</si>
  <si>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</si>
  <si>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</si>
  <si>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</si>
  <si>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</si>
  <si>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</si>
  <si>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</si>
  <si>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</si>
  <si>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</si>
  <si>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</si>
  <si>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</si>
  <si>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</si>
  <si>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</si>
  <si>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</si>
  <si>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</si>
  <si>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</si>
  <si>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</si>
  <si>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</si>
  <si>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</si>
  <si>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</si>
  <si>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</si>
  <si>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</si>
  <si>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</si>
  <si>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</si>
  <si>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</si>
  <si>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</si>
  <si>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</si>
  <si>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</si>
  <si>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</si>
  <si>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</si>
  <si>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</si>
  <si>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</si>
  <si>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</si>
  <si>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</si>
  <si>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</si>
  <si>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</si>
  <si>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</si>
  <si>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</si>
  <si>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</si>
  <si>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</si>
  <si>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</si>
  <si>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</si>
  <si>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</si>
  <si>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</si>
  <si>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</si>
  <si>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</si>
  <si>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</si>
  <si>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</si>
  <si>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</si>
  <si>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</si>
  <si>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</si>
  <si>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</si>
  <si>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</si>
  <si>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</si>
  <si>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</si>
  <si>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</si>
  <si>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</si>
  <si>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</si>
  <si>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</si>
  <si>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</si>
  <si>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</si>
  <si>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</si>
  <si>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</si>
  <si>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</si>
  <si>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</si>
  <si>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</si>
  <si>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</si>
  <si>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</si>
  <si>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</si>
  <si>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</si>
  <si>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</si>
  <si>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</si>
  <si>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</si>
  <si>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</si>
  <si>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</si>
  <si>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</si>
  <si>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</si>
  <si>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</si>
  <si>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</si>
  <si>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</si>
  <si>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</si>
  <si>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</si>
  <si>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</si>
  <si>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</si>
  <si>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</si>
  <si>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</si>
  <si>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</si>
  <si>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</si>
  <si>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</si>
  <si>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</si>
  <si>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</si>
  <si>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</si>
  <si>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</si>
  <si>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</si>
  <si>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</si>
  <si>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</si>
  <si>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</si>
  <si>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</si>
  <si>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</si>
  <si>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</si>
  <si>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</si>
  <si>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</si>
  <si>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</si>
  <si>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</si>
  <si>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</si>
  <si>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</si>
  <si>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</si>
  <si>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</si>
  <si>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</si>
  <si>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</si>
  <si>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</si>
  <si>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</si>
  <si>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</si>
  <si>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</si>
  <si>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</si>
  <si>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</si>
  <si>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</si>
  <si>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</si>
  <si>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</si>
  <si>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</si>
  <si>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</si>
  <si>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</si>
  <si>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</si>
  <si>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</si>
  <si>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</si>
  <si>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</si>
  <si>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</si>
  <si>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</si>
  <si>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</si>
  <si>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</si>
  <si>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</si>
  <si>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</si>
  <si>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</si>
  <si>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</si>
  <si>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</si>
  <si>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</si>
  <si>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</si>
  <si>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</si>
  <si>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</si>
  <si>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</si>
  <si>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</si>
  <si>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</si>
  <si>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</si>
  <si>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</si>
  <si>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</si>
  <si>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</si>
  <si>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</si>
  <si>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</si>
  <si>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</si>
  <si>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</si>
  <si>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</si>
  <si>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</si>
  <si>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</si>
  <si>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</si>
  <si>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</si>
  <si>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</si>
  <si>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</si>
  <si>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</si>
  <si>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</si>
  <si>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</si>
  <si>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</si>
  <si>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</si>
  <si>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</si>
  <si>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</si>
  <si>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</si>
  <si>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</si>
  <si>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</si>
  <si>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</si>
  <si>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</si>
  <si>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</si>
  <si>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</si>
  <si>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</si>
  <si>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</si>
  <si>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</si>
  <si>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</si>
  <si>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</si>
  <si>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</si>
  <si>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</si>
  <si>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</si>
  <si>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</si>
  <si>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</si>
  <si>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</si>
  <si>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</si>
  <si>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</si>
  <si>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</si>
  <si>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</si>
  <si>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</si>
  <si>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</si>
  <si>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</si>
  <si>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</si>
  <si>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</si>
  <si>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</si>
  <si>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</si>
  <si>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</si>
  <si>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</si>
  <si>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</si>
  <si>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</si>
  <si>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</si>
  <si>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</si>
  <si>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</si>
  <si>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</si>
  <si>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</si>
  <si>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</si>
  <si>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</si>
  <si>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</si>
  <si>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</si>
  <si>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</si>
  <si>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</si>
  <si>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</si>
  <si>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</si>
  <si>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</si>
  <si>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</si>
  <si>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</si>
  <si>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</si>
  <si>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</si>
  <si>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</si>
  <si>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</si>
  <si>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</si>
  <si>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</si>
  <si>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</si>
  <si>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</si>
  <si>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</si>
  <si>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</si>
  <si>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</si>
  <si>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</si>
  <si>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</si>
  <si>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</si>
  <si>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</si>
  <si>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</si>
  <si>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</si>
  <si>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</si>
  <si>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</si>
  <si>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</si>
  <si>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</si>
  <si>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</si>
  <si>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</si>
  <si>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</si>
  <si>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</si>
  <si>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</si>
  <si>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</si>
  <si>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</si>
  <si>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</si>
  <si>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</si>
  <si>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</si>
  <si>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</si>
  <si>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</si>
  <si>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</si>
  <si>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</si>
  <si>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</si>
  <si>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</si>
  <si>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</si>
  <si>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</si>
  <si>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</si>
  <si>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</si>
  <si>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</si>
  <si>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</si>
  <si>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</si>
  <si>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</si>
  <si>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</si>
  <si>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</si>
  <si>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</si>
  <si>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</si>
  <si>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</si>
  <si>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</si>
  <si>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</si>
  <si>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</si>
  <si>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</si>
  <si>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</si>
  <si>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</si>
  <si>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</si>
  <si>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</si>
  <si>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</si>
  <si>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</si>
  <si>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</si>
  <si>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</si>
  <si>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</si>
  <si>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</si>
  <si>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</si>
  <si>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</si>
  <si>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</si>
  <si>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</si>
  <si>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</si>
  <si>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</si>
  <si>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</si>
  <si>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</si>
  <si>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</si>
  <si>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</si>
  <si>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</si>
  <si>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</si>
  <si>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</si>
  <si>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</si>
  <si>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</si>
  <si>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</si>
  <si>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</si>
  <si>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</si>
  <si>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</si>
  <si>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</si>
  <si>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</si>
  <si>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</si>
  <si>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</si>
  <si>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</si>
  <si>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</si>
  <si>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</si>
  <si>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</si>
  <si>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</si>
  <si>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</si>
  <si>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</si>
  <si>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</si>
  <si>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</si>
  <si>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</si>
  <si>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</si>
  <si>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</si>
  <si>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</si>
  <si>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</si>
  <si>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</si>
  <si>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</si>
  <si>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</si>
  <si>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</si>
  <si>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</si>
  <si>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</si>
  <si>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</si>
  <si>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</si>
  <si>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</si>
  <si>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</si>
  <si>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</si>
  <si>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</si>
  <si>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</si>
  <si>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</si>
  <si>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</si>
  <si>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</si>
  <si>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</si>
  <si>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</si>
  <si>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</si>
  <si>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</si>
  <si>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</si>
  <si>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</si>
  <si>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</si>
  <si>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</si>
  <si>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</si>
  <si>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</si>
  <si>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</si>
  <si>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</si>
  <si>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</si>
  <si>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</si>
  <si>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</si>
  <si>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</si>
  <si>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</si>
  <si>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</si>
  <si>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</si>
  <si>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</si>
  <si>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</si>
  <si>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</si>
  <si>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</si>
  <si>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</si>
  <si>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</si>
  <si>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</si>
  <si>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</si>
  <si>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</si>
  <si>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</si>
  <si>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</si>
  <si>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</si>
  <si>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</si>
  <si>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</si>
  <si>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</si>
  <si>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</si>
  <si>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</si>
  <si>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</si>
  <si>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</si>
  <si>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</si>
  <si>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</si>
  <si>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</si>
  <si>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</si>
  <si>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</si>
  <si>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</si>
  <si>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</si>
  <si>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</si>
  <si>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</si>
  <si>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</si>
  <si>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</si>
  <si>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</si>
  <si>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</si>
  <si>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</si>
  <si>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</si>
  <si>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</si>
  <si>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</si>
  <si>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</si>
  <si>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</si>
  <si>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</si>
  <si>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</si>
  <si>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</si>
  <si>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</si>
  <si>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</si>
  <si>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</si>
  <si>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</si>
  <si>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</si>
  <si>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</si>
  <si>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</si>
  <si>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</si>
  <si>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</si>
  <si>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</si>
  <si>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</si>
  <si>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</si>
  <si>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</si>
  <si>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</si>
  <si>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</si>
  <si>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</si>
  <si>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</si>
  <si>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</si>
  <si>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</si>
  <si>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</si>
  <si>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</si>
  <si>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</si>
  <si>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</si>
  <si>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</si>
  <si>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</si>
  <si>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</si>
  <si>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</si>
  <si>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</si>
  <si>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</si>
  <si>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</si>
  <si>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</si>
  <si>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</si>
  <si>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</si>
  <si>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</si>
  <si>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</si>
  <si>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</si>
  <si>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</si>
  <si>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</si>
  <si>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</si>
  <si>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</si>
  <si>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</si>
  <si>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</si>
  <si>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</si>
  <si>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</si>
  <si>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</si>
  <si>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</si>
  <si>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</si>
  <si>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</si>
  <si>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</si>
  <si>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</si>
  <si>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</si>
  <si>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</si>
  <si>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</si>
  <si>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</si>
  <si>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</si>
  <si>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</si>
  <si>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</si>
  <si>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</si>
  <si>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</si>
  <si>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</si>
  <si>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</si>
  <si>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</si>
  <si>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</si>
  <si>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</si>
  <si>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</si>
  <si>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</si>
  <si>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</si>
  <si>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</si>
  <si>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</si>
  <si>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</si>
  <si>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</si>
  <si>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</si>
  <si>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</si>
  <si>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</si>
  <si>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</si>
  <si>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</si>
  <si>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</si>
  <si>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</si>
  <si>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</si>
  <si>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</si>
  <si>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</si>
  <si>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</si>
  <si>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</si>
  <si>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</si>
  <si>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</si>
  <si>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</si>
  <si>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</si>
  <si>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</si>
  <si>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</si>
  <si>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</si>
  <si>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</si>
  <si>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</si>
  <si>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</si>
  <si>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</si>
  <si>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</si>
  <si>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</si>
  <si>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</si>
  <si>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</si>
  <si>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</si>
  <si>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</si>
  <si>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</si>
  <si>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</si>
  <si>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</si>
  <si>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</si>
  <si>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</si>
  <si>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</si>
  <si>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</si>
  <si>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</si>
  <si>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</si>
  <si>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</si>
  <si>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</si>
  <si>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</si>
  <si>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</si>
  <si>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</si>
  <si>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</si>
  <si>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</si>
  <si>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</si>
  <si>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</si>
  <si>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</si>
  <si>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</si>
  <si>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</si>
  <si>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</si>
  <si>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</si>
  <si>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</si>
  <si>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</si>
  <si>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</si>
  <si>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</si>
  <si>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</si>
  <si>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</si>
  <si>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</si>
  <si>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</si>
  <si>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</si>
  <si>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</si>
  <si>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</si>
  <si>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</si>
  <si>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</si>
  <si>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</si>
  <si>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</si>
  <si>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</si>
  <si>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</si>
  <si>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</si>
  <si>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</si>
  <si>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</si>
  <si>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</si>
  <si>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</si>
  <si>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</si>
  <si>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</si>
  <si>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</si>
  <si>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</si>
  <si>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</si>
  <si>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</si>
  <si>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</si>
  <si>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</si>
  <si>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</si>
  <si>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</si>
  <si>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</si>
  <si>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</si>
  <si>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</si>
  <si>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</si>
  <si>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</si>
  <si>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</si>
  <si>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</si>
  <si>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</si>
  <si>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</si>
  <si>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</si>
  <si>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</si>
  <si>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</si>
  <si>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</si>
  <si>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</si>
  <si>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</si>
  <si>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</si>
  <si>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</si>
  <si>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</si>
  <si>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</si>
  <si>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</si>
  <si>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</si>
  <si>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</si>
  <si>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</si>
  <si>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</si>
  <si>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</si>
  <si>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</si>
  <si>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</si>
  <si>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</si>
  <si>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</si>
  <si>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</si>
  <si>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</si>
  <si>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</si>
  <si>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</si>
  <si>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</si>
  <si>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</si>
  <si>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</si>
  <si>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</si>
  <si>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</si>
  <si>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</si>
  <si>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</si>
  <si>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</si>
  <si>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</si>
  <si>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</si>
  <si>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</si>
  <si>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</si>
  <si>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</si>
  <si>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</si>
  <si>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</si>
  <si>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</si>
  <si>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</si>
  <si>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</si>
  <si>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</si>
  <si>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</si>
  <si>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</si>
  <si>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</si>
  <si>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</si>
  <si>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</si>
  <si>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</si>
  <si>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</si>
  <si>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</si>
  <si>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</si>
  <si>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</si>
  <si>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</si>
  <si>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</si>
  <si>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</si>
  <si>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</si>
  <si>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</si>
  <si>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</si>
  <si>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</si>
  <si>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</si>
  <si>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</si>
  <si>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</si>
  <si>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</si>
  <si>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</si>
  <si>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</si>
  <si>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</si>
  <si>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</si>
  <si>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</si>
  <si>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</si>
  <si>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</si>
  <si>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</si>
  <si>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</si>
  <si>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</si>
  <si>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</si>
  <si>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</si>
  <si>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</si>
  <si>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</si>
  <si>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</si>
  <si>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</si>
  <si>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</si>
  <si>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</si>
  <si>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</si>
  <si>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</si>
  <si>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</si>
  <si>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</si>
  <si>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</si>
  <si>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</si>
  <si>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</si>
  <si>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</si>
  <si>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</si>
  <si>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</si>
  <si>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</si>
  <si>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</si>
  <si>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</si>
  <si>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</si>
  <si>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</si>
  <si>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</si>
  <si>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</si>
  <si>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</si>
  <si>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</si>
  <si>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</si>
  <si>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</si>
  <si>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</si>
  <si>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</si>
  <si>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</si>
  <si>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</si>
  <si>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</si>
  <si>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</si>
  <si>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</si>
  <si>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</si>
  <si>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</si>
  <si>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</si>
  <si>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</si>
  <si>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</si>
  <si>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</si>
  <si>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</si>
  <si>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</si>
  <si>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</si>
  <si>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</si>
  <si>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</si>
  <si>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</si>
  <si>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</si>
  <si>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</si>
  <si>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</si>
  <si>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</si>
  <si>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</si>
  <si>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</si>
  <si>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</si>
  <si>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</si>
  <si>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</si>
  <si>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</si>
  <si>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</si>
  <si>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</si>
  <si>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</si>
  <si>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</si>
  <si>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</si>
  <si>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</si>
  <si>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</si>
  <si>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</si>
  <si>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</si>
  <si>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</si>
  <si>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</si>
  <si>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</si>
  <si>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</si>
  <si>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</si>
  <si>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</si>
  <si>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</si>
  <si>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</si>
  <si>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</si>
  <si>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</si>
  <si>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</si>
  <si>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</si>
  <si>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</si>
  <si>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</si>
  <si>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</si>
  <si>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</si>
  <si>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</si>
  <si>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</si>
  <si>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</si>
  <si>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</si>
  <si>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</si>
  <si>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</si>
  <si>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</si>
  <si>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</si>
  <si>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</si>
  <si>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</si>
  <si>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</si>
  <si>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</si>
  <si>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</si>
  <si>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</si>
  <si>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</si>
  <si>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</si>
  <si>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</si>
  <si>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</si>
  <si>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</si>
  <si>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</si>
  <si>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</si>
  <si>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</si>
  <si>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</si>
  <si>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</si>
  <si>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</si>
  <si>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</si>
  <si>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</si>
  <si>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</si>
  <si>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</si>
  <si>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</si>
  <si>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</si>
  <si>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</si>
  <si>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</si>
  <si>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</si>
  <si>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</si>
  <si>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</si>
  <si>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</si>
  <si>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</si>
  <si>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</si>
  <si>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</si>
  <si>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</si>
  <si>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</si>
  <si>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</si>
  <si>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</si>
  <si>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</si>
  <si>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</si>
  <si>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</si>
  <si>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</si>
  <si>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</si>
  <si>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</si>
  <si>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</si>
  <si>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</si>
  <si>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</si>
  <si>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</si>
  <si>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</si>
  <si>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</si>
  <si>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</si>
  <si>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</si>
  <si>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</si>
  <si>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</si>
  <si>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</si>
  <si>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</si>
  <si>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</si>
  <si>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</si>
  <si>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</si>
  <si>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</si>
  <si>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</si>
  <si>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</si>
  <si>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</si>
  <si>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</si>
  <si>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</si>
  <si>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</si>
  <si>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</si>
  <si>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</si>
  <si>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</si>
  <si>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</si>
  <si>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</si>
  <si>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</si>
  <si>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</si>
  <si>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</si>
  <si>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</si>
  <si>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</si>
  <si>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</si>
  <si>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</si>
  <si>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</si>
  <si>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</si>
  <si>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</si>
  <si>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</si>
  <si>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</si>
  <si>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</si>
  <si>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</si>
  <si>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</si>
  <si>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</si>
  <si>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</si>
  <si>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</si>
  <si>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</si>
  <si>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</si>
  <si>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</si>
  <si>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</si>
  <si>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</si>
  <si>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</si>
  <si>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</si>
  <si>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</si>
  <si>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</si>
  <si>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</si>
  <si>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</si>
  <si>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</si>
  <si>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</si>
  <si>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</si>
  <si>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</si>
  <si>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</si>
  <si>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</si>
  <si>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</si>
  <si>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</si>
  <si>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</si>
  <si>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</si>
  <si>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</si>
  <si>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</si>
  <si>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</si>
  <si>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</si>
  <si>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</si>
  <si>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</si>
  <si>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</si>
  <si>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</si>
  <si>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</si>
  <si>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</si>
  <si>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</si>
  <si>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</si>
  <si>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</si>
  <si>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</si>
  <si>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</si>
  <si>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</si>
  <si>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</si>
  <si>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</si>
  <si>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</si>
  <si>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</si>
  <si>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</si>
  <si>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</si>
  <si>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</si>
  <si>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</si>
  <si>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</si>
  <si>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</si>
  <si>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</si>
  <si>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</si>
  <si>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</si>
  <si>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</si>
  <si>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</si>
  <si>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</si>
  <si>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</si>
  <si>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</si>
  <si>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</si>
  <si>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</si>
  <si>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</si>
  <si>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</si>
  <si>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</si>
  <si>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</si>
  <si>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</si>
  <si>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</si>
  <si>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</si>
  <si>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</si>
  <si>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</si>
  <si>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</si>
  <si>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</si>
  <si>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</si>
  <si>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</si>
  <si>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</si>
  <si>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</si>
  <si>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</si>
  <si>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</si>
  <si>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</si>
  <si>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</si>
  <si>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</si>
  <si>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</si>
  <si>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</si>
  <si>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</si>
  <si>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</si>
  <si>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</si>
  <si>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</si>
  <si>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</si>
  <si>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</si>
  <si>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</si>
  <si>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</si>
  <si>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</si>
  <si>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</si>
  <si>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</si>
  <si>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</si>
  <si>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</si>
  <si>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</si>
  <si>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</si>
  <si>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</si>
  <si>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</si>
  <si>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</si>
  <si>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</si>
  <si>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</si>
  <si>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</si>
  <si>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</si>
  <si>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</si>
  <si>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</si>
  <si>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</si>
  <si>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</si>
  <si>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</si>
  <si>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</si>
  <si>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</si>
  <si>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</si>
  <si>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</si>
  <si>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</si>
  <si>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</si>
  <si>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</si>
  <si>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</si>
  <si>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</si>
  <si>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</si>
  <si>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</si>
  <si>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</si>
  <si>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</si>
  <si>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</si>
  <si>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</si>
  <si>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</si>
  <si>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</si>
  <si>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</si>
  <si>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</si>
  <si>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</si>
  <si>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</si>
  <si>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</si>
  <si>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</si>
  <si>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</si>
  <si>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</si>
  <si>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</si>
  <si>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</si>
  <si>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</si>
  <si>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</si>
  <si>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</si>
  <si>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</si>
  <si>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</si>
  <si>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</si>
  <si>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</si>
  <si>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</si>
  <si>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</si>
  <si>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</si>
  <si>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</si>
  <si>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</si>
  <si>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</si>
  <si>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</si>
  <si>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</si>
  <si>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</si>
  <si>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</si>
  <si>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</si>
  <si>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</si>
  <si>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</si>
  <si>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</si>
  <si>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</si>
  <si>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</si>
  <si>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</si>
  <si>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</si>
  <si>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</si>
  <si>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</si>
  <si>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</si>
  <si>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</si>
  <si>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</si>
  <si>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</si>
  <si>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</si>
  <si>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</si>
  <si>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</si>
  <si>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</si>
  <si>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</si>
  <si>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</si>
  <si>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</si>
  <si>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</si>
  <si>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</si>
  <si>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</si>
  <si>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</si>
  <si>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</si>
  <si>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</si>
  <si>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</si>
  <si>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</si>
  <si>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</si>
  <si>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</si>
  <si>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</si>
  <si>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</si>
  <si>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</si>
  <si>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</si>
  <si>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</si>
  <si>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</si>
  <si>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</si>
  <si>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</si>
  <si>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</si>
  <si>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</si>
  <si>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</si>
  <si>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</si>
  <si>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</si>
  <si>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</si>
  <si>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</si>
  <si>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</si>
  <si>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</si>
  <si>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</si>
  <si>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</si>
  <si>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</si>
  <si>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</si>
  <si>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</si>
  <si>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</si>
  <si>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</si>
  <si>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</si>
  <si>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</si>
  <si>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</si>
  <si>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</si>
  <si>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</si>
  <si>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</si>
  <si>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</si>
  <si>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</si>
  <si>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</si>
  <si>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</si>
  <si>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</si>
  <si>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</si>
  <si>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</si>
  <si>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</si>
  <si>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</si>
  <si>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</si>
  <si>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</si>
  <si>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</si>
  <si>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</si>
  <si>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</si>
  <si>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</si>
  <si>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</si>
  <si>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</si>
  <si>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</si>
  <si>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</si>
  <si>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</si>
  <si>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</si>
  <si>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</si>
  <si>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</si>
  <si>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</si>
  <si>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</si>
  <si>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</si>
  <si>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</si>
  <si>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</si>
  <si>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</si>
  <si>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</si>
  <si>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</si>
  <si>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</si>
  <si>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</si>
  <si>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</si>
  <si>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</si>
  <si>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</si>
  <si>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</si>
  <si>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</si>
  <si>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</si>
  <si>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</si>
  <si>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</si>
  <si>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</si>
  <si>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</si>
  <si>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</si>
  <si>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</si>
  <si>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</si>
  <si>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</si>
  <si>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</si>
  <si>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</si>
  <si>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</si>
  <si>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</si>
  <si>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</si>
  <si>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</si>
  <si>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</si>
  <si>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</si>
  <si>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</si>
  <si>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</si>
  <si>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</si>
  <si>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</si>
  <si>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</si>
  <si>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</si>
  <si>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</si>
  <si>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</si>
  <si>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</si>
  <si>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</si>
  <si>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</si>
  <si>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</si>
  <si>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</si>
  <si>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</si>
  <si>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</si>
  <si>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</si>
  <si>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</si>
  <si>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</si>
  <si>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</si>
  <si>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</si>
  <si>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</si>
  <si>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</si>
  <si>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</si>
  <si>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</si>
  <si>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</si>
  <si>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</si>
  <si>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</si>
  <si>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</si>
  <si>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</si>
  <si>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</si>
  <si>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</si>
  <si>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</si>
  <si>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</si>
  <si>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</si>
  <si>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</si>
  <si>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</si>
  <si>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</si>
  <si>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</si>
  <si>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</si>
  <si>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</si>
  <si>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</si>
  <si>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</si>
  <si>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</si>
  <si>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</si>
  <si>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</si>
  <si>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</si>
  <si>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</si>
  <si>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</si>
  <si>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</si>
  <si>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</si>
  <si>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</si>
  <si>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</si>
  <si>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</si>
  <si>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</si>
  <si>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</si>
  <si>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</si>
  <si>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</si>
  <si>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</si>
  <si>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</si>
  <si>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</si>
  <si>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</si>
  <si>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</si>
  <si>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</si>
  <si>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</si>
  <si>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</si>
  <si>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</si>
  <si>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</si>
  <si>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</si>
  <si>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</si>
  <si>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</si>
  <si>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</si>
  <si>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</si>
  <si>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</si>
  <si>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</si>
  <si>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</si>
  <si>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</si>
  <si>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</si>
  <si>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</si>
  <si>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</si>
  <si>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</si>
  <si>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</si>
  <si>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</si>
  <si>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</si>
  <si>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</si>
  <si>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</si>
  <si>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</si>
  <si>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</si>
  <si>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</si>
  <si>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</si>
  <si>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</si>
  <si>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</si>
  <si>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</si>
  <si>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</si>
  <si>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</si>
  <si>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</si>
  <si>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</si>
  <si>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</si>
  <si>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</si>
  <si>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</si>
  <si>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</si>
  <si>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</si>
  <si>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</si>
  <si>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</si>
  <si>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</si>
  <si>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</si>
  <si>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</si>
  <si>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</si>
  <si>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</si>
  <si>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</si>
  <si>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</si>
  <si>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</si>
  <si>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</si>
  <si>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</si>
  <si>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</si>
  <si>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</si>
  <si>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</si>
  <si>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</si>
  <si>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</si>
  <si>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</si>
  <si>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</si>
  <si>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</si>
  <si>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</si>
  <si>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</si>
  <si>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</si>
  <si>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</si>
  <si>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</si>
  <si>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</si>
  <si>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</si>
  <si>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</si>
  <si>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</si>
  <si>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</si>
  <si>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</si>
  <si>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</si>
  <si>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</si>
  <si>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</si>
  <si>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</si>
  <si>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</si>
  <si>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</si>
  <si>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</si>
  <si>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</si>
  <si>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</si>
  <si>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</si>
  <si>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</si>
  <si>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</si>
  <si>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</si>
  <si>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</si>
  <si>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</si>
  <si>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</si>
  <si>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</si>
  <si>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</si>
  <si>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o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</si>
  <si>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</si>
  <si>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</si>
  <si>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</si>
  <si>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</si>
  <si>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</si>
  <si>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</si>
  <si>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</si>
  <si>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</si>
  <si>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</si>
  <si>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</si>
  <si>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</si>
  <si>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</si>
  <si>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</si>
  <si>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</si>
  <si>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</si>
  <si>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</si>
  <si>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</si>
  <si>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</si>
  <si>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</si>
  <si>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</si>
  <si>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</si>
  <si>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</si>
  <si>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</si>
  <si>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</si>
  <si>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</si>
  <si>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</si>
  <si>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</si>
  <si>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</si>
  <si>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</si>
  <si>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</si>
  <si>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</si>
  <si>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</si>
  <si>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</si>
  <si>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</si>
  <si>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</si>
  <si>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</si>
  <si>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</si>
  <si>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</si>
  <si>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</si>
  <si>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</si>
  <si>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</si>
  <si>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</si>
  <si>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</si>
  <si>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</si>
  <si>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</si>
  <si>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</si>
  <si>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</si>
  <si>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</si>
  <si>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O</t>
    <phoneticPr fontId="2" type="noConversion"/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</si>
  <si>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</si>
  <si>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</si>
  <si>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</si>
  <si>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</si>
  <si>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</si>
  <si>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</si>
  <si>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</si>
  <si>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</si>
  <si>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</si>
  <si>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</si>
  <si>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</si>
  <si>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</si>
  <si>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</si>
  <si>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</si>
  <si>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</si>
  <si>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</si>
  <si>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</si>
  <si>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</si>
  <si>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</si>
  <si>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</si>
  <si>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</si>
  <si>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</si>
  <si>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</si>
  <si>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</si>
  <si>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</si>
  <si>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</si>
  <si>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</si>
  <si>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</si>
  <si>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</si>
  <si>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</si>
  <si>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</si>
  <si>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</si>
  <si>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</si>
  <si>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</si>
  <si>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</si>
  <si>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</si>
  <si>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</si>
  <si>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</si>
  <si>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</si>
  <si>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</si>
  <si>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</si>
  <si>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</si>
  <si>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</si>
  <si>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</si>
  <si>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</si>
  <si>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</si>
  <si>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</si>
  <si>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</si>
  <si>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</si>
  <si>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</si>
  <si>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</si>
  <si>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</si>
  <si>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</si>
  <si>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</si>
  <si>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</si>
  <si>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</si>
  <si>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</si>
  <si>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</si>
  <si>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</si>
  <si>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</si>
  <si>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</si>
  <si>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</si>
  <si>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</si>
  <si>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</si>
  <si>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</si>
  <si>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</si>
  <si>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</si>
  <si>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</si>
  <si>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</si>
  <si>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</si>
  <si>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</si>
  <si>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</si>
  <si>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</si>
  <si>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</si>
  <si>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</si>
  <si>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</si>
  <si>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</si>
  <si>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</si>
  <si>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</si>
  <si>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</si>
  <si>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</si>
  <si>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</si>
  <si>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</si>
  <si>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</si>
  <si>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</si>
  <si>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</si>
  <si>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</si>
  <si>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2026-02-05</t>
  </si>
  <si>
    <t>50229</t>
  </si>
  <si>
    <t>대구 수성구 파동로 183</t>
    <phoneticPr fontId="2" type="noConversion"/>
  </si>
  <si>
    <t>010-5100-1818</t>
    <phoneticPr fontId="2" type="noConversion"/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</si>
  <si>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</si>
  <si>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</si>
  <si>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</si>
  <si>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</si>
  <si>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</si>
  <si>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</si>
  <si>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</si>
  <si>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</si>
  <si>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</si>
  <si>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제일오토(대구)_260205_181155.xlsx</t>
    <phoneticPr fontId="2" type="noConversion"/>
  </si>
  <si>
    <t>SJ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</si>
</sst>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32" fillId="0" borderId="5" xfId="0" applyFont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1350000</c:v>
                </c:pt>
                <c:pt idx="1">
                  <c:v>0</c:v>
                </c:pt>
                <c:pt idx="2">
                  <c:v>460000</c:v>
                </c:pt>
                <c:pt idx="3">
                  <c:v>1200000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4</c:v>
                      </c:pt>
                      <c:pt idx="1">
                        <c:v>17</c:v>
                      </c:pt>
                      <c:pt idx="2">
                        <c:v>10</c:v>
                      </c:pt>
                      <c:pt idx="3">
                        <c:v>6</c:v>
                      </c:pt>
                      <c:pt idx="4">
                        <c:v>17</c:v>
                      </c:pt>
                      <c:pt idx="5">
                        <c:v>17</c:v>
                      </c:pt>
                      <c:pt idx="6">
                        <c:v>17</c:v>
                      </c:pt>
                      <c:pt idx="7">
                        <c:v>17</c:v>
                      </c:pt>
                      <c:pt idx="8">
                        <c:v>17</c:v>
                      </c:pt>
                      <c:pt idx="9">
                        <c:v>17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74"/>
  <sheetViews>
    <sheetView tabSelected="1" topLeftCell="C4" workbookViewId="0">
      <selection activeCell="C23" sqref="A23:XFD24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  <row r="69" s="95" customFormat="1" hidden="1" x14ac:dyDescent="0.3"/>
    <row r="70" s="95" customFormat="1" hidden="1" x14ac:dyDescent="0.3"/>
    <row r="71" s="95" customFormat="1" hidden="1" x14ac:dyDescent="0.3"/>
    <row r="72" s="95" customFormat="1" hidden="1" x14ac:dyDescent="0.3"/>
    <row r="73" s="95" customFormat="1" hidden="1" x14ac:dyDescent="0.3"/>
    <row r="74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V9" sqref="V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6"/>
      <c r="B1" s="337"/>
      <c r="C1" s="337"/>
      <c r="D1" s="337"/>
      <c r="E1" s="337"/>
      <c r="F1" s="337"/>
      <c r="G1" s="33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8" t="s">
        <v>1192</v>
      </c>
      <c r="R1" s="338"/>
      <c r="S1" s="448"/>
      <c r="T1" s="448"/>
      <c r="U1" s="449"/>
    </row>
    <row r="2" spans="1:21" x14ac:dyDescent="0.3">
      <c r="A2" s="316" t="s">
        <v>65</v>
      </c>
      <c r="B2" s="317"/>
      <c r="C2" s="318" t="s">
        <v>2213</v>
      </c>
      <c r="D2" s="319"/>
      <c r="E2" s="319"/>
      <c r="F2" s="319"/>
      <c r="G2" s="320"/>
      <c r="H2" s="318" t="s">
        <v>77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46058</v>
      </c>
      <c r="U2" s="324"/>
    </row>
    <row r="3" spans="1:21" ht="24.95" customHeight="1" x14ac:dyDescent="0.3">
      <c r="A3" s="391" t="s">
        <v>1162</v>
      </c>
      <c r="B3" s="37" t="s">
        <v>59</v>
      </c>
      <c r="C3" s="394" t="s">
        <v>1325</v>
      </c>
      <c r="D3" s="395"/>
      <c r="E3" s="395"/>
      <c r="F3" s="395"/>
      <c r="G3" s="395"/>
      <c r="H3" s="395"/>
      <c r="I3" s="395"/>
      <c r="J3" s="396"/>
      <c r="K3" s="397" t="s">
        <v>1163</v>
      </c>
      <c r="L3" s="37" t="s">
        <v>59</v>
      </c>
      <c r="M3" s="400" t="s">
        <v>964</v>
      </c>
      <c r="N3" s="401"/>
      <c r="O3" s="401"/>
      <c r="P3" s="401"/>
      <c r="Q3" s="401"/>
      <c r="R3" s="401"/>
      <c r="S3" s="401"/>
      <c r="T3" s="401"/>
      <c r="U3" s="402"/>
    </row>
    <row r="4" spans="1:21" ht="24.95" customHeight="1" x14ac:dyDescent="0.3">
      <c r="A4" s="392"/>
      <c r="B4" s="37" t="s">
        <v>61</v>
      </c>
      <c r="C4" s="445"/>
      <c r="D4" s="446"/>
      <c r="E4" s="446"/>
      <c r="F4" s="446"/>
      <c r="G4" s="446"/>
      <c r="H4" s="446"/>
      <c r="I4" s="446"/>
      <c r="J4" s="447"/>
      <c r="K4" s="398"/>
      <c r="L4" s="37" t="s">
        <v>61</v>
      </c>
      <c r="M4" s="406" t="s">
        <v>962</v>
      </c>
      <c r="N4" s="407"/>
      <c r="O4" s="407"/>
      <c r="P4" s="407"/>
      <c r="Q4" s="407"/>
      <c r="R4" s="408"/>
      <c r="S4" s="38" t="s">
        <v>62</v>
      </c>
      <c r="T4" s="406" t="s">
        <v>73</v>
      </c>
      <c r="U4" s="409"/>
    </row>
    <row r="5" spans="1:21" ht="24.95" customHeight="1" x14ac:dyDescent="0.3">
      <c r="A5" s="392"/>
      <c r="B5" s="38" t="s">
        <v>10</v>
      </c>
      <c r="C5" s="406" t="s">
        <v>5058</v>
      </c>
      <c r="D5" s="407"/>
      <c r="E5" s="407"/>
      <c r="F5" s="407"/>
      <c r="G5" s="407"/>
      <c r="H5" s="407"/>
      <c r="I5" s="407"/>
      <c r="J5" s="408"/>
      <c r="K5" s="398"/>
      <c r="L5" s="38" t="s">
        <v>10</v>
      </c>
      <c r="M5" s="406" t="s">
        <v>74</v>
      </c>
      <c r="N5" s="407"/>
      <c r="O5" s="407"/>
      <c r="P5" s="407"/>
      <c r="Q5" s="407"/>
      <c r="R5" s="407"/>
      <c r="S5" s="407"/>
      <c r="T5" s="407"/>
      <c r="U5" s="409"/>
    </row>
    <row r="6" spans="1:21" ht="24.95" customHeight="1" x14ac:dyDescent="0.3">
      <c r="A6" s="393"/>
      <c r="B6" s="38" t="s">
        <v>75</v>
      </c>
      <c r="C6" s="406" t="s">
        <v>5059</v>
      </c>
      <c r="D6" s="407"/>
      <c r="E6" s="407"/>
      <c r="F6" s="407"/>
      <c r="G6" s="407"/>
      <c r="H6" s="407"/>
      <c r="I6" s="407"/>
      <c r="J6" s="408"/>
      <c r="K6" s="399"/>
      <c r="L6" s="38" t="s">
        <v>75</v>
      </c>
      <c r="M6" s="406" t="s">
        <v>66</v>
      </c>
      <c r="N6" s="407"/>
      <c r="O6" s="407"/>
      <c r="P6" s="407"/>
      <c r="Q6" s="407"/>
      <c r="R6" s="408"/>
      <c r="S6" s="38" t="s">
        <v>22</v>
      </c>
      <c r="T6" s="406" t="s">
        <v>25</v>
      </c>
      <c r="U6" s="409"/>
    </row>
    <row r="7" spans="1:21" ht="15.75" customHeight="1" x14ac:dyDescent="0.3">
      <c r="A7" s="325" t="s">
        <v>70</v>
      </c>
      <c r="B7" s="326"/>
      <c r="C7" s="326"/>
      <c r="D7" s="326"/>
      <c r="E7" s="388"/>
      <c r="F7" s="389" t="s">
        <v>44</v>
      </c>
      <c r="G7" s="326"/>
      <c r="H7" s="326"/>
      <c r="I7" s="388"/>
      <c r="J7" s="389" t="s">
        <v>42</v>
      </c>
      <c r="K7" s="326"/>
      <c r="L7" s="326"/>
      <c r="M7" s="326"/>
      <c r="N7" s="388"/>
      <c r="O7" s="326" t="s">
        <v>50</v>
      </c>
      <c r="P7" s="388"/>
      <c r="Q7" s="389" t="s">
        <v>69</v>
      </c>
      <c r="R7" s="326"/>
      <c r="S7" s="388"/>
      <c r="T7" s="389" t="s">
        <v>68</v>
      </c>
      <c r="U7" s="390"/>
    </row>
    <row r="8" spans="1:21" ht="15.6" customHeight="1" x14ac:dyDescent="0.3">
      <c r="A8" s="432" t="s">
        <v>2206</v>
      </c>
      <c r="B8" s="433"/>
      <c r="C8" s="433"/>
      <c r="D8" s="433"/>
      <c r="E8" s="434"/>
      <c r="F8" s="435" t="s">
        <v>1751</v>
      </c>
      <c r="G8" s="436"/>
      <c r="H8" s="436"/>
      <c r="I8" s="437"/>
      <c r="J8" s="443">
        <v>600000</v>
      </c>
      <c r="K8" s="443"/>
      <c r="L8" s="443"/>
      <c r="M8" s="443"/>
      <c r="N8" s="443"/>
      <c r="O8" s="444">
        <v>1</v>
      </c>
      <c r="P8" s="444"/>
      <c r="Q8" s="438"/>
      <c r="R8" s="439"/>
      <c r="S8" s="440"/>
      <c r="T8" s="441">
        <v>600000</v>
      </c>
      <c r="U8" s="442"/>
    </row>
    <row r="9" spans="1:21" ht="15.6" customHeight="1" x14ac:dyDescent="0.3">
      <c r="A9" s="421" t="s">
        <v>2180</v>
      </c>
      <c r="B9" s="422"/>
      <c r="C9" s="422"/>
      <c r="D9" s="422"/>
      <c r="E9" s="423"/>
      <c r="F9" s="424" t="s">
        <v>5057</v>
      </c>
      <c r="G9" s="422"/>
      <c r="H9" s="422"/>
      <c r="I9" s="423"/>
      <c r="J9" s="430">
        <v>70000</v>
      </c>
      <c r="K9" s="430"/>
      <c r="L9" s="430"/>
      <c r="M9" s="430"/>
      <c r="N9" s="430"/>
      <c r="O9" s="431">
        <v>1</v>
      </c>
      <c r="P9" s="431"/>
      <c r="Q9" s="425"/>
      <c r="R9" s="426"/>
      <c r="S9" s="427"/>
      <c r="T9" s="428">
        <v>70000</v>
      </c>
      <c r="U9" s="429"/>
    </row>
    <row r="10" spans="1:21" ht="15.6" customHeight="1" x14ac:dyDescent="0.3">
      <c r="A10" s="421" t="s">
        <v>2181</v>
      </c>
      <c r="B10" s="422"/>
      <c r="C10" s="422"/>
      <c r="D10" s="422"/>
      <c r="E10" s="423"/>
      <c r="F10" s="424" t="s">
        <v>1786</v>
      </c>
      <c r="G10" s="422"/>
      <c r="H10" s="422"/>
      <c r="I10" s="423"/>
      <c r="J10" s="430">
        <v>40000</v>
      </c>
      <c r="K10" s="430"/>
      <c r="L10" s="430"/>
      <c r="M10" s="430"/>
      <c r="N10" s="430"/>
      <c r="O10" s="431">
        <v>1</v>
      </c>
      <c r="P10" s="431"/>
      <c r="Q10" s="425"/>
      <c r="R10" s="426"/>
      <c r="S10" s="427"/>
      <c r="T10" s="428">
        <v>40000</v>
      </c>
      <c r="U10" s="429"/>
    </row>
    <row r="11" spans="1:21" ht="15.6" customHeight="1" x14ac:dyDescent="0.3">
      <c r="A11" s="421"/>
      <c r="B11" s="422"/>
      <c r="C11" s="422"/>
      <c r="D11" s="422"/>
      <c r="E11" s="423"/>
      <c r="F11" s="424"/>
      <c r="G11" s="422"/>
      <c r="H11" s="422"/>
      <c r="I11" s="423"/>
      <c r="J11" s="430"/>
      <c r="K11" s="430"/>
      <c r="L11" s="430"/>
      <c r="M11" s="430"/>
      <c r="N11" s="430"/>
      <c r="O11" s="431"/>
      <c r="P11" s="431"/>
      <c r="Q11" s="425"/>
      <c r="R11" s="426"/>
      <c r="S11" s="427"/>
      <c r="T11" s="428"/>
      <c r="U11" s="429"/>
    </row>
    <row r="12" spans="1:21" ht="15.6" customHeight="1" x14ac:dyDescent="0.3">
      <c r="A12" s="421"/>
      <c r="B12" s="422"/>
      <c r="C12" s="422"/>
      <c r="D12" s="422"/>
      <c r="E12" s="423"/>
      <c r="F12" s="424"/>
      <c r="G12" s="422"/>
      <c r="H12" s="422"/>
      <c r="I12" s="423"/>
      <c r="J12" s="430"/>
      <c r="K12" s="430"/>
      <c r="L12" s="430"/>
      <c r="M12" s="430"/>
      <c r="N12" s="430"/>
      <c r="O12" s="431"/>
      <c r="P12" s="431"/>
      <c r="Q12" s="425"/>
      <c r="R12" s="426"/>
      <c r="S12" s="427"/>
      <c r="T12" s="428"/>
      <c r="U12" s="429"/>
    </row>
    <row r="13" spans="1:21" ht="15.6" customHeight="1" x14ac:dyDescent="0.3">
      <c r="A13" s="421"/>
      <c r="B13" s="422"/>
      <c r="C13" s="422"/>
      <c r="D13" s="422"/>
      <c r="E13" s="423"/>
      <c r="F13" s="424"/>
      <c r="G13" s="422"/>
      <c r="H13" s="422"/>
      <c r="I13" s="423"/>
      <c r="J13" s="430"/>
      <c r="K13" s="430"/>
      <c r="L13" s="430"/>
      <c r="M13" s="430"/>
      <c r="N13" s="430"/>
      <c r="O13" s="431"/>
      <c r="P13" s="431"/>
      <c r="Q13" s="425"/>
      <c r="R13" s="426"/>
      <c r="S13" s="427"/>
      <c r="T13" s="428"/>
      <c r="U13" s="429"/>
    </row>
    <row r="14" spans="1:21" ht="15.6" customHeight="1" x14ac:dyDescent="0.3">
      <c r="A14" s="421"/>
      <c r="B14" s="422"/>
      <c r="C14" s="422"/>
      <c r="D14" s="422"/>
      <c r="E14" s="423"/>
      <c r="F14" s="424"/>
      <c r="G14" s="422"/>
      <c r="H14" s="422"/>
      <c r="I14" s="423"/>
      <c r="J14" s="430"/>
      <c r="K14" s="430"/>
      <c r="L14" s="430"/>
      <c r="M14" s="430"/>
      <c r="N14" s="430"/>
      <c r="O14" s="431"/>
      <c r="P14" s="431"/>
      <c r="Q14" s="425"/>
      <c r="R14" s="426"/>
      <c r="S14" s="427"/>
      <c r="T14" s="428"/>
      <c r="U14" s="429"/>
    </row>
    <row r="15" spans="1:21" ht="15.6" customHeight="1" thickBot="1" x14ac:dyDescent="0.35">
      <c r="A15" s="410"/>
      <c r="B15" s="411"/>
      <c r="C15" s="411"/>
      <c r="D15" s="411"/>
      <c r="E15" s="412"/>
      <c r="F15" s="413"/>
      <c r="G15" s="411"/>
      <c r="H15" s="411"/>
      <c r="I15" s="412"/>
      <c r="J15" s="419"/>
      <c r="K15" s="419"/>
      <c r="L15" s="419"/>
      <c r="M15" s="419"/>
      <c r="N15" s="419"/>
      <c r="O15" s="420"/>
      <c r="P15" s="420"/>
      <c r="Q15" s="414"/>
      <c r="R15" s="415"/>
      <c r="S15" s="416"/>
      <c r="T15" s="417"/>
      <c r="U15" s="418"/>
    </row>
    <row r="16" spans="1:21" ht="15" customHeight="1" thickTop="1" x14ac:dyDescent="0.3">
      <c r="A16" s="341" t="s">
        <v>2307</v>
      </c>
      <c r="B16" s="342"/>
      <c r="C16" s="342"/>
      <c r="D16" s="342"/>
      <c r="E16" s="343"/>
      <c r="F16" s="350"/>
      <c r="G16" s="351"/>
      <c r="H16" s="351"/>
      <c r="I16" s="351"/>
      <c r="J16" s="351"/>
      <c r="K16" s="351"/>
      <c r="L16" s="351"/>
      <c r="M16" s="351"/>
      <c r="N16" s="351"/>
      <c r="O16" s="351"/>
      <c r="P16" s="351"/>
      <c r="Q16" s="351"/>
      <c r="R16" s="351"/>
      <c r="S16" s="351"/>
      <c r="T16" s="351"/>
      <c r="U16" s="352"/>
    </row>
    <row r="17" spans="1:21" ht="15" customHeight="1" x14ac:dyDescent="0.3">
      <c r="A17" s="344"/>
      <c r="B17" s="345"/>
      <c r="C17" s="345"/>
      <c r="D17" s="345"/>
      <c r="E17" s="346"/>
      <c r="F17" s="353"/>
      <c r="G17" s="354"/>
      <c r="H17" s="354"/>
      <c r="I17" s="354"/>
      <c r="J17" s="354"/>
      <c r="K17" s="354"/>
      <c r="L17" s="354"/>
      <c r="M17" s="354"/>
      <c r="N17" s="354"/>
      <c r="O17" s="354"/>
      <c r="P17" s="354"/>
      <c r="Q17" s="354"/>
      <c r="R17" s="354"/>
      <c r="S17" s="354"/>
      <c r="T17" s="354"/>
      <c r="U17" s="355"/>
    </row>
    <row r="18" spans="1:21" ht="15" customHeight="1" x14ac:dyDescent="0.3">
      <c r="A18" s="344"/>
      <c r="B18" s="345"/>
      <c r="C18" s="345"/>
      <c r="D18" s="345"/>
      <c r="E18" s="346"/>
      <c r="F18" s="353"/>
      <c r="G18" s="354"/>
      <c r="H18" s="354"/>
      <c r="I18" s="354"/>
      <c r="J18" s="354"/>
      <c r="K18" s="354"/>
      <c r="L18" s="354"/>
      <c r="M18" s="354"/>
      <c r="N18" s="354"/>
      <c r="O18" s="354"/>
      <c r="P18" s="354"/>
      <c r="Q18" s="354"/>
      <c r="R18" s="354"/>
      <c r="S18" s="354"/>
      <c r="T18" s="354"/>
      <c r="U18" s="355"/>
    </row>
    <row r="19" spans="1:21" ht="15" customHeight="1" x14ac:dyDescent="0.3">
      <c r="A19" s="347"/>
      <c r="B19" s="348"/>
      <c r="C19" s="348"/>
      <c r="D19" s="348"/>
      <c r="E19" s="349"/>
      <c r="F19" s="356"/>
      <c r="G19" s="357"/>
      <c r="H19" s="357"/>
      <c r="I19" s="357"/>
      <c r="J19" s="357"/>
      <c r="K19" s="357"/>
      <c r="L19" s="357"/>
      <c r="M19" s="357"/>
      <c r="N19" s="357"/>
      <c r="O19" s="357"/>
      <c r="P19" s="357"/>
      <c r="Q19" s="357"/>
      <c r="R19" s="357"/>
      <c r="S19" s="357"/>
      <c r="T19" s="357"/>
      <c r="U19" s="358"/>
    </row>
    <row r="20" spans="1:21" ht="20.100000000000001" customHeight="1" x14ac:dyDescent="0.3">
      <c r="A20" s="325" t="s">
        <v>80</v>
      </c>
      <c r="B20" s="326"/>
      <c r="C20" s="326"/>
      <c r="D20" s="326"/>
      <c r="E20" s="326"/>
      <c r="F20" s="327">
        <v>720000</v>
      </c>
      <c r="G20" s="327"/>
      <c r="H20" s="327"/>
      <c r="I20" s="328"/>
      <c r="J20" s="364">
        <f>SUM(J8:N19)</f>
        <v>710000</v>
      </c>
      <c r="K20" s="365"/>
      <c r="L20" s="365"/>
      <c r="M20" s="365"/>
      <c r="N20" s="366"/>
      <c r="O20" s="329">
        <f>SUM(O8:P19)</f>
        <v>3</v>
      </c>
      <c r="P20" s="329"/>
      <c r="Q20" s="367">
        <f>SUM(Q8:S19)</f>
        <v>0</v>
      </c>
      <c r="R20" s="327"/>
      <c r="S20" s="328"/>
      <c r="T20" s="327">
        <f>SUM(T8:U15)</f>
        <v>710000</v>
      </c>
      <c r="U20" s="368"/>
    </row>
    <row r="21" spans="1:21" ht="20.100000000000001" customHeight="1" thickBot="1" x14ac:dyDescent="0.35">
      <c r="A21" s="330" t="s">
        <v>90</v>
      </c>
      <c r="B21" s="331"/>
      <c r="C21" s="331"/>
      <c r="D21" s="331"/>
      <c r="E21" s="331"/>
      <c r="F21" s="332">
        <f>F20+T20</f>
        <v>1430000</v>
      </c>
      <c r="G21" s="332"/>
      <c r="H21" s="332"/>
      <c r="I21" s="333"/>
      <c r="J21" s="334" t="s">
        <v>965</v>
      </c>
      <c r="K21" s="331"/>
      <c r="L21" s="335" t="str">
        <f>T4</f>
        <v>장효주</v>
      </c>
      <c r="M21" s="335"/>
      <c r="N21" s="335"/>
      <c r="O21" s="334" t="s">
        <v>64</v>
      </c>
      <c r="P21" s="331"/>
      <c r="Q21" s="335" t="str">
        <f>C3</f>
        <v>제일오토(대구)</v>
      </c>
      <c r="R21" s="335"/>
      <c r="S21" s="335"/>
      <c r="T21" s="335"/>
      <c r="U21" s="387"/>
    </row>
    <row r="22" spans="1:21" ht="20.100000000000001" customHeight="1" x14ac:dyDescent="0.3">
      <c r="A22" s="314" t="s">
        <v>5069</v>
      </c>
      <c r="B22" s="314"/>
      <c r="C22" s="314"/>
      <c r="D22" s="314"/>
      <c r="E22" s="314"/>
      <c r="F22" s="314"/>
      <c r="G22" s="314"/>
      <c r="H22" s="314"/>
      <c r="I22" s="314"/>
      <c r="J22" s="314"/>
      <c r="K22" s="314"/>
      <c r="L22" s="314"/>
      <c r="M22" s="314"/>
      <c r="N22" s="314"/>
      <c r="O22" s="314"/>
      <c r="P22" s="314"/>
      <c r="Q22" s="314"/>
      <c r="R22" s="314"/>
      <c r="S22" s="314"/>
      <c r="T22" s="314"/>
      <c r="U22" s="314"/>
    </row>
    <row r="23" spans="1:21" ht="20.100000000000001" customHeight="1" thickBot="1" x14ac:dyDescent="0.35">
      <c r="A23" s="315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</row>
    <row r="24" spans="1:21" ht="24" customHeight="1" thickBot="1" x14ac:dyDescent="0.3">
      <c r="A24" s="336"/>
      <c r="B24" s="337"/>
      <c r="C24" s="337"/>
      <c r="D24" s="337"/>
      <c r="E24" s="337"/>
      <c r="F24" s="337"/>
      <c r="G24" s="337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8" t="s">
        <v>1192</v>
      </c>
      <c r="R24" s="338"/>
      <c r="S24" s="339">
        <f>S1</f>
        <v>0</v>
      </c>
      <c r="T24" s="339"/>
      <c r="U24" s="340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76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46058</v>
      </c>
      <c r="U25" s="324"/>
    </row>
    <row r="26" spans="1:21" ht="24.95" customHeight="1" x14ac:dyDescent="0.3">
      <c r="A26" s="391" t="s">
        <v>1162</v>
      </c>
      <c r="B26" s="37" t="s">
        <v>59</v>
      </c>
      <c r="C26" s="394" t="str">
        <f>C3</f>
        <v>제일오토(대구)</v>
      </c>
      <c r="D26" s="395"/>
      <c r="E26" s="395"/>
      <c r="F26" s="395"/>
      <c r="G26" s="395"/>
      <c r="H26" s="395"/>
      <c r="I26" s="395"/>
      <c r="J26" s="396"/>
      <c r="K26" s="397" t="s">
        <v>1163</v>
      </c>
      <c r="L26" s="37" t="s">
        <v>59</v>
      </c>
      <c r="M26" s="400" t="s">
        <v>964</v>
      </c>
      <c r="N26" s="401"/>
      <c r="O26" s="401"/>
      <c r="P26" s="401"/>
      <c r="Q26" s="401"/>
      <c r="R26" s="401"/>
      <c r="S26" s="401"/>
      <c r="T26" s="401"/>
      <c r="U26" s="402"/>
    </row>
    <row r="27" spans="1:21" ht="24.95" customHeight="1" x14ac:dyDescent="0.3">
      <c r="A27" s="392"/>
      <c r="B27" s="37" t="s">
        <v>61</v>
      </c>
      <c r="C27" s="403">
        <f>C4</f>
        <v>0</v>
      </c>
      <c r="D27" s="404"/>
      <c r="E27" s="404"/>
      <c r="F27" s="404"/>
      <c r="G27" s="404"/>
      <c r="H27" s="404"/>
      <c r="I27" s="404"/>
      <c r="J27" s="405"/>
      <c r="K27" s="398"/>
      <c r="L27" s="37" t="s">
        <v>61</v>
      </c>
      <c r="M27" s="406" t="s">
        <v>962</v>
      </c>
      <c r="N27" s="407"/>
      <c r="O27" s="407"/>
      <c r="P27" s="407"/>
      <c r="Q27" s="407"/>
      <c r="R27" s="408"/>
      <c r="S27" s="38" t="s">
        <v>62</v>
      </c>
      <c r="T27" s="406" t="s">
        <v>73</v>
      </c>
      <c r="U27" s="409"/>
    </row>
    <row r="28" spans="1:21" ht="24.95" customHeight="1" x14ac:dyDescent="0.3">
      <c r="A28" s="392"/>
      <c r="B28" s="38" t="s">
        <v>10</v>
      </c>
      <c r="C28" s="406" t="str">
        <f>C5</f>
        <v>대구 수성구 파동로 183</v>
      </c>
      <c r="D28" s="407"/>
      <c r="E28" s="407"/>
      <c r="F28" s="407"/>
      <c r="G28" s="407"/>
      <c r="H28" s="407"/>
      <c r="I28" s="407"/>
      <c r="J28" s="408"/>
      <c r="K28" s="398"/>
      <c r="L28" s="38" t="s">
        <v>10</v>
      </c>
      <c r="M28" s="406" t="s">
        <v>74</v>
      </c>
      <c r="N28" s="407"/>
      <c r="O28" s="407"/>
      <c r="P28" s="407"/>
      <c r="Q28" s="407"/>
      <c r="R28" s="407"/>
      <c r="S28" s="407"/>
      <c r="T28" s="407"/>
      <c r="U28" s="409"/>
    </row>
    <row r="29" spans="1:21" ht="24.95" customHeight="1" x14ac:dyDescent="0.3">
      <c r="A29" s="393"/>
      <c r="B29" s="38" t="s">
        <v>75</v>
      </c>
      <c r="C29" s="406" t="str">
        <f>C6</f>
        <v>010-5100-1818</v>
      </c>
      <c r="D29" s="407"/>
      <c r="E29" s="407"/>
      <c r="F29" s="407"/>
      <c r="G29" s="407"/>
      <c r="H29" s="407"/>
      <c r="I29" s="407"/>
      <c r="J29" s="408"/>
      <c r="K29" s="399"/>
      <c r="L29" s="38" t="s">
        <v>75</v>
      </c>
      <c r="M29" s="406" t="s">
        <v>66</v>
      </c>
      <c r="N29" s="407"/>
      <c r="O29" s="407"/>
      <c r="P29" s="407"/>
      <c r="Q29" s="407"/>
      <c r="R29" s="408"/>
      <c r="S29" s="38" t="s">
        <v>22</v>
      </c>
      <c r="T29" s="406" t="str">
        <f>T6</f>
        <v>대구</v>
      </c>
      <c r="U29" s="409"/>
    </row>
    <row r="30" spans="1:21" ht="15.6" customHeight="1" x14ac:dyDescent="0.3">
      <c r="A30" s="325" t="s">
        <v>70</v>
      </c>
      <c r="B30" s="326"/>
      <c r="C30" s="326"/>
      <c r="D30" s="326"/>
      <c r="E30" s="388"/>
      <c r="F30" s="389" t="s">
        <v>44</v>
      </c>
      <c r="G30" s="326"/>
      <c r="H30" s="326"/>
      <c r="I30" s="388"/>
      <c r="J30" s="389" t="s">
        <v>42</v>
      </c>
      <c r="K30" s="326"/>
      <c r="L30" s="326"/>
      <c r="M30" s="326"/>
      <c r="N30" s="388"/>
      <c r="O30" s="326" t="s">
        <v>50</v>
      </c>
      <c r="P30" s="388"/>
      <c r="Q30" s="389" t="s">
        <v>69</v>
      </c>
      <c r="R30" s="326"/>
      <c r="S30" s="388"/>
      <c r="T30" s="389" t="s">
        <v>68</v>
      </c>
      <c r="U30" s="390"/>
    </row>
    <row r="31" spans="1:21" ht="15.6" customHeight="1" x14ac:dyDescent="0.3">
      <c r="A31" s="381" t="str">
        <f>A8</f>
        <v>0B5_Repair_Kit</v>
      </c>
      <c r="B31" s="382"/>
      <c r="C31" s="382"/>
      <c r="D31" s="382"/>
      <c r="E31" s="382"/>
      <c r="F31" s="382" t="str">
        <f>F8</f>
        <v>0B5398048D</v>
      </c>
      <c r="G31" s="382"/>
      <c r="H31" s="382"/>
      <c r="I31" s="382"/>
      <c r="J31" s="386">
        <f>J8</f>
        <v>600000</v>
      </c>
      <c r="K31" s="386"/>
      <c r="L31" s="386"/>
      <c r="M31" s="386"/>
      <c r="N31" s="386"/>
      <c r="O31" s="386">
        <f>O8</f>
        <v>1</v>
      </c>
      <c r="P31" s="386"/>
      <c r="Q31" s="383">
        <f>Q8</f>
        <v>0</v>
      </c>
      <c r="R31" s="383"/>
      <c r="S31" s="383"/>
      <c r="T31" s="384">
        <f>T8</f>
        <v>600000</v>
      </c>
      <c r="U31" s="385"/>
    </row>
    <row r="32" spans="1:21" ht="15.6" customHeight="1" x14ac:dyDescent="0.3">
      <c r="A32" s="374" t="str">
        <f t="shared" ref="A32:A38" si="0">A9</f>
        <v>0B5_Solenoid</v>
      </c>
      <c r="B32" s="375"/>
      <c r="C32" s="375"/>
      <c r="D32" s="375"/>
      <c r="E32" s="375"/>
      <c r="F32" s="375" t="str">
        <f t="shared" ref="F32:F38" si="1">F9</f>
        <v>50229</v>
      </c>
      <c r="G32" s="375"/>
      <c r="H32" s="375"/>
      <c r="I32" s="375"/>
      <c r="J32" s="379">
        <f t="shared" ref="J32:J38" si="2">J9</f>
        <v>70000</v>
      </c>
      <c r="K32" s="379"/>
      <c r="L32" s="379"/>
      <c r="M32" s="379"/>
      <c r="N32" s="379"/>
      <c r="O32" s="379">
        <f t="shared" ref="O32:O38" si="3">O9</f>
        <v>1</v>
      </c>
      <c r="P32" s="379"/>
      <c r="Q32" s="376">
        <f t="shared" ref="Q32:Q38" si="4">Q9</f>
        <v>0</v>
      </c>
      <c r="R32" s="376"/>
      <c r="S32" s="376"/>
      <c r="T32" s="377">
        <f t="shared" ref="T32:T38" si="5">T9</f>
        <v>70000</v>
      </c>
      <c r="U32" s="378"/>
    </row>
    <row r="33" spans="1:21" ht="15.6" customHeight="1" x14ac:dyDescent="0.3">
      <c r="A33" s="374" t="str">
        <f t="shared" si="0"/>
        <v>0B5_Filter</v>
      </c>
      <c r="B33" s="375"/>
      <c r="C33" s="375"/>
      <c r="D33" s="375"/>
      <c r="E33" s="375"/>
      <c r="F33" s="375" t="str">
        <f t="shared" si="1"/>
        <v>0B5325330A</v>
      </c>
      <c r="G33" s="375"/>
      <c r="H33" s="375"/>
      <c r="I33" s="375"/>
      <c r="J33" s="379">
        <f t="shared" si="2"/>
        <v>40000</v>
      </c>
      <c r="K33" s="379"/>
      <c r="L33" s="379"/>
      <c r="M33" s="379"/>
      <c r="N33" s="379"/>
      <c r="O33" s="379">
        <f t="shared" si="3"/>
        <v>1</v>
      </c>
      <c r="P33" s="379"/>
      <c r="Q33" s="376">
        <f t="shared" si="4"/>
        <v>0</v>
      </c>
      <c r="R33" s="376"/>
      <c r="S33" s="376"/>
      <c r="T33" s="377">
        <f t="shared" si="5"/>
        <v>40000</v>
      </c>
      <c r="U33" s="378"/>
    </row>
    <row r="34" spans="1:21" ht="15.6" customHeight="1" x14ac:dyDescent="0.3">
      <c r="A34" s="374">
        <f t="shared" si="0"/>
        <v>0</v>
      </c>
      <c r="B34" s="375"/>
      <c r="C34" s="375"/>
      <c r="D34" s="375"/>
      <c r="E34" s="375"/>
      <c r="F34" s="375">
        <f t="shared" si="1"/>
        <v>0</v>
      </c>
      <c r="G34" s="375"/>
      <c r="H34" s="375"/>
      <c r="I34" s="375"/>
      <c r="J34" s="379">
        <f t="shared" si="2"/>
        <v>0</v>
      </c>
      <c r="K34" s="379"/>
      <c r="L34" s="379"/>
      <c r="M34" s="379"/>
      <c r="N34" s="379"/>
      <c r="O34" s="379">
        <f t="shared" si="3"/>
        <v>0</v>
      </c>
      <c r="P34" s="379"/>
      <c r="Q34" s="376">
        <f t="shared" si="4"/>
        <v>0</v>
      </c>
      <c r="R34" s="376"/>
      <c r="S34" s="376"/>
      <c r="T34" s="377">
        <f t="shared" si="5"/>
        <v>0</v>
      </c>
      <c r="U34" s="378"/>
    </row>
    <row r="35" spans="1:21" ht="15.6" customHeight="1" x14ac:dyDescent="0.3">
      <c r="A35" s="374">
        <f t="shared" si="0"/>
        <v>0</v>
      </c>
      <c r="B35" s="375"/>
      <c r="C35" s="375"/>
      <c r="D35" s="375"/>
      <c r="E35" s="375"/>
      <c r="F35" s="375">
        <f t="shared" si="1"/>
        <v>0</v>
      </c>
      <c r="G35" s="375"/>
      <c r="H35" s="375"/>
      <c r="I35" s="375"/>
      <c r="J35" s="379">
        <f t="shared" si="2"/>
        <v>0</v>
      </c>
      <c r="K35" s="379"/>
      <c r="L35" s="379"/>
      <c r="M35" s="379"/>
      <c r="N35" s="379"/>
      <c r="O35" s="379">
        <f t="shared" si="3"/>
        <v>0</v>
      </c>
      <c r="P35" s="379"/>
      <c r="Q35" s="376">
        <f t="shared" si="4"/>
        <v>0</v>
      </c>
      <c r="R35" s="376"/>
      <c r="S35" s="376"/>
      <c r="T35" s="377">
        <f t="shared" si="5"/>
        <v>0</v>
      </c>
      <c r="U35" s="378"/>
    </row>
    <row r="36" spans="1:21" ht="15.6" customHeight="1" x14ac:dyDescent="0.3">
      <c r="A36" s="374">
        <f t="shared" si="0"/>
        <v>0</v>
      </c>
      <c r="B36" s="375"/>
      <c r="C36" s="375"/>
      <c r="D36" s="375"/>
      <c r="E36" s="375"/>
      <c r="F36" s="375">
        <f t="shared" si="1"/>
        <v>0</v>
      </c>
      <c r="G36" s="375"/>
      <c r="H36" s="375"/>
      <c r="I36" s="375"/>
      <c r="J36" s="379">
        <f t="shared" si="2"/>
        <v>0</v>
      </c>
      <c r="K36" s="379"/>
      <c r="L36" s="379"/>
      <c r="M36" s="379"/>
      <c r="N36" s="379"/>
      <c r="O36" s="379">
        <f t="shared" si="3"/>
        <v>0</v>
      </c>
      <c r="P36" s="379"/>
      <c r="Q36" s="376">
        <f t="shared" si="4"/>
        <v>0</v>
      </c>
      <c r="R36" s="376"/>
      <c r="S36" s="376"/>
      <c r="T36" s="377">
        <f t="shared" si="5"/>
        <v>0</v>
      </c>
      <c r="U36" s="378"/>
    </row>
    <row r="37" spans="1:21" ht="15.6" customHeight="1" x14ac:dyDescent="0.3">
      <c r="A37" s="374">
        <f t="shared" si="0"/>
        <v>0</v>
      </c>
      <c r="B37" s="375"/>
      <c r="C37" s="375"/>
      <c r="D37" s="375"/>
      <c r="E37" s="375"/>
      <c r="F37" s="375">
        <f t="shared" si="1"/>
        <v>0</v>
      </c>
      <c r="G37" s="375"/>
      <c r="H37" s="375"/>
      <c r="I37" s="375"/>
      <c r="J37" s="379">
        <f t="shared" si="2"/>
        <v>0</v>
      </c>
      <c r="K37" s="379"/>
      <c r="L37" s="379"/>
      <c r="M37" s="379"/>
      <c r="N37" s="379"/>
      <c r="O37" s="379">
        <f t="shared" si="3"/>
        <v>0</v>
      </c>
      <c r="P37" s="379"/>
      <c r="Q37" s="376">
        <f t="shared" si="4"/>
        <v>0</v>
      </c>
      <c r="R37" s="376"/>
      <c r="S37" s="376"/>
      <c r="T37" s="377">
        <f t="shared" si="5"/>
        <v>0</v>
      </c>
      <c r="U37" s="378"/>
    </row>
    <row r="38" spans="1:21" ht="15.6" customHeight="1" thickBot="1" x14ac:dyDescent="0.35">
      <c r="A38" s="369">
        <f t="shared" si="0"/>
        <v>0</v>
      </c>
      <c r="B38" s="370"/>
      <c r="C38" s="370"/>
      <c r="D38" s="370"/>
      <c r="E38" s="370"/>
      <c r="F38" s="370">
        <f t="shared" si="1"/>
        <v>0</v>
      </c>
      <c r="G38" s="370"/>
      <c r="H38" s="370"/>
      <c r="I38" s="370"/>
      <c r="J38" s="380">
        <f t="shared" si="2"/>
        <v>0</v>
      </c>
      <c r="K38" s="380"/>
      <c r="L38" s="380"/>
      <c r="M38" s="380"/>
      <c r="N38" s="380"/>
      <c r="O38" s="380">
        <f t="shared" si="3"/>
        <v>0</v>
      </c>
      <c r="P38" s="380"/>
      <c r="Q38" s="371">
        <f t="shared" si="4"/>
        <v>0</v>
      </c>
      <c r="R38" s="371"/>
      <c r="S38" s="371"/>
      <c r="T38" s="372">
        <f t="shared" si="5"/>
        <v>0</v>
      </c>
      <c r="U38" s="373"/>
    </row>
    <row r="39" spans="1:21" ht="15" customHeight="1" thickTop="1" x14ac:dyDescent="0.3">
      <c r="A39" s="341" t="s">
        <v>2307</v>
      </c>
      <c r="B39" s="342"/>
      <c r="C39" s="342"/>
      <c r="D39" s="342"/>
      <c r="E39" s="343"/>
      <c r="F39" s="350">
        <f>F16</f>
        <v>0</v>
      </c>
      <c r="G39" s="351"/>
      <c r="H39" s="351"/>
      <c r="I39" s="351"/>
      <c r="J39" s="351"/>
      <c r="K39" s="351"/>
      <c r="L39" s="351"/>
      <c r="M39" s="351"/>
      <c r="N39" s="351"/>
      <c r="O39" s="351"/>
      <c r="P39" s="351"/>
      <c r="Q39" s="351"/>
      <c r="R39" s="351"/>
      <c r="S39" s="351"/>
      <c r="T39" s="351"/>
      <c r="U39" s="352"/>
    </row>
    <row r="40" spans="1:21" ht="15" customHeight="1" x14ac:dyDescent="0.3">
      <c r="A40" s="344"/>
      <c r="B40" s="345"/>
      <c r="C40" s="345"/>
      <c r="D40" s="345"/>
      <c r="E40" s="346"/>
      <c r="F40" s="353"/>
      <c r="G40" s="354"/>
      <c r="H40" s="354"/>
      <c r="I40" s="354"/>
      <c r="J40" s="354"/>
      <c r="K40" s="354"/>
      <c r="L40" s="354"/>
      <c r="M40" s="354"/>
      <c r="N40" s="354"/>
      <c r="O40" s="354"/>
      <c r="P40" s="354"/>
      <c r="Q40" s="354"/>
      <c r="R40" s="354"/>
      <c r="S40" s="354"/>
      <c r="T40" s="354"/>
      <c r="U40" s="355"/>
    </row>
    <row r="41" spans="1:21" ht="15" customHeight="1" x14ac:dyDescent="0.3">
      <c r="A41" s="344"/>
      <c r="B41" s="345"/>
      <c r="C41" s="345"/>
      <c r="D41" s="345"/>
      <c r="E41" s="346"/>
      <c r="F41" s="353"/>
      <c r="G41" s="354"/>
      <c r="H41" s="354"/>
      <c r="I41" s="354"/>
      <c r="J41" s="354"/>
      <c r="K41" s="354"/>
      <c r="L41" s="354"/>
      <c r="M41" s="354"/>
      <c r="N41" s="354"/>
      <c r="O41" s="354"/>
      <c r="P41" s="354"/>
      <c r="Q41" s="354"/>
      <c r="R41" s="354"/>
      <c r="S41" s="354"/>
      <c r="T41" s="354"/>
      <c r="U41" s="355"/>
    </row>
    <row r="42" spans="1:21" ht="15" customHeight="1" x14ac:dyDescent="0.3">
      <c r="A42" s="347"/>
      <c r="B42" s="348"/>
      <c r="C42" s="348"/>
      <c r="D42" s="348"/>
      <c r="E42" s="349"/>
      <c r="F42" s="356"/>
      <c r="G42" s="357"/>
      <c r="H42" s="357"/>
      <c r="I42" s="357"/>
      <c r="J42" s="357"/>
      <c r="K42" s="357"/>
      <c r="L42" s="357"/>
      <c r="M42" s="357"/>
      <c r="N42" s="357"/>
      <c r="O42" s="357"/>
      <c r="P42" s="357"/>
      <c r="Q42" s="357"/>
      <c r="R42" s="357"/>
      <c r="S42" s="357"/>
      <c r="T42" s="357"/>
      <c r="U42" s="358"/>
    </row>
    <row r="43" spans="1:21" ht="20.100000000000001" customHeight="1" x14ac:dyDescent="0.3">
      <c r="A43" s="325" t="s">
        <v>80</v>
      </c>
      <c r="B43" s="326"/>
      <c r="C43" s="326"/>
      <c r="D43" s="326"/>
      <c r="E43" s="326"/>
      <c r="F43" s="327">
        <f>F20</f>
        <v>720000</v>
      </c>
      <c r="G43" s="327"/>
      <c r="H43" s="327"/>
      <c r="I43" s="328"/>
      <c r="J43" s="364">
        <f>J20</f>
        <v>710000</v>
      </c>
      <c r="K43" s="365"/>
      <c r="L43" s="365"/>
      <c r="M43" s="365"/>
      <c r="N43" s="366"/>
      <c r="O43" s="329">
        <f>O20</f>
        <v>3</v>
      </c>
      <c r="P43" s="329"/>
      <c r="Q43" s="367">
        <f>Q20</f>
        <v>0</v>
      </c>
      <c r="R43" s="327"/>
      <c r="S43" s="327"/>
      <c r="T43" s="327">
        <f>T20</f>
        <v>710000</v>
      </c>
      <c r="U43" s="368"/>
    </row>
    <row r="44" spans="1:21" ht="20.100000000000001" customHeight="1" thickBot="1" x14ac:dyDescent="0.35">
      <c r="A44" s="330" t="s">
        <v>90</v>
      </c>
      <c r="B44" s="331"/>
      <c r="C44" s="331"/>
      <c r="D44" s="331"/>
      <c r="E44" s="331"/>
      <c r="F44" s="332">
        <f>F21</f>
        <v>1430000</v>
      </c>
      <c r="G44" s="332"/>
      <c r="H44" s="332"/>
      <c r="I44" s="333"/>
      <c r="J44" s="334" t="s">
        <v>965</v>
      </c>
      <c r="K44" s="331"/>
      <c r="L44" s="359" t="str">
        <f>T27</f>
        <v>장효주</v>
      </c>
      <c r="M44" s="359"/>
      <c r="N44" s="359"/>
      <c r="O44" s="334" t="s">
        <v>64</v>
      </c>
      <c r="P44" s="360"/>
      <c r="Q44" s="361" t="str">
        <f>Q21</f>
        <v>제일오토(대구)</v>
      </c>
      <c r="R44" s="362"/>
      <c r="S44" s="362"/>
      <c r="T44" s="362"/>
      <c r="U44" s="363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5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600000</v>
      </c>
      <c r="H1" s="107">
        <f>SUM(H2:H2)</f>
        <v>1</v>
      </c>
      <c r="I1" s="107">
        <f>SUM(I2:I2)</f>
        <v>0</v>
      </c>
      <c r="J1" s="107">
        <f>SUM(J2:J2)</f>
        <v>600000</v>
      </c>
      <c r="K1" s="108" t="s">
        <v>4</v>
      </c>
      <c r="L1" s="96">
        <v>4</v>
      </c>
    </row>
    <row r="2" spans="1:12" x14ac:dyDescent="0.3">
      <c r="A2" s="47">
        <v>1</v>
      </c>
      <c r="B2" s="47" t="s">
        <v>5056</v>
      </c>
      <c r="C2" s="47" t="s">
        <v>1440</v>
      </c>
      <c r="D2" s="290" t="s">
        <v>1202</v>
      </c>
      <c r="E2" t="s">
        <v>2177</v>
      </c>
      <c r="F2" s="290" t="s">
        <v>1202</v>
      </c>
      <c r="G2">
        <v>600000</v>
      </c>
      <c r="H2">
        <v>1</v>
      </c>
      <c r="I2" s="226"/>
      <c r="J2" s="226">
        <v>600000</v>
      </c>
    </row>
    <row r="3" spans="1:12" x14ac:dyDescent="0.3">
      <c r="A3" s="47">
        <v>2</v>
      </c>
      <c r="B3" s="47" t="s">
        <v>5056</v>
      </c>
      <c r="C3" s="47" t="s">
        <v>1440</v>
      </c>
      <c r="D3" s="290" t="s">
        <v>5057</v>
      </c>
      <c r="E3" t="s">
        <v>2180</v>
      </c>
      <c r="F3" s="290" t="s">
        <v>5057</v>
      </c>
      <c r="G3">
        <v>70000</v>
      </c>
      <c r="H3">
        <v>1</v>
      </c>
      <c r="I3" s="226"/>
      <c r="J3" s="226">
        <v>70000</v>
      </c>
    </row>
    <row r="4" spans="1:12" x14ac:dyDescent="0.3">
      <c r="A4" s="47">
        <v>3</v>
      </c>
      <c r="B4" s="47" t="s">
        <v>5056</v>
      </c>
      <c r="C4" s="47" t="s">
        <v>1440</v>
      </c>
      <c r="D4" s="290" t="s">
        <v>1786</v>
      </c>
      <c r="E4" t="s">
        <v>2181</v>
      </c>
      <c r="F4" s="290" t="s">
        <v>1786</v>
      </c>
      <c r="G4">
        <v>40000</v>
      </c>
      <c r="H4">
        <v>1</v>
      </c>
      <c r="I4" s="226"/>
      <c r="J4" s="226">
        <v>40000</v>
      </c>
    </row>
    <row r="5" spans="1:12" x14ac:dyDescent="0.3">
      <c r="I5" s="226"/>
      <c r="J5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50" t="s">
        <v>49</v>
      </c>
      <c r="C4" s="45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52" t="s">
        <v>87</v>
      </c>
      <c r="C28" s="453"/>
      <c r="D28" s="453"/>
      <c r="E28" s="454"/>
      <c r="F28" s="453"/>
      <c r="G28" s="45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8" t="s">
        <v>1549</v>
      </c>
      <c r="F6" s="458"/>
      <c r="G6" s="458"/>
      <c r="H6" s="458"/>
      <c r="I6" s="458"/>
      <c r="J6" s="458"/>
      <c r="K6" s="458"/>
    </row>
    <row r="7" spans="5:11" x14ac:dyDescent="0.3"/>
    <row r="8" spans="5:11" x14ac:dyDescent="0.3"/>
    <row r="9" spans="5:11" x14ac:dyDescent="0.3">
      <c r="G9" s="455"/>
      <c r="H9" s="455"/>
      <c r="I9" s="455"/>
      <c r="J9" s="455"/>
    </row>
    <row r="10" spans="5:11" ht="33" customHeight="1" x14ac:dyDescent="0.3">
      <c r="F10" s="117"/>
      <c r="G10" s="456"/>
      <c r="H10" s="457"/>
      <c r="I10" s="457"/>
      <c r="J10" s="457"/>
    </row>
    <row r="11" spans="5:11" x14ac:dyDescent="0.3"/>
    <row r="12" spans="5:11" ht="32.25" customHeight="1" x14ac:dyDescent="0.3">
      <c r="F12" s="118"/>
      <c r="G12" s="456" t="s">
        <v>1550</v>
      </c>
      <c r="H12" s="457"/>
      <c r="I12" s="457"/>
      <c r="J12" s="45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959"/>
  <sheetViews>
    <sheetView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N2" sqref="N2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20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2960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4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4561</v>
      </c>
    </row>
    <row r="2140" spans="1:14" x14ac:dyDescent="0.3">
      <c r="A2140" s="58">
        <v>2140</v>
      </c>
      <c r="B2140" s="264">
        <v>45964</v>
      </c>
      <c r="C2140" s="292" t="s">
        <v>4769</v>
      </c>
      <c r="D2140" s="295" t="s">
        <v>4073</v>
      </c>
      <c r="E2140" s="292" t="s">
        <v>4772</v>
      </c>
      <c r="F2140" s="269" t="s">
        <v>4773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4561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4561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4561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4561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4561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4561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4561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4561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4561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4561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4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4561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4561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4561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4561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4561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4561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4561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4561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4561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4561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4561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4561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4561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4561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4561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4561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4561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4561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4561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4561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4561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4561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4561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4561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4561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4561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4561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4561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4561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4561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4561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4561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4561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4561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4561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4561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4561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4561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4561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4561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4561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4561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4561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4561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4561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4561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4561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4561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4561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4561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4561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4561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4561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4561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4561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4561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4561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4561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4561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4561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4561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4561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4561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4561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4561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4561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4561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4561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4561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4561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4561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4561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4561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4561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4561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4561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4561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4561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4561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4561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4561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4561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4561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4561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4561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4561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4561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4561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4561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4561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4561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4561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4561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4561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4561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4561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4561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4561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4428</v>
      </c>
      <c r="E2313" s="292" t="s">
        <v>4429</v>
      </c>
      <c r="F2313" s="269" t="s">
        <v>4430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4561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4561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4561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4561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4561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4561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4561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4561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4561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4561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4561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4561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4561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4561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4398</v>
      </c>
      <c r="N2340" t="s">
        <v>4561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4399</v>
      </c>
      <c r="N2341" t="s">
        <v>4561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4401</v>
      </c>
      <c r="N2342" t="s">
        <v>4573</v>
      </c>
    </row>
    <row r="2343" spans="1:14" x14ac:dyDescent="0.3">
      <c r="A2343" s="58">
        <v>2343</v>
      </c>
      <c r="B2343" s="264">
        <v>45985</v>
      </c>
      <c r="C2343" s="292" t="s">
        <v>4428</v>
      </c>
      <c r="E2343" s="292" t="s">
        <v>4431</v>
      </c>
      <c r="F2343" s="269" t="s">
        <v>4432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4433</v>
      </c>
      <c r="N2343" t="s">
        <v>4561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4561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4405</v>
      </c>
      <c r="N2345" t="s">
        <v>4561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4407</v>
      </c>
      <c r="N2346" t="s">
        <v>4573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4409</v>
      </c>
      <c r="N2347" t="s">
        <v>4561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4561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4561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4561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4412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4414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4561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4573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4573</v>
      </c>
    </row>
    <row r="2361" spans="1:14" x14ac:dyDescent="0.3">
      <c r="A2361" s="58">
        <v>2361</v>
      </c>
      <c r="B2361" s="264">
        <v>45986</v>
      </c>
      <c r="C2361" s="292" t="s">
        <v>4421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4573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4573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4427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4421</v>
      </c>
      <c r="E2365" s="292" t="s">
        <v>4426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4573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4573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4573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4573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4573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4573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4440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4441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4445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4573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4573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4573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4573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4573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4573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4573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4573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4573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4573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4573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4573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4573</v>
      </c>
    </row>
    <row r="2390" spans="1:14" x14ac:dyDescent="0.3">
      <c r="A2390" s="58">
        <v>2390</v>
      </c>
      <c r="B2390" s="264">
        <v>45988</v>
      </c>
      <c r="C2390" s="292" t="s">
        <v>4445</v>
      </c>
      <c r="E2390" s="292" t="s">
        <v>4456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4457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4573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4573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4573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4573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4573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4573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4573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4460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4573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4573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4573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4464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4414</v>
      </c>
      <c r="E2408" s="292" t="s">
        <v>4465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4467</v>
      </c>
      <c r="N2409" t="s">
        <v>4561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4468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4790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4790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4790</v>
      </c>
    </row>
    <row r="2416" spans="1:14" x14ac:dyDescent="0.3">
      <c r="A2416" s="58">
        <v>2416</v>
      </c>
      <c r="B2416" s="264">
        <v>45992</v>
      </c>
      <c r="C2416" s="292" t="s">
        <v>4469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4790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4469</v>
      </c>
      <c r="E2421" s="292" t="s">
        <v>4475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4477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4790</v>
      </c>
    </row>
    <row r="2426" spans="1:14" x14ac:dyDescent="0.3">
      <c r="A2426" s="58">
        <v>2426</v>
      </c>
      <c r="B2426" s="264">
        <v>45993</v>
      </c>
      <c r="C2426" s="292" t="s">
        <v>4495</v>
      </c>
      <c r="E2426" s="292" t="s">
        <v>4496</v>
      </c>
      <c r="F2426" s="269" t="s">
        <v>4497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4790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4790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4790</v>
      </c>
    </row>
    <row r="2429" spans="1:14" x14ac:dyDescent="0.3">
      <c r="A2429" s="58">
        <v>2429</v>
      </c>
      <c r="B2429" s="264">
        <v>45993</v>
      </c>
      <c r="C2429" s="292" t="s">
        <v>4477</v>
      </c>
      <c r="E2429" s="292" t="s">
        <v>4483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4790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4790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4790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4790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4790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4790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4790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4790</v>
      </c>
    </row>
    <row r="2438" spans="1:14" x14ac:dyDescent="0.3">
      <c r="A2438" s="58">
        <v>2438</v>
      </c>
      <c r="B2438" s="264">
        <v>45994</v>
      </c>
      <c r="C2438" s="292" t="s">
        <v>4769</v>
      </c>
      <c r="D2438" s="295" t="s">
        <v>4073</v>
      </c>
      <c r="E2438" s="292" t="s">
        <v>4770</v>
      </c>
      <c r="F2438" s="269" t="s">
        <v>4771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4790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4790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4790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4494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4790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4790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4790</v>
      </c>
    </row>
    <row r="2448" spans="1:14" x14ac:dyDescent="0.3">
      <c r="A2448" s="58">
        <v>2448</v>
      </c>
      <c r="B2448" s="264">
        <v>45995</v>
      </c>
      <c r="C2448" s="292" t="s">
        <v>4498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4790</v>
      </c>
    </row>
    <row r="2449" spans="1:14" x14ac:dyDescent="0.3">
      <c r="A2449" s="58">
        <v>2449</v>
      </c>
      <c r="B2449" s="264">
        <v>45995</v>
      </c>
      <c r="C2449" s="292" t="s">
        <v>4498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4504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4507</v>
      </c>
      <c r="G2452" s="265">
        <v>600000</v>
      </c>
      <c r="H2452" s="269">
        <v>1</v>
      </c>
      <c r="K2452" s="265">
        <v>600000</v>
      </c>
      <c r="N2452" t="s">
        <v>4790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4790</v>
      </c>
    </row>
    <row r="2454" spans="1:14" x14ac:dyDescent="0.3">
      <c r="A2454" s="58">
        <v>2454</v>
      </c>
      <c r="B2454" s="264">
        <v>45996</v>
      </c>
      <c r="C2454" s="292" t="s">
        <v>4559</v>
      </c>
      <c r="E2454" s="292" t="s">
        <v>4560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4790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4441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4790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4515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4790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4790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4790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4790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4522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4523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4790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4790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4790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4790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4790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4790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4790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4790</v>
      </c>
    </row>
    <row r="2477" spans="1:14" x14ac:dyDescent="0.3">
      <c r="A2477" s="58">
        <v>2477</v>
      </c>
      <c r="B2477" s="264">
        <v>46000</v>
      </c>
      <c r="C2477" s="292" t="s">
        <v>4555</v>
      </c>
      <c r="E2477" s="292" t="s">
        <v>4556</v>
      </c>
      <c r="F2477" s="269" t="s">
        <v>4557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4790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4790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4790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4533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4535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4522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4537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4790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4790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4790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4790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4790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4790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4790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4790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4547</v>
      </c>
      <c r="F2499" s="269" t="s">
        <v>4546</v>
      </c>
      <c r="G2499" s="265">
        <v>850000</v>
      </c>
      <c r="H2499" s="269">
        <v>1</v>
      </c>
      <c r="K2499" s="265">
        <v>850000</v>
      </c>
      <c r="N2499" t="s">
        <v>4790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4790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4550</v>
      </c>
      <c r="N2501" t="s">
        <v>4790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4552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4553</v>
      </c>
      <c r="N2504" t="s">
        <v>4790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4558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4790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4564</v>
      </c>
      <c r="F2509" s="269" t="s">
        <v>4563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4790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4567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4790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4790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4790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4790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4790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4571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4572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4790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4790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4790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4628</v>
      </c>
      <c r="G2521" s="265">
        <v>850000</v>
      </c>
      <c r="H2521" s="269">
        <v>1</v>
      </c>
      <c r="K2521" s="265">
        <v>850000</v>
      </c>
      <c r="N2521" t="s">
        <v>4790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4635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4636</v>
      </c>
      <c r="G2524" s="265">
        <v>250000</v>
      </c>
      <c r="H2524" s="269">
        <v>1</v>
      </c>
      <c r="K2524" s="265">
        <v>250000</v>
      </c>
      <c r="N2524" t="s">
        <v>4790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4790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4790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4790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4790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4790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4790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4790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4790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4790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4790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4790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4790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4790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4790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4790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4790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4648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4790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4790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4790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4655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4790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4656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4790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4790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4790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4790</v>
      </c>
    </row>
    <row r="2553" spans="1:14" x14ac:dyDescent="0.3">
      <c r="A2553" s="58">
        <v>2553</v>
      </c>
      <c r="B2553" s="264">
        <v>46008</v>
      </c>
      <c r="C2553" s="292" t="s">
        <v>4677</v>
      </c>
      <c r="D2553" s="295" t="s">
        <v>4073</v>
      </c>
      <c r="E2553" s="292" t="s">
        <v>4678</v>
      </c>
      <c r="F2553" s="269" t="s">
        <v>4679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4790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4790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4790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4790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4790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4790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4664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4665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4666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4790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4790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4790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4790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4790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4790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4790</v>
      </c>
    </row>
    <row r="2569" spans="1:14" x14ac:dyDescent="0.3">
      <c r="A2569" s="58">
        <v>2569</v>
      </c>
      <c r="B2569" s="264">
        <v>46009</v>
      </c>
      <c r="C2569" s="292" t="s">
        <v>4666</v>
      </c>
      <c r="E2569" s="292" t="s">
        <v>4675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4682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4790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4790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4790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4790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4790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4692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4694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4790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4790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4790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4698</v>
      </c>
      <c r="F2588" s="269" t="s">
        <v>4697</v>
      </c>
      <c r="G2588" s="265">
        <v>22000</v>
      </c>
      <c r="H2588" s="269">
        <v>1</v>
      </c>
      <c r="K2588" s="265">
        <v>22000</v>
      </c>
      <c r="N2588" t="s">
        <v>4790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5017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4790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4790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4790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4700</v>
      </c>
      <c r="G2592" s="265">
        <v>10000</v>
      </c>
      <c r="H2592" s="269">
        <v>2</v>
      </c>
      <c r="K2592" s="265">
        <v>20000</v>
      </c>
      <c r="N2592" t="s">
        <v>4790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4790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4790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4790</v>
      </c>
    </row>
    <row r="2596" spans="1:14" x14ac:dyDescent="0.3">
      <c r="A2596" s="58">
        <v>2596</v>
      </c>
      <c r="B2596" s="264">
        <v>46013</v>
      </c>
      <c r="C2596" s="292" t="s">
        <v>4666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4790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4790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4706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4790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4790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4790</v>
      </c>
    </row>
    <row r="2606" spans="1:14" x14ac:dyDescent="0.3">
      <c r="A2606" s="58">
        <v>2606</v>
      </c>
      <c r="B2606" s="264">
        <v>46014</v>
      </c>
      <c r="C2606" s="292" t="s">
        <v>4389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4790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4712</v>
      </c>
      <c r="F2607" s="269" t="s">
        <v>4711</v>
      </c>
      <c r="G2607" s="265">
        <v>600000</v>
      </c>
      <c r="H2607" s="269">
        <v>1</v>
      </c>
      <c r="K2607" s="265">
        <v>600000</v>
      </c>
      <c r="N2607" t="s">
        <v>4790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4790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4790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4790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4790</v>
      </c>
    </row>
    <row r="2612" spans="1:14" x14ac:dyDescent="0.3">
      <c r="A2612" s="58">
        <v>2612</v>
      </c>
      <c r="B2612" s="264">
        <v>46014</v>
      </c>
      <c r="C2612" s="292" t="s">
        <v>4389</v>
      </c>
      <c r="E2612" s="292" t="s">
        <v>4721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4666</v>
      </c>
      <c r="E2613" s="292" t="s">
        <v>4722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4723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4724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4725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4790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4790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4790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4790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4730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4635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4731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4732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4522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4790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4790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4790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4736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4790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4790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4739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4740</v>
      </c>
      <c r="N2634" t="s">
        <v>4790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4790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4742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4743</v>
      </c>
      <c r="N2636" t="s">
        <v>4790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4744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4790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4790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4790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4747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4748</v>
      </c>
      <c r="N2640" t="s">
        <v>4790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4750</v>
      </c>
      <c r="N2641" t="s">
        <v>4790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4790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5016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4790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4790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4790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4757</v>
      </c>
      <c r="N2650" t="s">
        <v>4790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4759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4440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4760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4761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4762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1390</v>
      </c>
      <c r="E2657" s="292" t="s">
        <v>4763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4764</v>
      </c>
    </row>
    <row r="2658" spans="1:14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1852</v>
      </c>
      <c r="E2659" s="292" t="s">
        <v>4766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1445</v>
      </c>
      <c r="E2662" s="292" t="s">
        <v>4768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1577</v>
      </c>
      <c r="E2664" s="292" t="s">
        <v>4441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1568</v>
      </c>
      <c r="E2666" s="292" t="s">
        <v>4468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4774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  <c r="N2668" t="s">
        <v>5046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  <c r="N2669" t="s">
        <v>5046</v>
      </c>
    </row>
    <row r="2670" spans="1:14" x14ac:dyDescent="0.3">
      <c r="A2670" s="58">
        <v>2670</v>
      </c>
      <c r="B2670" s="264">
        <v>46024</v>
      </c>
      <c r="C2670" s="292" t="s">
        <v>4777</v>
      </c>
      <c r="E2670" s="292" t="s">
        <v>1884</v>
      </c>
      <c r="G2670" s="265">
        <v>300000</v>
      </c>
      <c r="H2670" s="269">
        <v>1</v>
      </c>
      <c r="K2670" s="265">
        <v>300000</v>
      </c>
      <c r="N2670" t="s">
        <v>5046</v>
      </c>
    </row>
    <row r="2671" spans="1:14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  <c r="N2671" t="s">
        <v>5046</v>
      </c>
    </row>
    <row r="2672" spans="1:14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5046</v>
      </c>
    </row>
    <row r="2673" spans="1:14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  <c r="N2673" t="s">
        <v>5046</v>
      </c>
    </row>
    <row r="2674" spans="1:14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  <c r="N2674" t="s">
        <v>5046</v>
      </c>
    </row>
    <row r="2675" spans="1:14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5046</v>
      </c>
    </row>
    <row r="2676" spans="1:14" x14ac:dyDescent="0.3">
      <c r="A2676" s="58">
        <v>2676</v>
      </c>
      <c r="B2676" s="264">
        <v>46024</v>
      </c>
      <c r="C2676" s="292" t="s">
        <v>4804</v>
      </c>
      <c r="E2676" s="292" t="s">
        <v>4805</v>
      </c>
      <c r="F2676" s="269" t="s">
        <v>4806</v>
      </c>
      <c r="G2676" s="265">
        <v>950000</v>
      </c>
      <c r="H2676" s="269">
        <v>1</v>
      </c>
      <c r="K2676" s="265">
        <v>950000</v>
      </c>
      <c r="N2676" t="s">
        <v>5046</v>
      </c>
    </row>
    <row r="2677" spans="1:14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5046</v>
      </c>
    </row>
    <row r="2678" spans="1:14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5046</v>
      </c>
    </row>
    <row r="2679" spans="1:14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5046</v>
      </c>
    </row>
    <row r="2680" spans="1:14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5046</v>
      </c>
    </row>
    <row r="2681" spans="1:14" x14ac:dyDescent="0.3">
      <c r="A2681" s="58">
        <v>2681</v>
      </c>
      <c r="B2681" s="264">
        <v>46024</v>
      </c>
      <c r="C2681" s="292" t="s">
        <v>4774</v>
      </c>
      <c r="E2681" s="292" t="s">
        <v>4787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4777</v>
      </c>
      <c r="E2682" s="292" t="s">
        <v>4788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1044</v>
      </c>
      <c r="E2683" s="292" t="s">
        <v>1944</v>
      </c>
      <c r="G2683" s="265">
        <v>100000</v>
      </c>
      <c r="H2683" s="269">
        <v>1</v>
      </c>
      <c r="K2683" s="265">
        <v>100000</v>
      </c>
      <c r="N2683" t="s">
        <v>5046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4799</v>
      </c>
      <c r="E2685" s="292" t="s">
        <v>4800</v>
      </c>
      <c r="F2685" s="269" t="s">
        <v>4801</v>
      </c>
      <c r="G2685" s="265">
        <v>1200000</v>
      </c>
      <c r="H2685" s="269">
        <v>1</v>
      </c>
      <c r="K2685" s="265">
        <v>1200000</v>
      </c>
      <c r="N2685" t="s">
        <v>5046</v>
      </c>
    </row>
    <row r="2686" spans="1:14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  <c r="N2686" t="s">
        <v>5046</v>
      </c>
    </row>
    <row r="2687" spans="1:14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  <c r="N2687" t="s">
        <v>5046</v>
      </c>
    </row>
    <row r="2688" spans="1:14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  <c r="N2688" t="s">
        <v>5046</v>
      </c>
    </row>
    <row r="2689" spans="1:14" x14ac:dyDescent="0.3">
      <c r="A2689" s="58">
        <v>2689</v>
      </c>
      <c r="B2689" s="264">
        <v>46027</v>
      </c>
      <c r="C2689" s="292" t="s">
        <v>1464</v>
      </c>
      <c r="E2689" s="292" t="s">
        <v>4795</v>
      </c>
      <c r="F2689" s="269" t="s">
        <v>1199</v>
      </c>
      <c r="G2689" s="265">
        <v>100000</v>
      </c>
      <c r="H2689" s="269">
        <v>1</v>
      </c>
      <c r="K2689" s="265">
        <v>100000</v>
      </c>
      <c r="N2689" t="s">
        <v>5046</v>
      </c>
    </row>
    <row r="2690" spans="1:14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5046</v>
      </c>
    </row>
    <row r="2691" spans="1:14" x14ac:dyDescent="0.3">
      <c r="A2691" s="58">
        <v>2691</v>
      </c>
      <c r="B2691" s="264">
        <v>46027</v>
      </c>
      <c r="C2691" s="292" t="s">
        <v>5035</v>
      </c>
      <c r="E2691" s="292" t="s">
        <v>5036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5046</v>
      </c>
    </row>
    <row r="2692" spans="1:14" x14ac:dyDescent="0.3">
      <c r="A2692" s="58">
        <v>2692</v>
      </c>
      <c r="B2692" s="264">
        <v>46027</v>
      </c>
      <c r="C2692" s="292" t="s">
        <v>5035</v>
      </c>
      <c r="E2692" s="292" t="s">
        <v>5037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5046</v>
      </c>
    </row>
    <row r="2693" spans="1:14" x14ac:dyDescent="0.3">
      <c r="A2693" s="58">
        <v>2693</v>
      </c>
      <c r="B2693" s="264">
        <v>46027</v>
      </c>
      <c r="C2693" s="292" t="s">
        <v>3065</v>
      </c>
      <c r="E2693" s="292" t="s">
        <v>4802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1738</v>
      </c>
      <c r="E2694" s="292" t="s">
        <v>4803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2138</v>
      </c>
      <c r="E2697" s="292" t="s">
        <v>4807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5046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5046</v>
      </c>
    </row>
    <row r="2700" spans="1:14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  <c r="N2701" t="s">
        <v>5046</v>
      </c>
    </row>
    <row r="2702" spans="1:14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  <c r="N2702" t="s">
        <v>5046</v>
      </c>
    </row>
    <row r="2703" spans="1:14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5046</v>
      </c>
    </row>
    <row r="2704" spans="1:14" x14ac:dyDescent="0.3">
      <c r="A2704" s="58">
        <v>2704</v>
      </c>
      <c r="B2704" s="264">
        <v>46028</v>
      </c>
      <c r="C2704" s="292" t="s">
        <v>1476</v>
      </c>
      <c r="E2704" s="292" t="s">
        <v>4814</v>
      </c>
      <c r="F2704" s="269" t="s">
        <v>4813</v>
      </c>
      <c r="G2704" s="265">
        <v>1400000</v>
      </c>
      <c r="H2704" s="269">
        <v>1</v>
      </c>
      <c r="K2704" s="265">
        <v>1400000</v>
      </c>
      <c r="N2704" t="s">
        <v>5046</v>
      </c>
    </row>
    <row r="2705" spans="1:14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5046</v>
      </c>
    </row>
    <row r="2706" spans="1:14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5046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2015</v>
      </c>
      <c r="E2708" s="292" t="s">
        <v>4533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1447</v>
      </c>
      <c r="E2709" s="292" t="s">
        <v>4817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4666</v>
      </c>
      <c r="E2710" s="292" t="s">
        <v>4160</v>
      </c>
      <c r="F2710" s="269" t="s">
        <v>4819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5046</v>
      </c>
    </row>
    <row r="2711" spans="1:14" x14ac:dyDescent="0.3">
      <c r="A2711" s="58">
        <v>2711</v>
      </c>
      <c r="B2711" s="264">
        <v>46029</v>
      </c>
      <c r="C2711" s="292" t="s">
        <v>4666</v>
      </c>
      <c r="E2711" s="292" t="s">
        <v>4820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5046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  <c r="N2712" t="s">
        <v>5046</v>
      </c>
    </row>
    <row r="2713" spans="1:14" x14ac:dyDescent="0.3">
      <c r="A2713" s="58">
        <v>2713</v>
      </c>
      <c r="B2713" s="264">
        <v>46029</v>
      </c>
      <c r="C2713" s="292" t="s">
        <v>1571</v>
      </c>
      <c r="E2713" s="292" t="s">
        <v>4880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4824</v>
      </c>
      <c r="G2717" s="265">
        <v>1550000</v>
      </c>
      <c r="H2717" s="269">
        <v>1</v>
      </c>
      <c r="K2717" s="265">
        <v>1550000</v>
      </c>
      <c r="N2717" t="s">
        <v>5046</v>
      </c>
    </row>
    <row r="2718" spans="1:14" x14ac:dyDescent="0.3">
      <c r="A2718" s="58">
        <v>2718</v>
      </c>
      <c r="B2718" s="264">
        <v>46029</v>
      </c>
      <c r="C2718" s="292" t="s">
        <v>4666</v>
      </c>
      <c r="E2718" s="292" t="s">
        <v>4826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1435</v>
      </c>
      <c r="E2720" s="292" t="s">
        <v>4831</v>
      </c>
      <c r="L2720" s="265">
        <v>-300000</v>
      </c>
      <c r="N2720" t="s">
        <v>5046</v>
      </c>
    </row>
    <row r="2721" spans="1:14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  <c r="N2721" t="s">
        <v>5046</v>
      </c>
    </row>
    <row r="2722" spans="1:14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5046</v>
      </c>
    </row>
    <row r="2723" spans="1:14" x14ac:dyDescent="0.3">
      <c r="A2723" s="58">
        <v>2723</v>
      </c>
      <c r="B2723" s="264">
        <v>46030</v>
      </c>
      <c r="C2723" s="292" t="s">
        <v>4843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5046</v>
      </c>
    </row>
    <row r="2724" spans="1:14" x14ac:dyDescent="0.3">
      <c r="A2724" s="58">
        <v>2724</v>
      </c>
      <c r="B2724" s="264">
        <v>46030</v>
      </c>
      <c r="C2724" s="292" t="s">
        <v>4843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5046</v>
      </c>
    </row>
    <row r="2725" spans="1:14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5046</v>
      </c>
    </row>
    <row r="2726" spans="1:14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  <c r="N2726" t="s">
        <v>5046</v>
      </c>
    </row>
    <row r="2727" spans="1:14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  <c r="N2727" t="s">
        <v>5046</v>
      </c>
    </row>
    <row r="2728" spans="1:14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  <c r="N2728" t="s">
        <v>5046</v>
      </c>
    </row>
    <row r="2729" spans="1:14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  <c r="N2729" t="s">
        <v>5046</v>
      </c>
    </row>
    <row r="2730" spans="1:14" x14ac:dyDescent="0.3">
      <c r="A2730" s="58">
        <v>2730</v>
      </c>
      <c r="B2730" s="264">
        <v>46030</v>
      </c>
      <c r="C2730" s="292" t="s">
        <v>1390</v>
      </c>
      <c r="E2730" s="292" t="s">
        <v>4835</v>
      </c>
      <c r="G2730" s="265">
        <v>10000</v>
      </c>
      <c r="H2730" s="269">
        <v>3</v>
      </c>
      <c r="K2730" s="265">
        <v>30000</v>
      </c>
      <c r="N2730" t="s">
        <v>5046</v>
      </c>
    </row>
    <row r="2731" spans="1:14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  <c r="N2731" t="s">
        <v>5046</v>
      </c>
    </row>
    <row r="2732" spans="1:14" x14ac:dyDescent="0.3">
      <c r="A2732" s="58">
        <v>2732</v>
      </c>
      <c r="B2732" s="264">
        <v>46030</v>
      </c>
      <c r="C2732" s="292" t="s">
        <v>1858</v>
      </c>
      <c r="E2732" s="292" t="s">
        <v>4838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4841</v>
      </c>
      <c r="E2735" s="292" t="s">
        <v>4844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1713</v>
      </c>
      <c r="E2736" s="292" t="s">
        <v>4846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  <c r="N2737" t="s">
        <v>5046</v>
      </c>
    </row>
    <row r="2738" spans="1:14" x14ac:dyDescent="0.3">
      <c r="A2738" s="58">
        <v>2738</v>
      </c>
      <c r="B2738" s="264">
        <v>46031</v>
      </c>
      <c r="C2738" s="292" t="s">
        <v>1435</v>
      </c>
      <c r="E2738" s="292" t="s">
        <v>4849</v>
      </c>
      <c r="F2738" s="269" t="s">
        <v>4848</v>
      </c>
      <c r="G2738" s="265">
        <v>1000000</v>
      </c>
      <c r="H2738" s="269">
        <v>1</v>
      </c>
      <c r="K2738" s="265">
        <v>1000000</v>
      </c>
      <c r="N2738" t="s">
        <v>5046</v>
      </c>
    </row>
    <row r="2739" spans="1:14" x14ac:dyDescent="0.3">
      <c r="A2739" s="58">
        <v>2739</v>
      </c>
      <c r="B2739" s="264">
        <v>46031</v>
      </c>
      <c r="C2739" s="292" t="s">
        <v>1435</v>
      </c>
      <c r="E2739" s="292" t="s">
        <v>4880</v>
      </c>
      <c r="F2739" s="269" t="s">
        <v>1202</v>
      </c>
      <c r="G2739" s="265">
        <v>560000</v>
      </c>
      <c r="H2739" s="269">
        <v>1</v>
      </c>
      <c r="K2739" s="265">
        <v>560000</v>
      </c>
      <c r="N2739" t="s">
        <v>5046</v>
      </c>
    </row>
    <row r="2740" spans="1:14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5046</v>
      </c>
    </row>
    <row r="2741" spans="1:14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4920</v>
      </c>
      <c r="D2742" s="295" t="s">
        <v>4073</v>
      </c>
      <c r="E2742" s="292" t="s">
        <v>4921</v>
      </c>
      <c r="F2742" s="269" t="s">
        <v>4922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  <c r="N2743" t="s">
        <v>5046</v>
      </c>
    </row>
    <row r="2744" spans="1:14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  <c r="N2744" t="s">
        <v>5046</v>
      </c>
    </row>
    <row r="2745" spans="1:14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  <c r="N2745" t="s">
        <v>5046</v>
      </c>
    </row>
    <row r="2746" spans="1:14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5046</v>
      </c>
    </row>
    <row r="2747" spans="1:14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5046</v>
      </c>
    </row>
    <row r="2750" spans="1:14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1971</v>
      </c>
      <c r="E2751" s="292" t="s">
        <v>4817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4861</v>
      </c>
    </row>
    <row r="2753" spans="1:14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  <c r="N2753" t="s">
        <v>5046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4880</v>
      </c>
      <c r="F2754" s="269" t="s">
        <v>1202</v>
      </c>
      <c r="G2754" s="265">
        <v>580000</v>
      </c>
      <c r="H2754" s="269">
        <v>1</v>
      </c>
      <c r="K2754" s="265">
        <v>580000</v>
      </c>
      <c r="N2754" t="s">
        <v>5046</v>
      </c>
    </row>
    <row r="2755" spans="1:14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5046</v>
      </c>
    </row>
    <row r="2756" spans="1:14" x14ac:dyDescent="0.3">
      <c r="A2756" s="58">
        <v>2756</v>
      </c>
      <c r="B2756" s="264">
        <v>46034</v>
      </c>
      <c r="C2756" s="292" t="s">
        <v>1297</v>
      </c>
      <c r="E2756" s="292" t="s">
        <v>4655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5046</v>
      </c>
    </row>
    <row r="2757" spans="1:14" x14ac:dyDescent="0.3">
      <c r="A2757" s="58">
        <v>2757</v>
      </c>
      <c r="B2757" s="264">
        <v>46034</v>
      </c>
      <c r="C2757" s="292" t="s">
        <v>1297</v>
      </c>
      <c r="E2757" s="292" t="s">
        <v>4656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5046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  <c r="N2758" t="s">
        <v>5046</v>
      </c>
    </row>
    <row r="2759" spans="1:14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  <c r="N2759" t="s">
        <v>5046</v>
      </c>
    </row>
    <row r="2760" spans="1:14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  <c r="N2760" t="s">
        <v>5046</v>
      </c>
    </row>
    <row r="2761" spans="1:14" x14ac:dyDescent="0.3">
      <c r="A2761" s="58">
        <v>2761</v>
      </c>
      <c r="B2761" s="264">
        <v>46034</v>
      </c>
      <c r="C2761" s="292" t="s">
        <v>4856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5046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5046</v>
      </c>
    </row>
    <row r="2763" spans="1:14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  <c r="N2765" t="s">
        <v>5046</v>
      </c>
    </row>
    <row r="2766" spans="1:14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4742</v>
      </c>
      <c r="G2766" s="265">
        <v>1000000</v>
      </c>
      <c r="H2766" s="269">
        <v>1</v>
      </c>
      <c r="K2766" s="265">
        <v>1000000</v>
      </c>
      <c r="N2766" t="s">
        <v>5046</v>
      </c>
    </row>
    <row r="2767" spans="1:14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  <c r="N2767" t="s">
        <v>5046</v>
      </c>
    </row>
    <row r="2768" spans="1:14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  <c r="N2768" t="s">
        <v>5046</v>
      </c>
    </row>
    <row r="2769" spans="1:14" x14ac:dyDescent="0.3">
      <c r="A2769" s="58">
        <v>2769</v>
      </c>
      <c r="B2769" s="264">
        <v>46035</v>
      </c>
      <c r="C2769" s="292" t="s">
        <v>1435</v>
      </c>
      <c r="E2769" s="292" t="s">
        <v>4876</v>
      </c>
      <c r="L2769" s="265">
        <v>-500000</v>
      </c>
      <c r="N2769" t="s">
        <v>5046</v>
      </c>
    </row>
    <row r="2770" spans="1:14" x14ac:dyDescent="0.3">
      <c r="A2770" s="58">
        <v>2770</v>
      </c>
      <c r="B2770" s="264">
        <v>46035</v>
      </c>
      <c r="C2770" s="292" t="s">
        <v>4898</v>
      </c>
      <c r="E2770" s="292" t="s">
        <v>4899</v>
      </c>
      <c r="F2770" s="269" t="s">
        <v>4900</v>
      </c>
      <c r="G2770" s="265">
        <v>900000</v>
      </c>
      <c r="H2770" s="269">
        <v>1</v>
      </c>
      <c r="K2770" s="265">
        <v>900000</v>
      </c>
      <c r="N2770" t="s">
        <v>5046</v>
      </c>
    </row>
    <row r="2771" spans="1:14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  <c r="N2771" t="s">
        <v>5046</v>
      </c>
    </row>
    <row r="2772" spans="1:14" x14ac:dyDescent="0.3">
      <c r="A2772" s="58">
        <v>2772</v>
      </c>
      <c r="B2772" s="264">
        <v>46035</v>
      </c>
      <c r="C2772" s="292" t="s">
        <v>1449</v>
      </c>
      <c r="E2772" s="292" t="s">
        <v>4878</v>
      </c>
      <c r="G2772" s="265">
        <v>220000</v>
      </c>
      <c r="H2772" s="269">
        <v>1</v>
      </c>
      <c r="K2772" s="265">
        <v>220000</v>
      </c>
      <c r="N2772" t="s">
        <v>5046</v>
      </c>
    </row>
    <row r="2773" spans="1:14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5046</v>
      </c>
    </row>
    <row r="2776" spans="1:14" x14ac:dyDescent="0.3">
      <c r="A2776" s="58">
        <v>2776</v>
      </c>
      <c r="B2776" s="264">
        <v>46036</v>
      </c>
      <c r="C2776" s="292" t="s">
        <v>4856</v>
      </c>
      <c r="E2776" s="292" t="s">
        <v>4882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3189</v>
      </c>
      <c r="E2777" s="292" t="s">
        <v>4883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5046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5046</v>
      </c>
    </row>
    <row r="2781" spans="1:14" x14ac:dyDescent="0.3">
      <c r="A2781" s="58">
        <v>2781</v>
      </c>
      <c r="B2781" s="264">
        <v>46036</v>
      </c>
      <c r="C2781" s="292" t="s">
        <v>3870</v>
      </c>
      <c r="E2781" s="292" t="s">
        <v>4887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5046</v>
      </c>
    </row>
    <row r="2782" spans="1:14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3137</v>
      </c>
      <c r="E2783" s="292" t="s">
        <v>4889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4" x14ac:dyDescent="0.3">
      <c r="A2785" s="58">
        <v>2785</v>
      </c>
      <c r="B2785" s="264">
        <v>46032</v>
      </c>
      <c r="C2785" s="292" t="s">
        <v>1532</v>
      </c>
      <c r="E2785" s="292" t="s">
        <v>5016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4" x14ac:dyDescent="0.3">
      <c r="A2786" s="58">
        <v>2786</v>
      </c>
      <c r="B2786" s="264">
        <v>46037</v>
      </c>
      <c r="C2786" s="292" t="s">
        <v>2808</v>
      </c>
      <c r="E2786" s="292" t="s">
        <v>4903</v>
      </c>
      <c r="L2786" s="265">
        <v>-900000</v>
      </c>
    </row>
    <row r="2787" spans="1:14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4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4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4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  <c r="N2790" t="s">
        <v>5046</v>
      </c>
    </row>
    <row r="2791" spans="1:14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  <c r="N2791" t="s">
        <v>5046</v>
      </c>
    </row>
    <row r="2792" spans="1:14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  <c r="N2792" t="s">
        <v>5046</v>
      </c>
    </row>
    <row r="2793" spans="1:14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  <c r="N2793" t="s">
        <v>5046</v>
      </c>
    </row>
    <row r="2794" spans="1:14" x14ac:dyDescent="0.3">
      <c r="A2794" s="58">
        <v>2794</v>
      </c>
      <c r="B2794" s="264">
        <v>46037</v>
      </c>
      <c r="C2794" s="292" t="s">
        <v>1024</v>
      </c>
      <c r="E2794" s="292" t="s">
        <v>4788</v>
      </c>
      <c r="L2794" s="265">
        <v>-1600000</v>
      </c>
    </row>
    <row r="2795" spans="1:14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  <c r="N2795" t="s">
        <v>5046</v>
      </c>
    </row>
    <row r="2796" spans="1:14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  <c r="N2796" t="s">
        <v>5046</v>
      </c>
    </row>
    <row r="2797" spans="1:14" x14ac:dyDescent="0.3">
      <c r="A2797" s="58">
        <v>2797</v>
      </c>
      <c r="B2797" s="264">
        <v>46038</v>
      </c>
      <c r="C2797" s="292" t="s">
        <v>4923</v>
      </c>
      <c r="D2797" s="295" t="s">
        <v>4073</v>
      </c>
      <c r="E2797" s="292" t="s">
        <v>4924</v>
      </c>
      <c r="F2797" s="270">
        <v>1094302044</v>
      </c>
      <c r="H2797" s="269">
        <v>1</v>
      </c>
      <c r="N2797" t="s">
        <v>5046</v>
      </c>
    </row>
    <row r="2798" spans="1:14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  <c r="N2798" t="s">
        <v>5046</v>
      </c>
    </row>
    <row r="2799" spans="1:14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  <c r="N2799" t="s">
        <v>5046</v>
      </c>
    </row>
    <row r="2800" spans="1:14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  <c r="N2800" t="s">
        <v>5046</v>
      </c>
    </row>
    <row r="2801" spans="1:14" x14ac:dyDescent="0.3">
      <c r="A2801" s="58">
        <v>2801</v>
      </c>
      <c r="B2801" s="264">
        <v>46038</v>
      </c>
      <c r="C2801" s="292" t="s">
        <v>3870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  <c r="N2801" t="s">
        <v>5046</v>
      </c>
    </row>
    <row r="2802" spans="1:14" x14ac:dyDescent="0.3">
      <c r="A2802" s="58">
        <v>2802</v>
      </c>
      <c r="B2802" s="264">
        <v>46038</v>
      </c>
      <c r="C2802" s="292" t="s">
        <v>3870</v>
      </c>
      <c r="E2802" s="292" t="s">
        <v>4912</v>
      </c>
      <c r="L2802" s="265">
        <v>-1100000</v>
      </c>
    </row>
    <row r="2803" spans="1:14" x14ac:dyDescent="0.3">
      <c r="A2803" s="58">
        <v>2803</v>
      </c>
      <c r="B2803" s="264">
        <v>46039</v>
      </c>
      <c r="C2803" s="292" t="s">
        <v>4389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4914</v>
      </c>
      <c r="N2803" t="s">
        <v>5046</v>
      </c>
    </row>
    <row r="2804" spans="1:14" x14ac:dyDescent="0.3">
      <c r="A2804" s="58">
        <v>2804</v>
      </c>
      <c r="B2804" s="264">
        <v>46039</v>
      </c>
      <c r="C2804" s="292" t="s">
        <v>4389</v>
      </c>
      <c r="E2804" s="292" t="s">
        <v>4721</v>
      </c>
      <c r="L2804" s="265">
        <v>-1100000</v>
      </c>
    </row>
    <row r="2805" spans="1:14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  <c r="N2805" t="s">
        <v>5046</v>
      </c>
    </row>
    <row r="2806" spans="1:14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  <c r="N2806" t="s">
        <v>5046</v>
      </c>
    </row>
    <row r="2807" spans="1:14" x14ac:dyDescent="0.3">
      <c r="A2807" s="58">
        <v>2807</v>
      </c>
      <c r="B2807" s="264">
        <v>46041</v>
      </c>
      <c r="C2807" s="292" t="s">
        <v>5035</v>
      </c>
      <c r="E2807" s="292" t="s">
        <v>5038</v>
      </c>
      <c r="F2807" s="269" t="s">
        <v>5039</v>
      </c>
      <c r="G2807" s="265">
        <v>1200000</v>
      </c>
      <c r="H2807" s="269">
        <v>1</v>
      </c>
      <c r="J2807" s="266">
        <v>120000</v>
      </c>
      <c r="K2807" s="265">
        <v>1320000</v>
      </c>
      <c r="N2807" t="s">
        <v>5046</v>
      </c>
    </row>
    <row r="2808" spans="1:14" x14ac:dyDescent="0.3">
      <c r="A2808" s="58">
        <v>2808</v>
      </c>
      <c r="B2808" s="264">
        <v>46041</v>
      </c>
      <c r="C2808" s="292" t="s">
        <v>1464</v>
      </c>
      <c r="E2808" s="292" t="s">
        <v>4494</v>
      </c>
      <c r="L2808" s="265">
        <v>-1100000</v>
      </c>
    </row>
    <row r="2809" spans="1:14" x14ac:dyDescent="0.3">
      <c r="A2809" s="58">
        <v>2809</v>
      </c>
      <c r="B2809" s="264">
        <v>46038</v>
      </c>
      <c r="C2809" s="292" t="s">
        <v>3137</v>
      </c>
      <c r="E2809" s="292" t="s">
        <v>4724</v>
      </c>
      <c r="L2809" s="265">
        <v>-400000</v>
      </c>
    </row>
    <row r="2810" spans="1:14" x14ac:dyDescent="0.3">
      <c r="A2810" s="58">
        <v>2810</v>
      </c>
      <c r="B2810" s="264">
        <v>46042</v>
      </c>
      <c r="C2810" s="292" t="s">
        <v>2730</v>
      </c>
      <c r="E2810" s="292" t="s">
        <v>3711</v>
      </c>
      <c r="L2810" s="265">
        <v>-2150000</v>
      </c>
    </row>
    <row r="2811" spans="1:14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  <c r="N2811" t="s">
        <v>5046</v>
      </c>
    </row>
    <row r="2812" spans="1:14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  <c r="N2812" t="s">
        <v>5046</v>
      </c>
    </row>
    <row r="2813" spans="1:14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  <c r="N2813" t="s">
        <v>5046</v>
      </c>
    </row>
    <row r="2814" spans="1:14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  <c r="N2814" t="s">
        <v>5046</v>
      </c>
    </row>
    <row r="2815" spans="1:14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  <c r="N2815" t="s">
        <v>5046</v>
      </c>
    </row>
    <row r="2816" spans="1:14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  <c r="N2816" t="s">
        <v>5046</v>
      </c>
    </row>
    <row r="2817" spans="1:14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4" x14ac:dyDescent="0.3">
      <c r="A2818" s="58">
        <v>2818</v>
      </c>
      <c r="B2818" s="264">
        <v>46042</v>
      </c>
      <c r="C2818" s="292" t="s">
        <v>976</v>
      </c>
      <c r="E2818" s="292" t="s">
        <v>4251</v>
      </c>
      <c r="L2818" s="265">
        <v>-1870000</v>
      </c>
    </row>
    <row r="2819" spans="1:14" x14ac:dyDescent="0.3">
      <c r="A2819" s="58">
        <v>2819</v>
      </c>
      <c r="B2819" s="264">
        <v>46042</v>
      </c>
      <c r="C2819" s="292" t="s">
        <v>3947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  <c r="N2819" t="s">
        <v>5046</v>
      </c>
    </row>
    <row r="2820" spans="1:14" x14ac:dyDescent="0.3">
      <c r="A2820" s="58">
        <v>2820</v>
      </c>
      <c r="B2820" s="264">
        <v>46042</v>
      </c>
      <c r="C2820" s="292" t="s">
        <v>3947</v>
      </c>
      <c r="E2820" s="292" t="s">
        <v>4935</v>
      </c>
      <c r="L2820" s="265">
        <v>-150000</v>
      </c>
    </row>
    <row r="2821" spans="1:14" x14ac:dyDescent="0.3">
      <c r="A2821" s="58">
        <v>2821</v>
      </c>
      <c r="B2821" s="264">
        <v>46042</v>
      </c>
      <c r="C2821" s="292" t="s">
        <v>1713</v>
      </c>
      <c r="E2821" s="292" t="s">
        <v>4936</v>
      </c>
      <c r="F2821" s="269" t="s">
        <v>2387</v>
      </c>
      <c r="G2821" s="265">
        <v>850000</v>
      </c>
      <c r="H2821" s="269">
        <v>1</v>
      </c>
      <c r="K2821" s="265">
        <v>850000</v>
      </c>
      <c r="N2821" t="s">
        <v>5046</v>
      </c>
    </row>
    <row r="2822" spans="1:14" x14ac:dyDescent="0.3">
      <c r="A2822" s="58">
        <v>2822</v>
      </c>
      <c r="B2822" s="264">
        <v>46043</v>
      </c>
      <c r="C2822" s="292" t="s">
        <v>1852</v>
      </c>
      <c r="E2822" s="292" t="s">
        <v>4938</v>
      </c>
      <c r="F2822" s="269" t="s">
        <v>4946</v>
      </c>
      <c r="G2822" s="265">
        <v>1200000</v>
      </c>
      <c r="H2822" s="269">
        <v>1</v>
      </c>
      <c r="K2822" s="265">
        <v>1200000</v>
      </c>
      <c r="M2822" s="292" t="s">
        <v>4939</v>
      </c>
      <c r="N2822" t="s">
        <v>5046</v>
      </c>
    </row>
    <row r="2823" spans="1:14" x14ac:dyDescent="0.3">
      <c r="A2823" s="58">
        <v>2823</v>
      </c>
      <c r="B2823" s="264">
        <v>46043</v>
      </c>
      <c r="C2823" s="292" t="s">
        <v>4469</v>
      </c>
      <c r="E2823" s="292" t="s">
        <v>3565</v>
      </c>
      <c r="F2823" s="269" t="s">
        <v>3575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4942</v>
      </c>
      <c r="N2823" t="s">
        <v>5046</v>
      </c>
    </row>
    <row r="2824" spans="1:14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  <c r="N2824" t="s">
        <v>5046</v>
      </c>
    </row>
    <row r="2825" spans="1:14" x14ac:dyDescent="0.3">
      <c r="A2825" s="58">
        <v>2825</v>
      </c>
      <c r="B2825" s="264">
        <v>46043</v>
      </c>
      <c r="C2825" s="292" t="s">
        <v>4011</v>
      </c>
      <c r="E2825" s="292" t="s">
        <v>3818</v>
      </c>
      <c r="F2825" s="269">
        <v>6058008122</v>
      </c>
      <c r="G2825" s="265">
        <v>400000</v>
      </c>
      <c r="H2825" s="269">
        <v>1</v>
      </c>
      <c r="K2825" s="265">
        <v>400000</v>
      </c>
      <c r="N2825" t="s">
        <v>5046</v>
      </c>
    </row>
    <row r="2826" spans="1:14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  <c r="N2826" t="s">
        <v>5046</v>
      </c>
    </row>
    <row r="2827" spans="1:14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  <c r="N2827" t="s">
        <v>5046</v>
      </c>
    </row>
    <row r="2828" spans="1:14" x14ac:dyDescent="0.3">
      <c r="A2828" s="58">
        <v>2828</v>
      </c>
      <c r="B2828" s="264">
        <v>46044</v>
      </c>
      <c r="C2828" s="292" t="s">
        <v>1858</v>
      </c>
      <c r="E2828" s="292" t="s">
        <v>1734</v>
      </c>
      <c r="G2828" s="265">
        <v>1100000</v>
      </c>
      <c r="H2828" s="269">
        <v>1</v>
      </c>
      <c r="K2828" s="265">
        <v>1100000</v>
      </c>
      <c r="N2828" t="s">
        <v>5046</v>
      </c>
    </row>
    <row r="2829" spans="1:14" x14ac:dyDescent="0.3">
      <c r="A2829" s="58">
        <v>2829</v>
      </c>
      <c r="B2829" s="264">
        <v>46044</v>
      </c>
      <c r="C2829" s="292" t="s">
        <v>1532</v>
      </c>
      <c r="E2829" s="292" t="s">
        <v>5016</v>
      </c>
      <c r="F2829" s="269" t="s">
        <v>1202</v>
      </c>
      <c r="G2829" s="265">
        <v>600000</v>
      </c>
      <c r="H2829" s="269">
        <v>1</v>
      </c>
      <c r="K2829" s="265">
        <v>600000</v>
      </c>
      <c r="N2829" t="s">
        <v>5046</v>
      </c>
    </row>
    <row r="2830" spans="1:14" x14ac:dyDescent="0.3">
      <c r="A2830" s="58">
        <v>2830</v>
      </c>
      <c r="B2830" s="264">
        <v>46044</v>
      </c>
      <c r="C2830" s="292" t="s">
        <v>1532</v>
      </c>
      <c r="E2830" s="292" t="s">
        <v>2180</v>
      </c>
      <c r="F2830" s="269">
        <v>50229</v>
      </c>
      <c r="G2830" s="265">
        <v>75000</v>
      </c>
      <c r="H2830" s="269">
        <v>1</v>
      </c>
      <c r="K2830" s="265">
        <v>75000</v>
      </c>
      <c r="N2830" t="s">
        <v>5046</v>
      </c>
    </row>
    <row r="2831" spans="1:14" x14ac:dyDescent="0.3">
      <c r="A2831" s="58">
        <v>2831</v>
      </c>
      <c r="B2831" s="264">
        <v>46044</v>
      </c>
      <c r="C2831" s="292" t="s">
        <v>1532</v>
      </c>
      <c r="E2831" s="292" t="s">
        <v>2181</v>
      </c>
      <c r="F2831" s="269" t="s">
        <v>1786</v>
      </c>
      <c r="G2831" s="265">
        <v>40000</v>
      </c>
      <c r="H2831" s="269">
        <v>1</v>
      </c>
      <c r="K2831" s="265">
        <v>40000</v>
      </c>
      <c r="N2831" t="s">
        <v>5046</v>
      </c>
    </row>
    <row r="2832" spans="1:14" x14ac:dyDescent="0.3">
      <c r="A2832" s="58">
        <v>2832</v>
      </c>
      <c r="B2832" s="264">
        <v>46044</v>
      </c>
      <c r="C2832" s="292" t="s">
        <v>1532</v>
      </c>
      <c r="E2832" s="292" t="s">
        <v>2178</v>
      </c>
      <c r="F2832" s="269" t="s">
        <v>1250</v>
      </c>
      <c r="G2832" s="265">
        <v>130000</v>
      </c>
      <c r="H2832" s="269">
        <v>1</v>
      </c>
      <c r="K2832" s="265">
        <v>130000</v>
      </c>
      <c r="N2832" t="s">
        <v>5046</v>
      </c>
    </row>
    <row r="2833" spans="1:14" x14ac:dyDescent="0.3">
      <c r="A2833" s="58">
        <v>2833</v>
      </c>
      <c r="B2833" s="264">
        <v>46044</v>
      </c>
      <c r="C2833" s="292" t="s">
        <v>1532</v>
      </c>
      <c r="E2833" s="292" t="s">
        <v>2182</v>
      </c>
      <c r="F2833" s="269" t="s">
        <v>1813</v>
      </c>
      <c r="G2833" s="265">
        <v>20000</v>
      </c>
      <c r="H2833" s="269">
        <v>1</v>
      </c>
      <c r="K2833" s="265">
        <v>20000</v>
      </c>
      <c r="N2833" t="s">
        <v>5046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1487</v>
      </c>
      <c r="F2834" s="269" t="s">
        <v>2667</v>
      </c>
      <c r="G2834" s="265">
        <v>350000</v>
      </c>
      <c r="H2834" s="269">
        <v>1</v>
      </c>
      <c r="J2834" s="266">
        <v>35000</v>
      </c>
      <c r="K2834" s="265">
        <v>385000</v>
      </c>
      <c r="N2834" t="s">
        <v>5046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1198</v>
      </c>
      <c r="F2835" s="269" t="s">
        <v>1743</v>
      </c>
      <c r="G2835" s="265">
        <v>1200000</v>
      </c>
      <c r="H2835" s="269">
        <v>1</v>
      </c>
      <c r="J2835" s="266">
        <v>120000</v>
      </c>
      <c r="K2835" s="265">
        <v>1320000</v>
      </c>
      <c r="N2835" t="s">
        <v>5046</v>
      </c>
    </row>
    <row r="2836" spans="1:14" x14ac:dyDescent="0.3">
      <c r="A2836" s="58">
        <v>2836</v>
      </c>
      <c r="B2836" s="264">
        <v>46044</v>
      </c>
      <c r="C2836" s="292" t="s">
        <v>1013</v>
      </c>
      <c r="E2836" s="292" t="s">
        <v>1696</v>
      </c>
      <c r="F2836" s="269" t="s">
        <v>1695</v>
      </c>
      <c r="G2836" s="265">
        <v>50000</v>
      </c>
      <c r="H2836" s="269">
        <v>1</v>
      </c>
      <c r="J2836" s="266">
        <v>5000</v>
      </c>
      <c r="K2836" s="265">
        <v>55000</v>
      </c>
      <c r="N2836" t="s">
        <v>5046</v>
      </c>
    </row>
    <row r="2837" spans="1:14" x14ac:dyDescent="0.3">
      <c r="A2837" s="58">
        <v>2837</v>
      </c>
      <c r="B2837" s="264">
        <v>46045</v>
      </c>
      <c r="C2837" s="292" t="s">
        <v>4950</v>
      </c>
      <c r="E2837" s="292" t="s">
        <v>5016</v>
      </c>
      <c r="F2837" s="269" t="s">
        <v>1202</v>
      </c>
      <c r="G2837" s="265">
        <v>600000</v>
      </c>
      <c r="H2837" s="269">
        <v>1</v>
      </c>
      <c r="K2837" s="265">
        <v>600000</v>
      </c>
      <c r="N2837" t="s">
        <v>5046</v>
      </c>
    </row>
    <row r="2838" spans="1:14" x14ac:dyDescent="0.3">
      <c r="A2838" s="58">
        <v>2838</v>
      </c>
      <c r="B2838" s="264">
        <v>46045</v>
      </c>
      <c r="C2838" s="292" t="s">
        <v>1297</v>
      </c>
      <c r="E2838" s="292" t="s">
        <v>2142</v>
      </c>
      <c r="F2838" s="269" t="s">
        <v>4824</v>
      </c>
      <c r="G2838" s="265">
        <v>1650000</v>
      </c>
      <c r="H2838" s="269">
        <v>1</v>
      </c>
      <c r="J2838" s="266">
        <v>165000</v>
      </c>
      <c r="K2838" s="265">
        <v>1815000</v>
      </c>
      <c r="M2838" s="292" t="s">
        <v>4957</v>
      </c>
      <c r="N2838" t="s">
        <v>5046</v>
      </c>
    </row>
    <row r="2839" spans="1:14" x14ac:dyDescent="0.3">
      <c r="A2839" s="58">
        <v>2839</v>
      </c>
      <c r="B2839" s="264">
        <v>46045</v>
      </c>
      <c r="C2839" s="292" t="s">
        <v>985</v>
      </c>
      <c r="E2839" s="292" t="s">
        <v>1734</v>
      </c>
      <c r="G2839" s="265">
        <v>650000</v>
      </c>
      <c r="H2839" s="269">
        <v>1</v>
      </c>
      <c r="J2839" s="266">
        <v>65000</v>
      </c>
      <c r="K2839" s="265">
        <v>715000</v>
      </c>
      <c r="M2839" s="292" t="s">
        <v>4959</v>
      </c>
      <c r="N2839" t="s">
        <v>5046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1198</v>
      </c>
      <c r="F2840" s="269" t="s">
        <v>1743</v>
      </c>
      <c r="G2840" s="265">
        <v>1200000</v>
      </c>
      <c r="H2840" s="269">
        <v>1</v>
      </c>
      <c r="K2840" s="265">
        <v>1200000</v>
      </c>
      <c r="N2840" t="s">
        <v>5046</v>
      </c>
    </row>
    <row r="2841" spans="1:14" x14ac:dyDescent="0.3">
      <c r="A2841" s="58">
        <v>2841</v>
      </c>
      <c r="B2841" s="264">
        <v>46045</v>
      </c>
      <c r="C2841" s="292" t="s">
        <v>1016</v>
      </c>
      <c r="E2841" s="292" t="s">
        <v>1487</v>
      </c>
      <c r="F2841" s="269" t="s">
        <v>2667</v>
      </c>
      <c r="G2841" s="265">
        <v>350000</v>
      </c>
      <c r="H2841" s="269">
        <v>1</v>
      </c>
      <c r="K2841" s="265">
        <v>350000</v>
      </c>
      <c r="N2841" t="s">
        <v>5046</v>
      </c>
    </row>
    <row r="2842" spans="1:14" x14ac:dyDescent="0.3">
      <c r="A2842" s="58">
        <v>2842</v>
      </c>
      <c r="B2842" s="264">
        <v>46045</v>
      </c>
      <c r="C2842" s="292" t="s">
        <v>4961</v>
      </c>
      <c r="E2842" s="292" t="s">
        <v>2171</v>
      </c>
      <c r="F2842" s="269" t="s">
        <v>1794</v>
      </c>
      <c r="G2842" s="265">
        <v>50000</v>
      </c>
      <c r="H2842" s="269">
        <v>1</v>
      </c>
      <c r="K2842" s="265">
        <v>50000</v>
      </c>
      <c r="N2842" t="s">
        <v>5046</v>
      </c>
    </row>
    <row r="2843" spans="1:14" x14ac:dyDescent="0.3">
      <c r="A2843" s="58">
        <v>2843</v>
      </c>
      <c r="B2843" s="264">
        <v>46045</v>
      </c>
      <c r="C2843" s="292" t="s">
        <v>4961</v>
      </c>
      <c r="E2843" s="292" t="s">
        <v>4004</v>
      </c>
      <c r="F2843" s="269" t="s">
        <v>2207</v>
      </c>
      <c r="G2843" s="265">
        <v>300000</v>
      </c>
      <c r="H2843" s="269">
        <v>1</v>
      </c>
      <c r="K2843" s="265">
        <v>300000</v>
      </c>
      <c r="N2843" t="s">
        <v>5046</v>
      </c>
    </row>
    <row r="2844" spans="1:14" x14ac:dyDescent="0.3">
      <c r="A2844" s="58">
        <v>2844</v>
      </c>
      <c r="B2844" s="264">
        <v>46045</v>
      </c>
      <c r="C2844" s="292" t="s">
        <v>4950</v>
      </c>
      <c r="E2844" s="292" t="s">
        <v>4963</v>
      </c>
      <c r="L2844" s="265">
        <v>-600000</v>
      </c>
    </row>
    <row r="2845" spans="1:14" x14ac:dyDescent="0.3">
      <c r="A2845" s="58">
        <v>2845</v>
      </c>
      <c r="B2845" s="264">
        <v>46045</v>
      </c>
      <c r="C2845" s="292" t="s">
        <v>1858</v>
      </c>
      <c r="E2845" s="292" t="s">
        <v>4838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1382</v>
      </c>
      <c r="E2846" s="292" t="s">
        <v>4288</v>
      </c>
      <c r="L2846" s="265">
        <v>-1100000</v>
      </c>
    </row>
    <row r="2847" spans="1:14" x14ac:dyDescent="0.3">
      <c r="A2847" s="58">
        <v>2847</v>
      </c>
      <c r="B2847" s="264">
        <v>46045</v>
      </c>
      <c r="C2847" s="292" t="s">
        <v>1449</v>
      </c>
      <c r="E2847" s="292" t="s">
        <v>4964</v>
      </c>
      <c r="L2847" s="265">
        <v>-2720000</v>
      </c>
    </row>
    <row r="2848" spans="1:14" x14ac:dyDescent="0.3">
      <c r="A2848" s="58">
        <v>2848</v>
      </c>
      <c r="B2848" s="264">
        <v>46045</v>
      </c>
      <c r="C2848" s="292" t="s">
        <v>4011</v>
      </c>
      <c r="E2848" s="292" t="s">
        <v>4965</v>
      </c>
      <c r="L2848" s="265">
        <v>-400000</v>
      </c>
    </row>
    <row r="2849" spans="1:14" x14ac:dyDescent="0.3">
      <c r="A2849" s="58">
        <v>2849</v>
      </c>
      <c r="B2849" s="264">
        <v>46045</v>
      </c>
      <c r="C2849" s="292" t="s">
        <v>2777</v>
      </c>
      <c r="E2849" s="292" t="s">
        <v>4966</v>
      </c>
      <c r="L2849" s="265">
        <v>-650000</v>
      </c>
    </row>
    <row r="2850" spans="1:14" x14ac:dyDescent="0.3">
      <c r="A2850" s="58">
        <v>2850</v>
      </c>
      <c r="B2850" s="264">
        <v>46045</v>
      </c>
      <c r="C2850" s="292" t="s">
        <v>3189</v>
      </c>
      <c r="E2850" s="292" t="s">
        <v>4158</v>
      </c>
      <c r="L2850" s="265">
        <v>-250000</v>
      </c>
    </row>
    <row r="2851" spans="1:14" x14ac:dyDescent="0.3">
      <c r="A2851" s="58">
        <v>2851</v>
      </c>
      <c r="B2851" s="264">
        <v>46045</v>
      </c>
      <c r="C2851" s="292" t="s">
        <v>1016</v>
      </c>
      <c r="E2851" s="292" t="s">
        <v>4967</v>
      </c>
      <c r="L2851" s="265">
        <v>-500000</v>
      </c>
    </row>
    <row r="2852" spans="1:14" x14ac:dyDescent="0.3">
      <c r="A2852" s="58">
        <v>2852</v>
      </c>
      <c r="B2852" s="264">
        <v>46045</v>
      </c>
      <c r="C2852" s="292" t="s">
        <v>4469</v>
      </c>
      <c r="E2852" s="292" t="s">
        <v>2047</v>
      </c>
      <c r="L2852" s="265">
        <v>-2750000</v>
      </c>
    </row>
    <row r="2853" spans="1:14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5046</v>
      </c>
    </row>
    <row r="2854" spans="1:14" x14ac:dyDescent="0.3">
      <c r="A2854" s="58">
        <v>2854</v>
      </c>
      <c r="B2854" s="264">
        <v>46045</v>
      </c>
      <c r="C2854" s="292" t="s">
        <v>2474</v>
      </c>
      <c r="E2854" s="292" t="s">
        <v>1708</v>
      </c>
      <c r="F2854" s="269">
        <v>27107593440</v>
      </c>
      <c r="G2854" s="265">
        <v>150000</v>
      </c>
      <c r="H2854" s="269">
        <v>1</v>
      </c>
      <c r="K2854" s="265">
        <v>150000</v>
      </c>
      <c r="N2854" t="s">
        <v>5046</v>
      </c>
    </row>
    <row r="2855" spans="1:14" x14ac:dyDescent="0.3">
      <c r="A2855" s="58">
        <v>2855</v>
      </c>
      <c r="B2855" s="264">
        <v>46046</v>
      </c>
      <c r="C2855" s="292" t="s">
        <v>2474</v>
      </c>
      <c r="E2855" s="292" t="s">
        <v>3850</v>
      </c>
      <c r="L2855" s="265">
        <v>-300000</v>
      </c>
    </row>
    <row r="2856" spans="1:14" x14ac:dyDescent="0.3">
      <c r="A2856" s="58">
        <v>2856</v>
      </c>
      <c r="B2856" s="264">
        <v>46046</v>
      </c>
      <c r="C2856" s="292" t="s">
        <v>1297</v>
      </c>
      <c r="E2856" s="292" t="s">
        <v>4140</v>
      </c>
      <c r="L2856" s="265">
        <v>-1815000</v>
      </c>
    </row>
    <row r="2857" spans="1:14" x14ac:dyDescent="0.3">
      <c r="A2857" s="58">
        <v>2857</v>
      </c>
      <c r="B2857" s="264">
        <v>46046</v>
      </c>
      <c r="C2857" s="292" t="s">
        <v>1460</v>
      </c>
      <c r="E2857" s="292" t="s">
        <v>4464</v>
      </c>
      <c r="L2857" s="265">
        <v>-150000</v>
      </c>
    </row>
    <row r="2858" spans="1:14" x14ac:dyDescent="0.3">
      <c r="A2858" s="58">
        <v>2858</v>
      </c>
      <c r="B2858" s="264">
        <v>46046</v>
      </c>
      <c r="C2858" s="292" t="s">
        <v>1476</v>
      </c>
      <c r="E2858" s="292" t="s">
        <v>1526</v>
      </c>
      <c r="G2858" s="265">
        <v>450000</v>
      </c>
      <c r="H2858" s="269">
        <v>1</v>
      </c>
      <c r="K2858" s="265">
        <v>450000</v>
      </c>
      <c r="N2858" t="s">
        <v>5046</v>
      </c>
    </row>
    <row r="2859" spans="1:14" x14ac:dyDescent="0.3">
      <c r="A2859" s="58">
        <v>2859</v>
      </c>
      <c r="B2859" s="264">
        <v>46048</v>
      </c>
      <c r="C2859" s="292" t="s">
        <v>1390</v>
      </c>
      <c r="E2859" s="292" t="s">
        <v>1198</v>
      </c>
      <c r="F2859" s="269" t="s">
        <v>1743</v>
      </c>
      <c r="G2859" s="265">
        <v>1200000</v>
      </c>
      <c r="H2859" s="269">
        <v>1</v>
      </c>
      <c r="K2859" s="265">
        <v>1200000</v>
      </c>
      <c r="N2859" t="s">
        <v>5046</v>
      </c>
    </row>
    <row r="2860" spans="1:14" x14ac:dyDescent="0.3">
      <c r="A2860" s="58">
        <v>2860</v>
      </c>
      <c r="B2860" s="264">
        <v>46048</v>
      </c>
      <c r="C2860" s="292" t="s">
        <v>1390</v>
      </c>
      <c r="E2860" s="292" t="s">
        <v>1487</v>
      </c>
      <c r="F2860" s="269" t="s">
        <v>2667</v>
      </c>
      <c r="G2860" s="265">
        <v>350000</v>
      </c>
      <c r="H2860" s="269">
        <v>1</v>
      </c>
      <c r="K2860" s="265">
        <v>350000</v>
      </c>
      <c r="N2860" t="s">
        <v>5046</v>
      </c>
    </row>
    <row r="2861" spans="1:14" x14ac:dyDescent="0.3">
      <c r="A2861" s="58">
        <v>2861</v>
      </c>
      <c r="B2861" s="264">
        <v>46048</v>
      </c>
      <c r="C2861" s="292" t="s">
        <v>1390</v>
      </c>
      <c r="E2861" s="292" t="s">
        <v>2828</v>
      </c>
      <c r="F2861" s="269">
        <v>5961308248</v>
      </c>
      <c r="G2861" s="265">
        <v>130000</v>
      </c>
      <c r="H2861" s="269">
        <v>1</v>
      </c>
      <c r="K2861" s="265">
        <v>130000</v>
      </c>
      <c r="N2861" t="s">
        <v>5046</v>
      </c>
    </row>
    <row r="2862" spans="1:14" x14ac:dyDescent="0.3">
      <c r="A2862" s="58">
        <v>2862</v>
      </c>
      <c r="B2862" s="264">
        <v>46048</v>
      </c>
      <c r="C2862" s="292" t="s">
        <v>1390</v>
      </c>
      <c r="E2862" s="292" t="s">
        <v>1198</v>
      </c>
      <c r="F2862" s="269" t="s">
        <v>1743</v>
      </c>
      <c r="G2862" s="265">
        <v>1200000</v>
      </c>
      <c r="H2862" s="269">
        <v>1</v>
      </c>
      <c r="K2862" s="265">
        <v>1200000</v>
      </c>
      <c r="N2862" t="s">
        <v>5046</v>
      </c>
    </row>
    <row r="2863" spans="1:14" x14ac:dyDescent="0.3">
      <c r="A2863" s="58">
        <v>2863</v>
      </c>
      <c r="B2863" s="264">
        <v>46048</v>
      </c>
      <c r="C2863" s="292" t="s">
        <v>1390</v>
      </c>
      <c r="E2863" s="292" t="s">
        <v>1696</v>
      </c>
      <c r="F2863" s="269" t="s">
        <v>1695</v>
      </c>
      <c r="G2863" s="265">
        <v>50000</v>
      </c>
      <c r="H2863" s="269">
        <v>1</v>
      </c>
      <c r="K2863" s="265">
        <v>50000</v>
      </c>
      <c r="N2863" t="s">
        <v>5046</v>
      </c>
    </row>
    <row r="2864" spans="1:14" x14ac:dyDescent="0.3">
      <c r="A2864" s="58">
        <v>2864</v>
      </c>
      <c r="B2864" s="264">
        <v>46048</v>
      </c>
      <c r="C2864" s="292" t="s">
        <v>1885</v>
      </c>
      <c r="E2864" s="292" t="s">
        <v>1198</v>
      </c>
      <c r="F2864" s="269" t="s">
        <v>1743</v>
      </c>
      <c r="G2864" s="265">
        <v>1200000</v>
      </c>
      <c r="H2864" s="269">
        <v>1</v>
      </c>
      <c r="K2864" s="265">
        <v>1200000</v>
      </c>
      <c r="N2864" t="s">
        <v>5046</v>
      </c>
    </row>
    <row r="2865" spans="1:14" x14ac:dyDescent="0.3">
      <c r="A2865" s="58">
        <v>2865</v>
      </c>
      <c r="B2865" s="264">
        <v>46048</v>
      </c>
      <c r="C2865" s="292" t="s">
        <v>1885</v>
      </c>
      <c r="E2865" s="292" t="s">
        <v>1487</v>
      </c>
      <c r="F2865" s="269" t="s">
        <v>2667</v>
      </c>
      <c r="G2865" s="265">
        <v>350000</v>
      </c>
      <c r="H2865" s="269">
        <v>1</v>
      </c>
      <c r="K2865" s="265">
        <v>350000</v>
      </c>
      <c r="N2865" t="s">
        <v>5046</v>
      </c>
    </row>
    <row r="2866" spans="1:14" x14ac:dyDescent="0.3">
      <c r="A2866" s="58">
        <v>2866</v>
      </c>
      <c r="B2866" s="264">
        <v>46048</v>
      </c>
      <c r="C2866" s="292" t="s">
        <v>1390</v>
      </c>
      <c r="E2866" s="292" t="s">
        <v>4976</v>
      </c>
      <c r="F2866" s="269">
        <v>6058011022</v>
      </c>
      <c r="G2866" s="265">
        <v>1700000</v>
      </c>
      <c r="H2866" s="269">
        <v>1</v>
      </c>
      <c r="K2866" s="265">
        <v>1700000</v>
      </c>
      <c r="N2866" t="s">
        <v>5046</v>
      </c>
    </row>
    <row r="2867" spans="1:14" x14ac:dyDescent="0.3">
      <c r="A2867" s="58">
        <v>2867</v>
      </c>
      <c r="B2867" s="264">
        <v>46048</v>
      </c>
      <c r="C2867" s="292" t="s">
        <v>1229</v>
      </c>
      <c r="E2867" s="292" t="s">
        <v>1198</v>
      </c>
      <c r="F2867" s="269" t="s">
        <v>1743</v>
      </c>
      <c r="G2867" s="265">
        <v>1300000</v>
      </c>
      <c r="H2867" s="269">
        <v>1</v>
      </c>
      <c r="J2867" s="266">
        <v>130000</v>
      </c>
      <c r="K2867" s="265">
        <v>1430000</v>
      </c>
      <c r="N2867" t="s">
        <v>5046</v>
      </c>
    </row>
    <row r="2868" spans="1:14" x14ac:dyDescent="0.3">
      <c r="A2868" s="58">
        <v>2868</v>
      </c>
      <c r="B2868" s="264">
        <v>46048</v>
      </c>
      <c r="C2868" s="292" t="s">
        <v>985</v>
      </c>
      <c r="E2868" s="292" t="s">
        <v>4980</v>
      </c>
      <c r="L2868" s="265">
        <v>-715000</v>
      </c>
    </row>
    <row r="2869" spans="1:14" x14ac:dyDescent="0.3">
      <c r="A2869" s="58">
        <v>2869</v>
      </c>
      <c r="B2869" s="264">
        <v>46049</v>
      </c>
      <c r="C2869" s="292" t="s">
        <v>1545</v>
      </c>
      <c r="E2869" s="292" t="s">
        <v>4523</v>
      </c>
      <c r="L2869" s="265">
        <v>-1870000</v>
      </c>
    </row>
    <row r="2870" spans="1:14" x14ac:dyDescent="0.3">
      <c r="A2870" s="58">
        <v>2870</v>
      </c>
      <c r="B2870" s="264">
        <v>46049</v>
      </c>
      <c r="C2870" s="292" t="s">
        <v>1051</v>
      </c>
      <c r="E2870" s="292" t="s">
        <v>3830</v>
      </c>
      <c r="L2870" s="265">
        <v>-580000</v>
      </c>
    </row>
    <row r="2871" spans="1:14" x14ac:dyDescent="0.3">
      <c r="A2871" s="58">
        <v>2871</v>
      </c>
      <c r="B2871" s="264">
        <v>46049</v>
      </c>
      <c r="C2871" s="292" t="s">
        <v>2611</v>
      </c>
      <c r="E2871" s="292" t="s">
        <v>3822</v>
      </c>
      <c r="L2871" s="265">
        <v>-1870000</v>
      </c>
    </row>
    <row r="2872" spans="1:14" x14ac:dyDescent="0.3">
      <c r="A2872" s="58">
        <v>2872</v>
      </c>
      <c r="B2872" s="264">
        <v>46049</v>
      </c>
      <c r="C2872" s="292" t="s">
        <v>1852</v>
      </c>
      <c r="E2872" s="292" t="s">
        <v>4981</v>
      </c>
      <c r="L2872" s="265">
        <v>-1200000</v>
      </c>
    </row>
    <row r="2873" spans="1:14" x14ac:dyDescent="0.3">
      <c r="A2873" s="58">
        <v>2873</v>
      </c>
      <c r="B2873" s="264">
        <v>46049</v>
      </c>
      <c r="C2873" s="292" t="s">
        <v>4982</v>
      </c>
      <c r="E2873" s="292" t="s">
        <v>2170</v>
      </c>
      <c r="F2873" s="269" t="s">
        <v>1196</v>
      </c>
      <c r="G2873" s="265">
        <v>1500000</v>
      </c>
      <c r="H2873" s="269">
        <v>1</v>
      </c>
      <c r="J2873" s="266">
        <v>150000</v>
      </c>
      <c r="K2873" s="265">
        <v>1650000</v>
      </c>
      <c r="N2873" t="s">
        <v>5046</v>
      </c>
    </row>
    <row r="2874" spans="1:14" x14ac:dyDescent="0.3">
      <c r="A2874" s="58">
        <v>2874</v>
      </c>
      <c r="B2874" s="264">
        <v>46049</v>
      </c>
      <c r="C2874" s="292" t="s">
        <v>4982</v>
      </c>
      <c r="E2874" s="292" t="s">
        <v>2171</v>
      </c>
      <c r="F2874" s="269" t="s">
        <v>1794</v>
      </c>
      <c r="G2874" s="265">
        <v>100000</v>
      </c>
      <c r="H2874" s="269">
        <v>1</v>
      </c>
      <c r="J2874" s="266">
        <v>10000</v>
      </c>
      <c r="K2874" s="265">
        <v>110000</v>
      </c>
      <c r="N2874" t="s">
        <v>5046</v>
      </c>
    </row>
    <row r="2875" spans="1:14" x14ac:dyDescent="0.3">
      <c r="A2875" s="58">
        <v>2875</v>
      </c>
      <c r="B2875" s="264">
        <v>46049</v>
      </c>
      <c r="C2875" s="292" t="s">
        <v>4982</v>
      </c>
      <c r="E2875" s="292" t="s">
        <v>4004</v>
      </c>
      <c r="F2875" s="269" t="s">
        <v>2207</v>
      </c>
      <c r="G2875" s="265">
        <v>250000</v>
      </c>
      <c r="H2875" s="269">
        <v>1</v>
      </c>
      <c r="J2875" s="266">
        <v>25000</v>
      </c>
      <c r="K2875" s="265">
        <v>275000</v>
      </c>
      <c r="N2875" t="s">
        <v>5046</v>
      </c>
    </row>
    <row r="2876" spans="1:14" x14ac:dyDescent="0.3">
      <c r="A2876" s="58">
        <v>2876</v>
      </c>
      <c r="B2876" s="264">
        <v>46049</v>
      </c>
      <c r="C2876" s="292" t="s">
        <v>4389</v>
      </c>
      <c r="E2876" s="292" t="s">
        <v>4814</v>
      </c>
      <c r="F2876" s="269" t="s">
        <v>4813</v>
      </c>
      <c r="G2876" s="265">
        <v>1400000</v>
      </c>
      <c r="H2876" s="269">
        <v>1</v>
      </c>
      <c r="J2876" s="266">
        <v>140000</v>
      </c>
      <c r="K2876" s="265">
        <v>1540000</v>
      </c>
      <c r="N2876" t="s">
        <v>5046</v>
      </c>
    </row>
    <row r="2877" spans="1:14" x14ac:dyDescent="0.3">
      <c r="A2877" s="58">
        <v>2877</v>
      </c>
      <c r="B2877" s="264">
        <v>46049</v>
      </c>
      <c r="C2877" s="292" t="s">
        <v>4389</v>
      </c>
      <c r="E2877" s="292" t="s">
        <v>4986</v>
      </c>
      <c r="G2877" s="265">
        <v>300000</v>
      </c>
      <c r="H2877" s="269">
        <v>1</v>
      </c>
      <c r="J2877" s="266">
        <v>30000</v>
      </c>
      <c r="K2877" s="265">
        <v>330000</v>
      </c>
      <c r="N2877" t="s">
        <v>5046</v>
      </c>
    </row>
    <row r="2878" spans="1:14" x14ac:dyDescent="0.3">
      <c r="A2878" s="58">
        <v>2878</v>
      </c>
      <c r="B2878" s="264">
        <v>46049</v>
      </c>
      <c r="C2878" s="292" t="s">
        <v>4389</v>
      </c>
      <c r="E2878" s="292" t="s">
        <v>2306</v>
      </c>
      <c r="G2878" s="265">
        <v>-100000</v>
      </c>
      <c r="H2878" s="269">
        <v>1</v>
      </c>
      <c r="J2878" s="266">
        <v>-10000</v>
      </c>
      <c r="K2878" s="265">
        <v>-110000</v>
      </c>
      <c r="N2878" t="s">
        <v>5046</v>
      </c>
    </row>
    <row r="2879" spans="1:14" x14ac:dyDescent="0.3">
      <c r="A2879" s="58">
        <v>2879</v>
      </c>
      <c r="B2879" s="264">
        <v>46049</v>
      </c>
      <c r="C2879" s="292" t="s">
        <v>2135</v>
      </c>
      <c r="E2879" s="292" t="s">
        <v>1540</v>
      </c>
      <c r="F2879" s="269">
        <v>24152333903</v>
      </c>
      <c r="G2879" s="265">
        <v>50000</v>
      </c>
      <c r="H2879" s="269">
        <v>1</v>
      </c>
      <c r="K2879" s="265">
        <v>50000</v>
      </c>
      <c r="N2879" t="s">
        <v>5046</v>
      </c>
    </row>
    <row r="2880" spans="1:14" x14ac:dyDescent="0.3">
      <c r="A2880" s="58">
        <v>2880</v>
      </c>
      <c r="B2880" s="264">
        <v>46049</v>
      </c>
      <c r="C2880" s="292" t="s">
        <v>1297</v>
      </c>
      <c r="E2880" s="292" t="s">
        <v>5016</v>
      </c>
      <c r="F2880" s="269" t="s">
        <v>1202</v>
      </c>
      <c r="G2880" s="265">
        <v>600000</v>
      </c>
      <c r="H2880" s="269">
        <v>1</v>
      </c>
      <c r="J2880" s="266">
        <v>60000</v>
      </c>
      <c r="K2880" s="265">
        <v>660000</v>
      </c>
      <c r="N2880" t="s">
        <v>5046</v>
      </c>
    </row>
    <row r="2881" spans="1:14" x14ac:dyDescent="0.3">
      <c r="A2881" s="58">
        <v>2881</v>
      </c>
      <c r="B2881" s="264">
        <v>46049</v>
      </c>
      <c r="C2881" s="292" t="s">
        <v>1297</v>
      </c>
      <c r="E2881" s="292" t="s">
        <v>2180</v>
      </c>
      <c r="F2881" s="269">
        <v>50229</v>
      </c>
      <c r="G2881" s="265">
        <v>70000</v>
      </c>
      <c r="H2881" s="269">
        <v>1</v>
      </c>
      <c r="J2881" s="266">
        <v>7000</v>
      </c>
      <c r="K2881" s="265">
        <v>77000</v>
      </c>
      <c r="N2881" t="s">
        <v>5046</v>
      </c>
    </row>
    <row r="2882" spans="1:14" x14ac:dyDescent="0.3">
      <c r="A2882" s="58">
        <v>2882</v>
      </c>
      <c r="B2882" s="264">
        <v>46049</v>
      </c>
      <c r="C2882" s="292" t="s">
        <v>1532</v>
      </c>
      <c r="E2882" s="292" t="s">
        <v>2181</v>
      </c>
      <c r="F2882" s="269" t="s">
        <v>1786</v>
      </c>
      <c r="G2882" s="265">
        <v>70000</v>
      </c>
      <c r="H2882" s="269">
        <v>1</v>
      </c>
      <c r="K2882" s="265">
        <v>70000</v>
      </c>
      <c r="N2882" t="s">
        <v>5046</v>
      </c>
    </row>
    <row r="2883" spans="1:14" x14ac:dyDescent="0.3">
      <c r="A2883" s="58">
        <v>2883</v>
      </c>
      <c r="B2883" s="264">
        <v>46049</v>
      </c>
      <c r="C2883" s="292" t="s">
        <v>2730</v>
      </c>
      <c r="E2883" s="292" t="s">
        <v>2018</v>
      </c>
      <c r="F2883" s="269" t="s">
        <v>1210</v>
      </c>
      <c r="G2883" s="265">
        <v>1500000</v>
      </c>
      <c r="H2883" s="269">
        <v>1</v>
      </c>
      <c r="K2883" s="265">
        <v>1500000</v>
      </c>
      <c r="N2883" t="s">
        <v>5046</v>
      </c>
    </row>
    <row r="2884" spans="1:14" x14ac:dyDescent="0.3">
      <c r="A2884" s="58">
        <v>2884</v>
      </c>
      <c r="B2884" s="264">
        <v>46049</v>
      </c>
      <c r="C2884" s="292" t="s">
        <v>4982</v>
      </c>
      <c r="E2884" s="292" t="s">
        <v>4992</v>
      </c>
      <c r="L2884" s="265">
        <v>-2035000</v>
      </c>
    </row>
    <row r="2885" spans="1:14" x14ac:dyDescent="0.3">
      <c r="A2885" s="58">
        <v>2885</v>
      </c>
      <c r="B2885" s="264">
        <v>46049</v>
      </c>
      <c r="C2885" s="292" t="s">
        <v>4389</v>
      </c>
      <c r="E2885" s="292" t="s">
        <v>4993</v>
      </c>
      <c r="L2885" s="265">
        <v>-1760000</v>
      </c>
    </row>
    <row r="2886" spans="1:14" x14ac:dyDescent="0.3">
      <c r="A2886" s="58">
        <v>2886</v>
      </c>
      <c r="B2886" s="264">
        <v>46049</v>
      </c>
      <c r="C2886" s="292" t="s">
        <v>4961</v>
      </c>
      <c r="E2886" s="292" t="s">
        <v>4995</v>
      </c>
      <c r="L2886" s="265">
        <v>-350000</v>
      </c>
    </row>
    <row r="2887" spans="1:14" x14ac:dyDescent="0.3">
      <c r="A2887" s="58">
        <v>2887</v>
      </c>
      <c r="B2887" s="264">
        <v>46050</v>
      </c>
      <c r="C2887" s="292" t="s">
        <v>1297</v>
      </c>
      <c r="E2887" s="292" t="s">
        <v>4140</v>
      </c>
      <c r="L2887" s="265">
        <v>-737000</v>
      </c>
    </row>
    <row r="2888" spans="1:14" x14ac:dyDescent="0.3">
      <c r="A2888" s="58">
        <v>2888</v>
      </c>
      <c r="B2888" s="264">
        <v>46051</v>
      </c>
      <c r="C2888" s="292" t="s">
        <v>1971</v>
      </c>
      <c r="E2888" s="292" t="s">
        <v>1735</v>
      </c>
      <c r="F2888" s="269">
        <v>2830501</v>
      </c>
      <c r="G2888" s="265">
        <v>1600000</v>
      </c>
      <c r="H2888" s="269">
        <v>1</v>
      </c>
      <c r="K2888" s="265">
        <v>1600000</v>
      </c>
      <c r="N2888" t="s">
        <v>5046</v>
      </c>
    </row>
    <row r="2889" spans="1:14" x14ac:dyDescent="0.3">
      <c r="A2889" s="58">
        <v>2889</v>
      </c>
      <c r="B2889" s="264">
        <v>46051</v>
      </c>
      <c r="C2889" s="292" t="s">
        <v>2546</v>
      </c>
      <c r="E2889" s="292" t="s">
        <v>1526</v>
      </c>
      <c r="G2889" s="265">
        <v>450000</v>
      </c>
      <c r="H2889" s="269">
        <v>1</v>
      </c>
      <c r="K2889" s="265">
        <v>450000</v>
      </c>
      <c r="N2889" t="s">
        <v>5046</v>
      </c>
    </row>
    <row r="2890" spans="1:14" x14ac:dyDescent="0.3">
      <c r="A2890" s="58">
        <v>2890</v>
      </c>
      <c r="B2890" s="264">
        <v>46051</v>
      </c>
      <c r="C2890" s="292" t="s">
        <v>1390</v>
      </c>
      <c r="E2890" s="292" t="s">
        <v>2828</v>
      </c>
      <c r="F2890" s="269">
        <v>5961308248</v>
      </c>
      <c r="G2890" s="265">
        <v>130000</v>
      </c>
      <c r="H2890" s="269">
        <v>1</v>
      </c>
      <c r="K2890" s="265">
        <v>130000</v>
      </c>
      <c r="N2890" t="s">
        <v>5046</v>
      </c>
    </row>
    <row r="2891" spans="1:14" x14ac:dyDescent="0.3">
      <c r="A2891" s="58">
        <v>2891</v>
      </c>
      <c r="B2891" s="264">
        <v>46051</v>
      </c>
      <c r="C2891" s="292" t="s">
        <v>1587</v>
      </c>
      <c r="E2891" s="292" t="s">
        <v>1750</v>
      </c>
      <c r="F2891" s="269">
        <v>501220641</v>
      </c>
      <c r="G2891" s="265">
        <v>300000</v>
      </c>
      <c r="H2891" s="269">
        <v>1</v>
      </c>
      <c r="K2891" s="265">
        <v>300000</v>
      </c>
      <c r="N2891" t="s">
        <v>5046</v>
      </c>
    </row>
    <row r="2892" spans="1:14" x14ac:dyDescent="0.3">
      <c r="A2892" s="58">
        <v>2892</v>
      </c>
      <c r="B2892" s="264">
        <v>46050</v>
      </c>
      <c r="C2892" s="292" t="s">
        <v>1571</v>
      </c>
      <c r="E2892" s="292" t="s">
        <v>4887</v>
      </c>
      <c r="F2892" s="269">
        <v>97031708500</v>
      </c>
      <c r="G2892" s="265">
        <v>3500000</v>
      </c>
      <c r="H2892" s="269">
        <v>1</v>
      </c>
      <c r="J2892" s="266">
        <v>350000</v>
      </c>
      <c r="K2892" s="265">
        <v>3850000</v>
      </c>
    </row>
    <row r="2893" spans="1:14" x14ac:dyDescent="0.3">
      <c r="A2893" s="58">
        <v>2893</v>
      </c>
      <c r="B2893" s="264">
        <v>46050</v>
      </c>
      <c r="C2893" s="292" t="s">
        <v>1571</v>
      </c>
      <c r="E2893" s="292" t="s">
        <v>1755</v>
      </c>
      <c r="F2893" s="269" t="s">
        <v>1757</v>
      </c>
      <c r="G2893" s="265">
        <v>100000</v>
      </c>
      <c r="H2893" s="269">
        <v>1</v>
      </c>
      <c r="J2893" s="266">
        <v>10000</v>
      </c>
      <c r="K2893" s="265">
        <v>110000</v>
      </c>
    </row>
    <row r="2894" spans="1:14" x14ac:dyDescent="0.3">
      <c r="A2894" s="58">
        <v>2894</v>
      </c>
      <c r="B2894" s="264">
        <v>46050</v>
      </c>
      <c r="C2894" s="292" t="s">
        <v>3901</v>
      </c>
      <c r="E2894" s="292" t="s">
        <v>1198</v>
      </c>
      <c r="F2894" s="269" t="s">
        <v>1743</v>
      </c>
      <c r="G2894" s="265">
        <v>1200000</v>
      </c>
      <c r="H2894" s="269">
        <v>1</v>
      </c>
      <c r="K2894" s="265">
        <v>1200000</v>
      </c>
      <c r="N2894" t="s">
        <v>5046</v>
      </c>
    </row>
    <row r="2895" spans="1:14" x14ac:dyDescent="0.3">
      <c r="A2895" s="58">
        <v>2895</v>
      </c>
      <c r="B2895" s="264">
        <v>46050</v>
      </c>
      <c r="C2895" s="292" t="s">
        <v>3901</v>
      </c>
      <c r="E2895" s="292" t="s">
        <v>1487</v>
      </c>
      <c r="F2895" s="269" t="s">
        <v>2667</v>
      </c>
      <c r="G2895" s="265">
        <v>350000</v>
      </c>
      <c r="H2895" s="269">
        <v>1</v>
      </c>
      <c r="K2895" s="265">
        <v>350000</v>
      </c>
      <c r="N2895" t="s">
        <v>5046</v>
      </c>
    </row>
    <row r="2896" spans="1:14" x14ac:dyDescent="0.3">
      <c r="A2896" s="58">
        <v>2896</v>
      </c>
      <c r="B2896" s="264">
        <v>46052</v>
      </c>
      <c r="C2896" s="292" t="s">
        <v>1971</v>
      </c>
      <c r="E2896" s="292" t="s">
        <v>4817</v>
      </c>
      <c r="L2896" s="265">
        <v>-1600000</v>
      </c>
    </row>
    <row r="2897" spans="1:14" x14ac:dyDescent="0.3">
      <c r="A2897" s="58">
        <v>2897</v>
      </c>
      <c r="B2897" s="264">
        <v>46052</v>
      </c>
      <c r="C2897" s="292" t="s">
        <v>3884</v>
      </c>
      <c r="E2897" s="292" t="s">
        <v>5002</v>
      </c>
      <c r="L2897" s="265">
        <v>-440000</v>
      </c>
    </row>
    <row r="2898" spans="1:14" x14ac:dyDescent="0.3">
      <c r="A2898" s="58">
        <v>2898</v>
      </c>
      <c r="B2898" s="264">
        <v>46052</v>
      </c>
      <c r="C2898" s="292" t="s">
        <v>1229</v>
      </c>
      <c r="E2898" s="292" t="s">
        <v>4255</v>
      </c>
      <c r="L2898" s="265">
        <v>-1430000</v>
      </c>
    </row>
    <row r="2899" spans="1:14" x14ac:dyDescent="0.3">
      <c r="A2899" s="58">
        <v>2899</v>
      </c>
      <c r="B2899" s="264">
        <v>46052</v>
      </c>
      <c r="C2899" s="292" t="s">
        <v>2730</v>
      </c>
      <c r="E2899" s="292" t="s">
        <v>3711</v>
      </c>
      <c r="L2899" s="265">
        <v>-1500000</v>
      </c>
    </row>
    <row r="2900" spans="1:14" x14ac:dyDescent="0.3">
      <c r="A2900" s="58">
        <v>2900</v>
      </c>
      <c r="B2900" s="264">
        <v>46052</v>
      </c>
      <c r="C2900" s="292" t="s">
        <v>1470</v>
      </c>
      <c r="E2900" s="292" t="s">
        <v>2406</v>
      </c>
      <c r="F2900" s="269" t="s">
        <v>2736</v>
      </c>
      <c r="G2900" s="265">
        <v>1100000</v>
      </c>
      <c r="H2900" s="269">
        <v>1</v>
      </c>
      <c r="K2900" s="265">
        <v>1100000</v>
      </c>
      <c r="M2900" s="292" t="s">
        <v>5004</v>
      </c>
      <c r="N2900" t="s">
        <v>5046</v>
      </c>
    </row>
    <row r="2901" spans="1:14" x14ac:dyDescent="0.3">
      <c r="A2901" s="58">
        <v>2901</v>
      </c>
      <c r="B2901" s="264">
        <v>46052</v>
      </c>
      <c r="C2901" s="292" t="s">
        <v>1713</v>
      </c>
      <c r="E2901" s="292" t="s">
        <v>5018</v>
      </c>
      <c r="G2901" s="265">
        <v>1500000</v>
      </c>
      <c r="H2901" s="269">
        <v>1</v>
      </c>
      <c r="K2901" s="265">
        <v>1500000</v>
      </c>
      <c r="N2901" t="s">
        <v>5046</v>
      </c>
    </row>
    <row r="2902" spans="1:14" x14ac:dyDescent="0.3">
      <c r="A2902" s="58">
        <v>2902</v>
      </c>
      <c r="B2902" s="264">
        <v>46052</v>
      </c>
      <c r="C2902" s="292" t="s">
        <v>2398</v>
      </c>
      <c r="E2902" s="292" t="s">
        <v>4814</v>
      </c>
      <c r="F2902" s="269" t="s">
        <v>4813</v>
      </c>
      <c r="G2902" s="265">
        <v>1400000</v>
      </c>
      <c r="H2902" s="269">
        <v>1</v>
      </c>
      <c r="J2902" s="266">
        <v>140000</v>
      </c>
      <c r="K2902" s="265">
        <v>1540000</v>
      </c>
      <c r="N2902" t="s">
        <v>5046</v>
      </c>
    </row>
    <row r="2903" spans="1:14" x14ac:dyDescent="0.3">
      <c r="A2903" s="58">
        <v>2903</v>
      </c>
      <c r="B2903" s="264">
        <v>46052</v>
      </c>
      <c r="C2903" s="292" t="s">
        <v>2904</v>
      </c>
      <c r="E2903" s="292" t="s">
        <v>1727</v>
      </c>
      <c r="F2903" s="269">
        <v>2850701</v>
      </c>
      <c r="G2903" s="265">
        <v>500000</v>
      </c>
      <c r="H2903" s="269">
        <v>1</v>
      </c>
      <c r="K2903" s="265">
        <v>500000</v>
      </c>
      <c r="N2903" t="s">
        <v>5046</v>
      </c>
    </row>
    <row r="2904" spans="1:14" x14ac:dyDescent="0.3">
      <c r="A2904" s="58">
        <v>2904</v>
      </c>
      <c r="B2904" s="264">
        <v>46052</v>
      </c>
      <c r="C2904" s="292" t="s">
        <v>2730</v>
      </c>
      <c r="E2904" s="292" t="s">
        <v>2176</v>
      </c>
      <c r="F2904" s="269" t="s">
        <v>1195</v>
      </c>
      <c r="G2904" s="265">
        <v>1000000</v>
      </c>
      <c r="H2904" s="269">
        <v>1</v>
      </c>
      <c r="K2904" s="265">
        <v>1000000</v>
      </c>
      <c r="N2904" t="s">
        <v>5046</v>
      </c>
    </row>
    <row r="2905" spans="1:14" x14ac:dyDescent="0.3">
      <c r="A2905" s="58">
        <v>2905</v>
      </c>
      <c r="B2905" s="264">
        <v>46052</v>
      </c>
      <c r="C2905" s="292" t="s">
        <v>2692</v>
      </c>
      <c r="E2905" s="292" t="s">
        <v>2184</v>
      </c>
      <c r="G2905" s="265">
        <v>600000</v>
      </c>
      <c r="H2905" s="269">
        <v>1</v>
      </c>
      <c r="K2905" s="265">
        <v>600000</v>
      </c>
      <c r="N2905" t="s">
        <v>5046</v>
      </c>
    </row>
    <row r="2906" spans="1:14" x14ac:dyDescent="0.3">
      <c r="A2906" s="58">
        <v>2906</v>
      </c>
      <c r="B2906" s="264">
        <v>46052</v>
      </c>
      <c r="C2906" s="292" t="s">
        <v>2692</v>
      </c>
      <c r="E2906" s="292" t="s">
        <v>1510</v>
      </c>
      <c r="G2906" s="265">
        <v>20000</v>
      </c>
      <c r="H2906" s="269">
        <v>1</v>
      </c>
      <c r="K2906" s="265">
        <v>20000</v>
      </c>
      <c r="N2906" t="s">
        <v>5046</v>
      </c>
    </row>
    <row r="2907" spans="1:14" x14ac:dyDescent="0.3">
      <c r="A2907" s="58">
        <v>2907</v>
      </c>
      <c r="B2907" s="264">
        <v>46052</v>
      </c>
      <c r="C2907" s="292" t="s">
        <v>2692</v>
      </c>
      <c r="E2907" s="292" t="s">
        <v>5009</v>
      </c>
      <c r="G2907" s="265">
        <v>12000</v>
      </c>
      <c r="H2907" s="269">
        <v>1</v>
      </c>
      <c r="K2907" s="265">
        <v>12000</v>
      </c>
      <c r="N2907" t="s">
        <v>5046</v>
      </c>
    </row>
    <row r="2908" spans="1:14" x14ac:dyDescent="0.3">
      <c r="A2908" s="58">
        <v>2908</v>
      </c>
      <c r="B2908" s="264">
        <v>46052</v>
      </c>
      <c r="C2908" s="292" t="s">
        <v>1445</v>
      </c>
      <c r="E2908" s="292" t="s">
        <v>5012</v>
      </c>
      <c r="F2908" s="269" t="s">
        <v>5011</v>
      </c>
      <c r="G2908" s="265">
        <v>400000</v>
      </c>
      <c r="H2908" s="269">
        <v>1</v>
      </c>
      <c r="K2908" s="265">
        <v>400000</v>
      </c>
      <c r="N2908" t="s">
        <v>5046</v>
      </c>
    </row>
    <row r="2909" spans="1:14" x14ac:dyDescent="0.3">
      <c r="A2909" s="58">
        <v>2909</v>
      </c>
      <c r="B2909" s="264">
        <v>46052</v>
      </c>
      <c r="C2909" s="292" t="s">
        <v>1445</v>
      </c>
      <c r="E2909" s="292" t="s">
        <v>5014</v>
      </c>
      <c r="F2909" s="269" t="s">
        <v>5013</v>
      </c>
      <c r="G2909" s="265">
        <v>400000</v>
      </c>
      <c r="H2909" s="269">
        <v>1</v>
      </c>
      <c r="K2909" s="265">
        <v>400000</v>
      </c>
      <c r="N2909" t="s">
        <v>5046</v>
      </c>
    </row>
    <row r="2910" spans="1:14" x14ac:dyDescent="0.3">
      <c r="A2910" s="58">
        <v>2910</v>
      </c>
      <c r="B2910" s="264">
        <v>46052</v>
      </c>
      <c r="C2910" s="292" t="s">
        <v>1885</v>
      </c>
      <c r="E2910" s="292" t="s">
        <v>4192</v>
      </c>
      <c r="L2910" s="265">
        <v>-2750000</v>
      </c>
    </row>
    <row r="2911" spans="1:14" x14ac:dyDescent="0.3">
      <c r="A2911" s="58">
        <v>2911</v>
      </c>
      <c r="B2911" s="264">
        <v>46053</v>
      </c>
      <c r="C2911" s="292" t="s">
        <v>1545</v>
      </c>
      <c r="E2911" s="292" t="s">
        <v>5020</v>
      </c>
      <c r="G2911" s="265">
        <v>250000</v>
      </c>
      <c r="H2911" s="269">
        <v>1</v>
      </c>
      <c r="J2911" s="266">
        <v>25000</v>
      </c>
      <c r="K2911" s="265">
        <v>275000</v>
      </c>
    </row>
    <row r="2912" spans="1:14" x14ac:dyDescent="0.3">
      <c r="A2912" s="58">
        <v>2912</v>
      </c>
      <c r="B2912" s="264">
        <v>46053</v>
      </c>
      <c r="C2912" s="292" t="s">
        <v>2398</v>
      </c>
      <c r="E2912" s="292" t="s">
        <v>5022</v>
      </c>
      <c r="L2912" s="265">
        <v>-1540000</v>
      </c>
    </row>
    <row r="2913" spans="1:14" x14ac:dyDescent="0.3">
      <c r="A2913" s="58">
        <v>2913</v>
      </c>
      <c r="B2913" s="264">
        <v>46053</v>
      </c>
      <c r="C2913" s="292" t="s">
        <v>1013</v>
      </c>
      <c r="E2913" s="292" t="s">
        <v>3798</v>
      </c>
      <c r="L2913" s="265">
        <v>-2035000</v>
      </c>
    </row>
    <row r="2914" spans="1:14" x14ac:dyDescent="0.3">
      <c r="A2914" s="58">
        <v>2914</v>
      </c>
      <c r="B2914" s="264">
        <v>46053</v>
      </c>
      <c r="C2914" s="292" t="s">
        <v>1364</v>
      </c>
      <c r="E2914" s="292" t="s">
        <v>4736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1476</v>
      </c>
      <c r="E2915" s="292" t="s">
        <v>5023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2546</v>
      </c>
      <c r="E2916" s="292" t="s">
        <v>5024</v>
      </c>
      <c r="L2916" s="265">
        <v>-450000</v>
      </c>
    </row>
    <row r="2917" spans="1:14" x14ac:dyDescent="0.3">
      <c r="A2917" s="58">
        <v>2917</v>
      </c>
      <c r="B2917" s="264">
        <v>46053</v>
      </c>
      <c r="C2917" s="292" t="s">
        <v>5040</v>
      </c>
      <c r="E2917" s="292" t="s">
        <v>5041</v>
      </c>
      <c r="F2917" s="269" t="s">
        <v>5042</v>
      </c>
      <c r="G2917" s="265">
        <v>250000</v>
      </c>
      <c r="H2917" s="269">
        <v>1</v>
      </c>
      <c r="J2917" s="266">
        <v>25000</v>
      </c>
      <c r="K2917" s="265">
        <v>275000</v>
      </c>
      <c r="M2917" s="292" t="s">
        <v>5043</v>
      </c>
      <c r="N2917" t="s">
        <v>5046</v>
      </c>
    </row>
    <row r="2918" spans="1:14" x14ac:dyDescent="0.3">
      <c r="A2918" s="58">
        <v>2918</v>
      </c>
      <c r="B2918" s="264">
        <v>46053</v>
      </c>
      <c r="C2918" s="292" t="s">
        <v>1568</v>
      </c>
      <c r="E2918" s="292" t="s">
        <v>4468</v>
      </c>
      <c r="L2918" s="265">
        <v>-737000</v>
      </c>
    </row>
    <row r="2919" spans="1:14" x14ac:dyDescent="0.3">
      <c r="A2919" s="58">
        <v>2919</v>
      </c>
      <c r="B2919" s="264">
        <v>46055</v>
      </c>
      <c r="C2919" s="292" t="s">
        <v>2904</v>
      </c>
      <c r="E2919" s="292" t="s">
        <v>4287</v>
      </c>
      <c r="L2919" s="265">
        <v>-500000</v>
      </c>
    </row>
    <row r="2920" spans="1:14" x14ac:dyDescent="0.3">
      <c r="A2920" s="58">
        <v>2920</v>
      </c>
      <c r="B2920" s="264">
        <v>46055</v>
      </c>
      <c r="C2920" s="292" t="s">
        <v>1713</v>
      </c>
      <c r="E2920" s="292" t="s">
        <v>5026</v>
      </c>
      <c r="L2920" s="265">
        <v>-2350000</v>
      </c>
    </row>
    <row r="2921" spans="1:14" x14ac:dyDescent="0.3">
      <c r="A2921" s="58">
        <v>2921</v>
      </c>
      <c r="B2921" s="264">
        <v>46055</v>
      </c>
      <c r="C2921" s="292" t="s">
        <v>1390</v>
      </c>
      <c r="E2921" s="292" t="s">
        <v>3759</v>
      </c>
      <c r="L2921" s="265">
        <v>-8215000</v>
      </c>
    </row>
    <row r="2922" spans="1:14" x14ac:dyDescent="0.3">
      <c r="A2922" s="58">
        <v>2922</v>
      </c>
      <c r="B2922" s="264">
        <v>46055</v>
      </c>
      <c r="C2922" s="292" t="s">
        <v>1532</v>
      </c>
      <c r="E2922" s="292" t="s">
        <v>3764</v>
      </c>
      <c r="L2922" s="265">
        <v>-1345000</v>
      </c>
    </row>
    <row r="2923" spans="1:14" x14ac:dyDescent="0.3">
      <c r="A2923" s="58">
        <v>2923</v>
      </c>
      <c r="B2923" s="264">
        <v>46055</v>
      </c>
      <c r="C2923" s="292" t="s">
        <v>1587</v>
      </c>
      <c r="E2923" s="292" t="s">
        <v>4361</v>
      </c>
      <c r="L2923" s="265">
        <v>-300000</v>
      </c>
    </row>
    <row r="2924" spans="1:14" x14ac:dyDescent="0.3">
      <c r="A2924" s="58">
        <v>2924</v>
      </c>
      <c r="B2924" s="264">
        <v>46055</v>
      </c>
      <c r="C2924" s="292" t="s">
        <v>1781</v>
      </c>
      <c r="E2924" s="292" t="s">
        <v>1526</v>
      </c>
      <c r="G2924" s="265">
        <v>450000</v>
      </c>
      <c r="H2924" s="269">
        <v>1</v>
      </c>
      <c r="K2924" s="265">
        <v>450000</v>
      </c>
    </row>
    <row r="2925" spans="1:14" x14ac:dyDescent="0.3">
      <c r="A2925" s="58">
        <v>2925</v>
      </c>
      <c r="B2925" s="264">
        <v>46055</v>
      </c>
      <c r="C2925" s="292" t="s">
        <v>1781</v>
      </c>
      <c r="E2925" s="292" t="s">
        <v>1510</v>
      </c>
      <c r="G2925" s="265">
        <v>10000</v>
      </c>
      <c r="H2925" s="269">
        <v>1</v>
      </c>
      <c r="K2925" s="265">
        <v>10000</v>
      </c>
    </row>
    <row r="2926" spans="1:14" x14ac:dyDescent="0.3">
      <c r="A2926" s="58">
        <v>2926</v>
      </c>
      <c r="B2926" s="264">
        <v>46055</v>
      </c>
      <c r="C2926" s="292" t="s">
        <v>1297</v>
      </c>
      <c r="E2926" s="292" t="s">
        <v>1728</v>
      </c>
      <c r="F2926" s="269" t="s">
        <v>2822</v>
      </c>
      <c r="G2926" s="265">
        <v>500000</v>
      </c>
      <c r="H2926" s="269">
        <v>1</v>
      </c>
      <c r="J2926" s="266">
        <v>50000</v>
      </c>
      <c r="K2926" s="265">
        <v>550000</v>
      </c>
    </row>
    <row r="2927" spans="1:14" x14ac:dyDescent="0.3">
      <c r="A2927" s="58">
        <v>2927</v>
      </c>
      <c r="B2927" s="264">
        <v>46055</v>
      </c>
      <c r="C2927" s="292" t="s">
        <v>1838</v>
      </c>
      <c r="E2927" s="292" t="s">
        <v>1198</v>
      </c>
      <c r="F2927" s="269" t="s">
        <v>1743</v>
      </c>
      <c r="G2927" s="265">
        <v>1200000</v>
      </c>
      <c r="H2927" s="269">
        <v>1</v>
      </c>
      <c r="K2927" s="265">
        <v>1200000</v>
      </c>
    </row>
    <row r="2928" spans="1:14" x14ac:dyDescent="0.3">
      <c r="A2928" s="58">
        <v>2928</v>
      </c>
      <c r="B2928" s="264">
        <v>46055</v>
      </c>
      <c r="C2928" s="292" t="s">
        <v>1838</v>
      </c>
      <c r="E2928" s="292" t="s">
        <v>1487</v>
      </c>
      <c r="F2928" s="269" t="s">
        <v>2667</v>
      </c>
      <c r="G2928" s="265">
        <v>350000</v>
      </c>
      <c r="H2928" s="269">
        <v>1</v>
      </c>
      <c r="K2928" s="265">
        <v>350000</v>
      </c>
    </row>
    <row r="2929" spans="1:13" x14ac:dyDescent="0.3">
      <c r="A2929" s="58">
        <v>2929</v>
      </c>
      <c r="B2929" s="264">
        <v>46055</v>
      </c>
      <c r="C2929" s="292" t="s">
        <v>1838</v>
      </c>
      <c r="E2929" s="292" t="s">
        <v>2828</v>
      </c>
      <c r="F2929" s="269">
        <v>5961308248</v>
      </c>
      <c r="G2929" s="265">
        <v>130000</v>
      </c>
      <c r="H2929" s="269">
        <v>1</v>
      </c>
      <c r="K2929" s="265">
        <v>130000</v>
      </c>
    </row>
    <row r="2930" spans="1:13" x14ac:dyDescent="0.3">
      <c r="A2930" s="58">
        <v>2930</v>
      </c>
      <c r="B2930" s="264">
        <v>46055</v>
      </c>
      <c r="C2930" s="292" t="s">
        <v>2138</v>
      </c>
      <c r="E2930" s="292" t="s">
        <v>1708</v>
      </c>
      <c r="F2930" s="269">
        <v>27107593440</v>
      </c>
      <c r="G2930" s="265">
        <v>150000</v>
      </c>
      <c r="H2930" s="269">
        <v>3</v>
      </c>
      <c r="K2930" s="265">
        <v>450000</v>
      </c>
    </row>
    <row r="2931" spans="1:13" x14ac:dyDescent="0.3">
      <c r="A2931" s="58">
        <v>2931</v>
      </c>
      <c r="B2931" s="264">
        <v>46055</v>
      </c>
      <c r="C2931" s="292" t="s">
        <v>2771</v>
      </c>
      <c r="E2931" s="292" t="s">
        <v>4004</v>
      </c>
      <c r="F2931" s="269" t="s">
        <v>2207</v>
      </c>
      <c r="G2931" s="265">
        <v>250000</v>
      </c>
      <c r="H2931" s="269">
        <v>1</v>
      </c>
      <c r="K2931" s="265">
        <v>250000</v>
      </c>
    </row>
    <row r="2932" spans="1:13" x14ac:dyDescent="0.3">
      <c r="A2932" s="58">
        <v>2932</v>
      </c>
      <c r="B2932" s="264">
        <v>46055</v>
      </c>
      <c r="C2932" s="292" t="s">
        <v>1051</v>
      </c>
      <c r="E2932" s="292" t="s">
        <v>4897</v>
      </c>
      <c r="F2932" s="269" t="s">
        <v>5032</v>
      </c>
      <c r="G2932" s="265">
        <v>2100000</v>
      </c>
      <c r="H2932" s="269">
        <v>1</v>
      </c>
      <c r="K2932" s="265">
        <v>2100000</v>
      </c>
    </row>
    <row r="2933" spans="1:13" x14ac:dyDescent="0.3">
      <c r="A2933" s="58">
        <v>2933</v>
      </c>
      <c r="B2933" s="264">
        <v>46056</v>
      </c>
      <c r="C2933" s="292" t="s">
        <v>1713</v>
      </c>
      <c r="E2933" s="292" t="s">
        <v>2097</v>
      </c>
      <c r="F2933" s="269">
        <v>36050661</v>
      </c>
      <c r="G2933" s="265">
        <v>1200000</v>
      </c>
      <c r="H2933" s="269">
        <v>1</v>
      </c>
      <c r="K2933" s="265">
        <v>1200000</v>
      </c>
    </row>
    <row r="2934" spans="1:13" x14ac:dyDescent="0.3">
      <c r="A2934" s="58">
        <v>2934</v>
      </c>
      <c r="B2934" s="264">
        <v>46056</v>
      </c>
      <c r="C2934" s="292" t="s">
        <v>1571</v>
      </c>
      <c r="E2934" s="292" t="s">
        <v>3934</v>
      </c>
      <c r="L2934" s="265">
        <v>-5000000</v>
      </c>
    </row>
    <row r="2935" spans="1:13" x14ac:dyDescent="0.3">
      <c r="A2935" s="58">
        <v>2935</v>
      </c>
      <c r="B2935" s="264">
        <v>46056</v>
      </c>
      <c r="C2935" s="292" t="s">
        <v>1144</v>
      </c>
      <c r="E2935" s="292" t="s">
        <v>4144</v>
      </c>
      <c r="L2935" s="265">
        <v>-1507000</v>
      </c>
    </row>
    <row r="2936" spans="1:13" x14ac:dyDescent="0.3">
      <c r="A2936" s="58">
        <v>2936</v>
      </c>
      <c r="B2936" s="264">
        <v>46056</v>
      </c>
      <c r="C2936" s="292" t="s">
        <v>1297</v>
      </c>
      <c r="E2936" s="292" t="s">
        <v>4140</v>
      </c>
      <c r="L2936" s="265">
        <v>-550000</v>
      </c>
    </row>
    <row r="2937" spans="1:13" x14ac:dyDescent="0.3">
      <c r="A2937" s="58">
        <v>2937</v>
      </c>
      <c r="B2937" s="264">
        <v>46056</v>
      </c>
      <c r="C2937" s="292" t="s">
        <v>2857</v>
      </c>
      <c r="E2937" s="292" t="s">
        <v>4196</v>
      </c>
      <c r="L2937" s="265">
        <v>-275000</v>
      </c>
    </row>
    <row r="2938" spans="1:13" x14ac:dyDescent="0.3">
      <c r="A2938" s="58">
        <v>2938</v>
      </c>
      <c r="B2938" s="264">
        <v>46056</v>
      </c>
      <c r="C2938" s="292" t="s">
        <v>2692</v>
      </c>
      <c r="E2938" s="292" t="s">
        <v>4118</v>
      </c>
      <c r="L2938" s="265">
        <v>-632000</v>
      </c>
    </row>
    <row r="2939" spans="1:13" x14ac:dyDescent="0.3">
      <c r="A2939" s="58">
        <v>2939</v>
      </c>
      <c r="B2939" s="264">
        <v>46056</v>
      </c>
      <c r="C2939" s="292" t="s">
        <v>2138</v>
      </c>
      <c r="E2939" s="292" t="s">
        <v>5044</v>
      </c>
      <c r="L2939" s="265">
        <v>-450000</v>
      </c>
    </row>
    <row r="2940" spans="1:13" x14ac:dyDescent="0.3">
      <c r="A2940" s="58">
        <v>2940</v>
      </c>
      <c r="B2940" s="264">
        <v>46057</v>
      </c>
      <c r="C2940" s="292" t="s">
        <v>2730</v>
      </c>
      <c r="E2940" s="292" t="s">
        <v>5047</v>
      </c>
      <c r="L2940" s="265">
        <v>-1000000</v>
      </c>
    </row>
    <row r="2941" spans="1:13" x14ac:dyDescent="0.3">
      <c r="A2941" s="58">
        <v>2941</v>
      </c>
      <c r="B2941" s="264">
        <v>46057</v>
      </c>
      <c r="C2941" s="292" t="s">
        <v>3256</v>
      </c>
      <c r="E2941" s="292" t="s">
        <v>1198</v>
      </c>
      <c r="F2941" s="269" t="s">
        <v>1743</v>
      </c>
      <c r="G2941" s="265">
        <v>1300000</v>
      </c>
      <c r="H2941" s="269">
        <v>1</v>
      </c>
      <c r="K2941" s="265">
        <v>1300000</v>
      </c>
      <c r="M2941" s="292" t="s">
        <v>5048</v>
      </c>
    </row>
    <row r="2942" spans="1:13" x14ac:dyDescent="0.3">
      <c r="A2942" s="58">
        <v>2942</v>
      </c>
      <c r="B2942" s="264">
        <v>46057</v>
      </c>
      <c r="C2942" s="292" t="s">
        <v>4332</v>
      </c>
      <c r="E2942" s="292" t="s">
        <v>2392</v>
      </c>
      <c r="G2942" s="265">
        <v>200000</v>
      </c>
      <c r="H2942" s="269">
        <v>1</v>
      </c>
      <c r="K2942" s="265">
        <v>200000</v>
      </c>
    </row>
    <row r="2943" spans="1:13" x14ac:dyDescent="0.3">
      <c r="A2943" s="58">
        <v>2943</v>
      </c>
      <c r="B2943" s="264">
        <v>46057</v>
      </c>
      <c r="C2943" s="292" t="s">
        <v>1545</v>
      </c>
      <c r="E2943" s="292" t="s">
        <v>2392</v>
      </c>
      <c r="G2943" s="265">
        <v>200000</v>
      </c>
      <c r="H2943" s="269">
        <v>1</v>
      </c>
      <c r="J2943" s="266">
        <v>20000</v>
      </c>
      <c r="K2943" s="265">
        <v>220000</v>
      </c>
    </row>
    <row r="2944" spans="1:13" x14ac:dyDescent="0.3">
      <c r="A2944" s="58">
        <v>2944</v>
      </c>
      <c r="B2944" s="264">
        <v>46057</v>
      </c>
      <c r="C2944" s="292" t="s">
        <v>1571</v>
      </c>
      <c r="E2944" s="292" t="s">
        <v>1257</v>
      </c>
      <c r="F2944" s="269" t="s">
        <v>1256</v>
      </c>
      <c r="G2944" s="265">
        <v>50000</v>
      </c>
      <c r="H2944" s="269">
        <v>2</v>
      </c>
      <c r="J2944" s="266">
        <v>10000</v>
      </c>
      <c r="K2944" s="265">
        <v>110000</v>
      </c>
    </row>
    <row r="2945" spans="1:13" x14ac:dyDescent="0.3">
      <c r="A2945" s="58">
        <v>2945</v>
      </c>
      <c r="B2945" s="264">
        <v>46057</v>
      </c>
      <c r="C2945" s="292" t="s">
        <v>1390</v>
      </c>
      <c r="E2945" s="292" t="s">
        <v>1198</v>
      </c>
      <c r="F2945" s="269" t="s">
        <v>1743</v>
      </c>
      <c r="G2945" s="265">
        <v>1300000</v>
      </c>
      <c r="H2945" s="269">
        <v>1</v>
      </c>
      <c r="K2945" s="265">
        <v>1300000</v>
      </c>
    </row>
    <row r="2946" spans="1:13" x14ac:dyDescent="0.3">
      <c r="A2946" s="58">
        <v>2946</v>
      </c>
      <c r="B2946" s="264">
        <v>46057</v>
      </c>
      <c r="C2946" s="292" t="s">
        <v>1390</v>
      </c>
      <c r="E2946" s="292" t="s">
        <v>1696</v>
      </c>
      <c r="F2946" s="269" t="s">
        <v>1695</v>
      </c>
      <c r="G2946" s="265">
        <v>50000</v>
      </c>
      <c r="H2946" s="269">
        <v>1</v>
      </c>
      <c r="K2946" s="265">
        <v>50000</v>
      </c>
    </row>
    <row r="2947" spans="1:13" x14ac:dyDescent="0.3">
      <c r="A2947" s="58">
        <v>2947</v>
      </c>
      <c r="B2947" s="264">
        <v>46057</v>
      </c>
      <c r="C2947" s="292" t="s">
        <v>1838</v>
      </c>
      <c r="E2947" s="292" t="s">
        <v>5054</v>
      </c>
      <c r="L2947" s="265">
        <v>-1680000</v>
      </c>
    </row>
    <row r="2948" spans="1:13" x14ac:dyDescent="0.3">
      <c r="A2948" s="58">
        <v>2948</v>
      </c>
      <c r="B2948" s="264">
        <v>46057</v>
      </c>
      <c r="C2948" s="292" t="s">
        <v>1433</v>
      </c>
      <c r="E2948" s="292" t="s">
        <v>5055</v>
      </c>
      <c r="L2948" s="265">
        <v>-500000</v>
      </c>
    </row>
    <row r="2949" spans="1:13" x14ac:dyDescent="0.3">
      <c r="A2949" s="58">
        <v>2949</v>
      </c>
      <c r="B2949" s="264">
        <v>46058</v>
      </c>
      <c r="C2949" s="292" t="s">
        <v>1051</v>
      </c>
      <c r="E2949" s="292" t="s">
        <v>3830</v>
      </c>
      <c r="L2949" s="265">
        <v>-2100000</v>
      </c>
    </row>
    <row r="2950" spans="1:13" x14ac:dyDescent="0.3">
      <c r="A2950" s="58">
        <v>2950</v>
      </c>
      <c r="B2950" s="264">
        <v>46058</v>
      </c>
      <c r="C2950" s="292" t="s">
        <v>1971</v>
      </c>
      <c r="E2950" s="292" t="s">
        <v>2401</v>
      </c>
      <c r="F2950" s="269">
        <v>1087298441</v>
      </c>
      <c r="G2950" s="265">
        <v>50000</v>
      </c>
      <c r="H2950" s="269">
        <v>1</v>
      </c>
      <c r="K2950" s="265">
        <v>50000</v>
      </c>
    </row>
    <row r="2951" spans="1:13" x14ac:dyDescent="0.3">
      <c r="A2951" s="58">
        <v>2951</v>
      </c>
      <c r="B2951" s="264">
        <v>46058</v>
      </c>
      <c r="C2951" s="292" t="s">
        <v>3103</v>
      </c>
      <c r="E2951" s="292" t="s">
        <v>2186</v>
      </c>
      <c r="F2951" s="269">
        <v>2820403</v>
      </c>
      <c r="G2951" s="265">
        <v>1600000</v>
      </c>
      <c r="H2951" s="269">
        <v>1</v>
      </c>
      <c r="K2951" s="265">
        <v>1600000</v>
      </c>
    </row>
    <row r="2952" spans="1:13" x14ac:dyDescent="0.3">
      <c r="A2952" s="58">
        <v>2952</v>
      </c>
      <c r="B2952" s="264">
        <v>46058</v>
      </c>
      <c r="C2952" s="292" t="s">
        <v>1968</v>
      </c>
      <c r="E2952" s="292" t="s">
        <v>2176</v>
      </c>
      <c r="F2952" s="269" t="s">
        <v>1195</v>
      </c>
      <c r="G2952" s="265">
        <v>1000000</v>
      </c>
      <c r="H2952" s="269">
        <v>1</v>
      </c>
      <c r="J2952" s="266">
        <v>100000</v>
      </c>
      <c r="K2952" s="265">
        <v>1100000</v>
      </c>
      <c r="M2952" s="292" t="s">
        <v>5065</v>
      </c>
    </row>
    <row r="2953" spans="1:13" x14ac:dyDescent="0.3">
      <c r="A2953" s="58">
        <v>2953</v>
      </c>
      <c r="B2953" s="264">
        <v>46058</v>
      </c>
      <c r="C2953" s="292" t="s">
        <v>1838</v>
      </c>
      <c r="E2953" s="292" t="s">
        <v>2554</v>
      </c>
      <c r="F2953" s="269" t="s">
        <v>2553</v>
      </c>
      <c r="G2953" s="265">
        <v>1000000</v>
      </c>
      <c r="H2953" s="269">
        <v>1</v>
      </c>
      <c r="K2953" s="265">
        <v>1000000</v>
      </c>
      <c r="M2953" s="292" t="s">
        <v>5067</v>
      </c>
    </row>
    <row r="2954" spans="1:13" x14ac:dyDescent="0.3">
      <c r="A2954" s="58">
        <v>2954</v>
      </c>
      <c r="B2954" s="264">
        <v>46058</v>
      </c>
      <c r="C2954" s="292" t="s">
        <v>1440</v>
      </c>
      <c r="E2954" s="292" t="s">
        <v>2177</v>
      </c>
      <c r="F2954" s="269" t="s">
        <v>1202</v>
      </c>
      <c r="G2954" s="265">
        <v>600000</v>
      </c>
      <c r="H2954" s="269">
        <v>1</v>
      </c>
      <c r="K2954" s="265">
        <v>600000</v>
      </c>
    </row>
    <row r="2955" spans="1:13" x14ac:dyDescent="0.3">
      <c r="A2955" s="58">
        <v>2955</v>
      </c>
      <c r="B2955" s="264">
        <v>46058</v>
      </c>
      <c r="C2955" s="292" t="s">
        <v>1440</v>
      </c>
      <c r="E2955" s="292" t="s">
        <v>2180</v>
      </c>
      <c r="F2955" s="269">
        <v>50229</v>
      </c>
      <c r="G2955" s="265">
        <v>70000</v>
      </c>
      <c r="H2955" s="269">
        <v>1</v>
      </c>
      <c r="K2955" s="265">
        <v>70000</v>
      </c>
    </row>
    <row r="2956" spans="1:13" x14ac:dyDescent="0.3">
      <c r="A2956" s="58">
        <v>2956</v>
      </c>
      <c r="B2956" s="264">
        <v>46058</v>
      </c>
      <c r="C2956" s="292" t="s">
        <v>1440</v>
      </c>
      <c r="E2956" s="292" t="s">
        <v>2181</v>
      </c>
      <c r="F2956" s="269" t="s">
        <v>1786</v>
      </c>
      <c r="G2956" s="265">
        <v>40000</v>
      </c>
      <c r="H2956" s="269">
        <v>1</v>
      </c>
      <c r="K2956" s="265">
        <v>40000</v>
      </c>
    </row>
    <row r="2957" spans="1:13" x14ac:dyDescent="0.3">
      <c r="A2957" s="58">
        <v>2957</v>
      </c>
      <c r="B2957" s="264">
        <v>46058</v>
      </c>
      <c r="C2957" s="292" t="s">
        <v>1968</v>
      </c>
      <c r="E2957" s="292" t="s">
        <v>5070</v>
      </c>
      <c r="L2957" s="265">
        <v>-1100000</v>
      </c>
    </row>
    <row r="2958" spans="1:13" x14ac:dyDescent="0.3">
      <c r="A2958" s="58">
        <v>2958</v>
      </c>
      <c r="B2958" s="264">
        <v>46058</v>
      </c>
      <c r="C2958" s="292" t="s">
        <v>3103</v>
      </c>
      <c r="E2958" s="292" t="s">
        <v>4552</v>
      </c>
      <c r="L2958" s="265">
        <v>-1600000</v>
      </c>
    </row>
    <row r="2959" spans="1:13" x14ac:dyDescent="0.3">
      <c r="A2959" s="58">
        <v>2959</v>
      </c>
      <c r="B2959" s="264">
        <v>46058</v>
      </c>
      <c r="C2959" s="292" t="s">
        <v>1738</v>
      </c>
      <c r="E2959" s="292" t="s">
        <v>3763</v>
      </c>
      <c r="L2959" s="265">
        <v>-1067000</v>
      </c>
    </row>
  </sheetData>
  <autoFilter ref="A1:K293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4365</v>
      </c>
    </row>
    <row r="4" spans="1:1" x14ac:dyDescent="0.3">
      <c r="A4" s="306" t="s">
        <v>4367</v>
      </c>
    </row>
    <row r="5" spans="1:1" x14ac:dyDescent="0.3">
      <c r="A5" s="306" t="s">
        <v>4368</v>
      </c>
    </row>
    <row r="6" spans="1:1" x14ac:dyDescent="0.3">
      <c r="A6" s="306" t="s">
        <v>4369</v>
      </c>
    </row>
    <row r="7" spans="1:1" x14ac:dyDescent="0.3">
      <c r="A7" s="306" t="s">
        <v>4370</v>
      </c>
    </row>
    <row r="8" spans="1:1" x14ac:dyDescent="0.3">
      <c r="A8" s="306" t="s">
        <v>4371</v>
      </c>
    </row>
    <row r="9" spans="1:1" x14ac:dyDescent="0.3">
      <c r="A9" s="306" t="s">
        <v>4372</v>
      </c>
    </row>
    <row r="10" spans="1:1" x14ac:dyDescent="0.3">
      <c r="A10" s="306" t="s">
        <v>4373</v>
      </c>
    </row>
    <row r="11" spans="1:1" x14ac:dyDescent="0.3">
      <c r="A11" s="306" t="s">
        <v>4374</v>
      </c>
    </row>
    <row r="12" spans="1:1" x14ac:dyDescent="0.3">
      <c r="A12" s="306" t="s">
        <v>4375</v>
      </c>
    </row>
    <row r="13" spans="1:1" x14ac:dyDescent="0.3">
      <c r="A13" s="306" t="s">
        <v>4376</v>
      </c>
    </row>
    <row r="14" spans="1:1" x14ac:dyDescent="0.3">
      <c r="A14" s="306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F19" sqref="F19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46058</v>
      </c>
      <c r="B3" s="235" t="s">
        <v>1123</v>
      </c>
      <c r="C3" s="286">
        <f>SUMIF($B:$B,A3,I:I)</f>
        <v>4460000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47"/>
      <c r="I3" s="240"/>
      <c r="J3" s="69"/>
      <c r="K3" s="67"/>
    </row>
    <row r="4" spans="1:16" ht="15.95" customHeight="1" x14ac:dyDescent="0.3">
      <c r="A4" s="241">
        <f>MONTH(A3)</f>
        <v>2</v>
      </c>
      <c r="B4" s="235" t="s">
        <v>1124</v>
      </c>
      <c r="C4" s="236">
        <f>SUMIFS($I:$I,$B:$B,"&gt;="&amp;DATE(A5,A4,1),$B:$B,"&lt;="&amp;EOMONTH(DATE(A5,A4,1),0))</f>
        <v>14330000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2919</v>
      </c>
      <c r="B9" s="94">
        <v>46055</v>
      </c>
      <c r="C9" s="85" t="s">
        <v>2904</v>
      </c>
      <c r="D9" s="112" t="s">
        <v>4287</v>
      </c>
      <c r="E9" s="79"/>
      <c r="F9" s="224"/>
      <c r="H9" s="128"/>
      <c r="J9" s="80">
        <v>-500000</v>
      </c>
      <c r="M9" s="54"/>
      <c r="N9" s="54"/>
      <c r="O9" s="54"/>
      <c r="P9" s="54"/>
    </row>
    <row r="10" spans="1:16" ht="18" customHeight="1" x14ac:dyDescent="0.3">
      <c r="A10" s="89">
        <v>2920</v>
      </c>
      <c r="B10" s="94">
        <v>46055</v>
      </c>
      <c r="C10" s="85" t="s">
        <v>1713</v>
      </c>
      <c r="D10" s="112" t="s">
        <v>5026</v>
      </c>
      <c r="E10" s="79"/>
      <c r="F10" s="224"/>
      <c r="H10" s="128"/>
      <c r="J10" s="80">
        <v>-2350000</v>
      </c>
      <c r="M10" s="54"/>
      <c r="N10" s="54"/>
      <c r="O10" s="54"/>
      <c r="P10" s="54"/>
    </row>
    <row r="11" spans="1:16" ht="18" customHeight="1" x14ac:dyDescent="0.3">
      <c r="A11" s="89">
        <v>2921</v>
      </c>
      <c r="B11" s="94">
        <v>46055</v>
      </c>
      <c r="C11" s="85" t="s">
        <v>1390</v>
      </c>
      <c r="D11" s="112" t="s">
        <v>3759</v>
      </c>
      <c r="E11" s="79"/>
      <c r="F11" s="224"/>
      <c r="H11" s="128"/>
      <c r="J11" s="80">
        <v>-8215000</v>
      </c>
      <c r="M11" s="54"/>
      <c r="N11" s="54"/>
      <c r="O11" s="54"/>
      <c r="P11" s="54"/>
    </row>
    <row r="12" spans="1:16" ht="18" customHeight="1" x14ac:dyDescent="0.3">
      <c r="A12" s="89">
        <v>2922</v>
      </c>
      <c r="B12" s="94">
        <v>46055</v>
      </c>
      <c r="C12" s="85" t="s">
        <v>1532</v>
      </c>
      <c r="D12" s="112" t="s">
        <v>3764</v>
      </c>
      <c r="E12" s="79"/>
      <c r="F12" s="224"/>
      <c r="H12" s="128"/>
      <c r="J12" s="80">
        <v>-1345000</v>
      </c>
      <c r="M12" s="54"/>
      <c r="N12" s="54"/>
      <c r="O12" s="54"/>
      <c r="P12" s="54"/>
    </row>
    <row r="13" spans="1:16" ht="18" customHeight="1" x14ac:dyDescent="0.3">
      <c r="A13" s="89">
        <v>2923</v>
      </c>
      <c r="B13" s="94">
        <v>46055</v>
      </c>
      <c r="C13" s="85" t="s">
        <v>1587</v>
      </c>
      <c r="D13" s="112" t="s">
        <v>4361</v>
      </c>
      <c r="E13" s="78"/>
      <c r="F13" s="80"/>
      <c r="J13" s="80">
        <v>-300000</v>
      </c>
      <c r="M13" s="54"/>
      <c r="N13" s="54"/>
      <c r="O13" s="54"/>
      <c r="P13" s="54"/>
    </row>
    <row r="14" spans="1:16" ht="18" customHeight="1" x14ac:dyDescent="0.3">
      <c r="A14" s="89">
        <v>2924</v>
      </c>
      <c r="B14" s="94">
        <v>46055</v>
      </c>
      <c r="C14" s="85" t="s">
        <v>1781</v>
      </c>
      <c r="D14" s="112" t="s">
        <v>1526</v>
      </c>
      <c r="E14" s="79"/>
      <c r="F14" s="224">
        <v>450000</v>
      </c>
      <c r="G14" s="85">
        <v>1</v>
      </c>
      <c r="H14" s="128"/>
      <c r="I14" s="80">
        <v>450000</v>
      </c>
      <c r="M14" s="54"/>
      <c r="N14" s="54"/>
      <c r="O14" s="54"/>
      <c r="P14" s="54"/>
    </row>
    <row r="15" spans="1:16" ht="18" customHeight="1" x14ac:dyDescent="0.3">
      <c r="A15" s="89">
        <v>2925</v>
      </c>
      <c r="B15" s="94">
        <v>46055</v>
      </c>
      <c r="C15" s="85" t="s">
        <v>1781</v>
      </c>
      <c r="D15" s="112" t="s">
        <v>1510</v>
      </c>
      <c r="E15" s="78"/>
      <c r="F15" s="80">
        <v>10000</v>
      </c>
      <c r="G15" s="85">
        <v>1</v>
      </c>
      <c r="I15" s="80">
        <v>10000</v>
      </c>
      <c r="M15" s="293"/>
      <c r="N15" s="54"/>
      <c r="O15" s="54"/>
      <c r="P15" s="54"/>
    </row>
    <row r="16" spans="1:16" ht="18" customHeight="1" x14ac:dyDescent="0.3">
      <c r="A16" s="82">
        <v>2926</v>
      </c>
      <c r="B16" s="93">
        <v>46055</v>
      </c>
      <c r="C16" s="83" t="s">
        <v>1297</v>
      </c>
      <c r="D16" s="113" t="s">
        <v>1728</v>
      </c>
      <c r="F16" s="120">
        <v>500000</v>
      </c>
      <c r="G16" s="85">
        <v>1</v>
      </c>
      <c r="H16" s="126">
        <v>50000</v>
      </c>
      <c r="I16" s="80">
        <v>550000</v>
      </c>
      <c r="M16" s="54"/>
      <c r="N16" s="54"/>
      <c r="O16" s="54"/>
      <c r="P16" s="54"/>
    </row>
    <row r="17" spans="1:16" ht="18" customHeight="1" x14ac:dyDescent="0.3">
      <c r="A17" s="89">
        <v>2927</v>
      </c>
      <c r="B17" s="94">
        <v>46055</v>
      </c>
      <c r="C17" s="85" t="s">
        <v>1838</v>
      </c>
      <c r="D17" s="112" t="s">
        <v>1198</v>
      </c>
      <c r="E17" s="78"/>
      <c r="F17" s="80">
        <v>1200000</v>
      </c>
      <c r="G17" s="85">
        <v>1</v>
      </c>
      <c r="I17" s="80">
        <v>1200000</v>
      </c>
      <c r="M17" s="54"/>
      <c r="N17" s="54"/>
      <c r="O17" s="54"/>
      <c r="P17" s="54"/>
    </row>
    <row r="18" spans="1:16" s="68" customFormat="1" ht="18" customHeight="1" x14ac:dyDescent="0.3">
      <c r="A18" s="89">
        <v>2928</v>
      </c>
      <c r="B18" s="94">
        <v>46055</v>
      </c>
      <c r="C18" s="85" t="s">
        <v>1838</v>
      </c>
      <c r="D18" s="112" t="s">
        <v>1487</v>
      </c>
      <c r="E18" s="79"/>
      <c r="F18" s="224">
        <v>350000</v>
      </c>
      <c r="G18" s="85">
        <v>1</v>
      </c>
      <c r="H18" s="128"/>
      <c r="I18" s="80">
        <v>350000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2929</v>
      </c>
      <c r="B19" s="94">
        <v>46055</v>
      </c>
      <c r="C19" s="85" t="s">
        <v>1838</v>
      </c>
      <c r="D19" s="112" t="s">
        <v>2828</v>
      </c>
      <c r="E19" s="78"/>
      <c r="F19" s="80">
        <v>130000</v>
      </c>
      <c r="G19" s="85">
        <v>1</v>
      </c>
      <c r="H19" s="126"/>
      <c r="I19" s="80">
        <v>130000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2930</v>
      </c>
      <c r="B20" s="94">
        <v>46055</v>
      </c>
      <c r="C20" s="85" t="s">
        <v>2138</v>
      </c>
      <c r="D20" s="112" t="s">
        <v>1708</v>
      </c>
      <c r="E20" s="79"/>
      <c r="F20" s="224">
        <v>150000</v>
      </c>
      <c r="G20" s="85">
        <v>3</v>
      </c>
      <c r="H20" s="128"/>
      <c r="I20" s="80">
        <v>450000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2931</v>
      </c>
      <c r="B21" s="94">
        <v>46055</v>
      </c>
      <c r="C21" s="85" t="s">
        <v>2771</v>
      </c>
      <c r="D21" s="112" t="s">
        <v>4004</v>
      </c>
      <c r="E21" s="79"/>
      <c r="F21" s="224">
        <v>250000</v>
      </c>
      <c r="G21" s="85">
        <v>1</v>
      </c>
      <c r="H21" s="128"/>
      <c r="I21" s="80">
        <v>250000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2932</v>
      </c>
      <c r="B22" s="94">
        <v>46055</v>
      </c>
      <c r="C22" s="85" t="s">
        <v>1051</v>
      </c>
      <c r="D22" s="112" t="s">
        <v>4897</v>
      </c>
      <c r="E22" s="78"/>
      <c r="F22" s="80">
        <v>2100000</v>
      </c>
      <c r="G22" s="85">
        <v>1</v>
      </c>
      <c r="H22" s="126"/>
      <c r="I22" s="80">
        <v>2100000</v>
      </c>
      <c r="J22" s="80"/>
      <c r="K22" s="69"/>
      <c r="L22" s="67"/>
    </row>
    <row r="23" spans="1:16" s="68" customFormat="1" ht="18" customHeight="1" x14ac:dyDescent="0.3">
      <c r="A23" s="89">
        <v>2933</v>
      </c>
      <c r="B23" s="94">
        <v>46056</v>
      </c>
      <c r="C23" s="85" t="s">
        <v>1713</v>
      </c>
      <c r="D23" s="112" t="s">
        <v>2097</v>
      </c>
      <c r="E23" s="78"/>
      <c r="F23" s="80">
        <v>1200000</v>
      </c>
      <c r="G23" s="85">
        <v>1</v>
      </c>
      <c r="H23" s="126"/>
      <c r="I23" s="80">
        <v>1200000</v>
      </c>
      <c r="J23" s="80"/>
      <c r="K23" s="69"/>
      <c r="L23" s="67"/>
    </row>
    <row r="24" spans="1:16" s="68" customFormat="1" ht="18" customHeight="1" x14ac:dyDescent="0.3">
      <c r="A24" s="89">
        <v>2934</v>
      </c>
      <c r="B24" s="94">
        <v>46056</v>
      </c>
      <c r="C24" s="85" t="s">
        <v>1571</v>
      </c>
      <c r="D24" s="112" t="s">
        <v>3934</v>
      </c>
      <c r="E24" s="78"/>
      <c r="F24" s="80"/>
      <c r="G24" s="85"/>
      <c r="H24" s="126"/>
      <c r="I24" s="80"/>
      <c r="J24" s="80">
        <v>-5000000</v>
      </c>
      <c r="K24" s="69"/>
      <c r="L24" s="67"/>
    </row>
    <row r="25" spans="1:16" ht="18" customHeight="1" x14ac:dyDescent="0.3">
      <c r="A25" s="89">
        <v>2935</v>
      </c>
      <c r="B25" s="94">
        <v>46056</v>
      </c>
      <c r="C25" s="85" t="s">
        <v>1144</v>
      </c>
      <c r="D25" s="112" t="s">
        <v>4144</v>
      </c>
      <c r="E25" s="78"/>
      <c r="F25" s="80"/>
      <c r="J25" s="80">
        <v>-1507000</v>
      </c>
    </row>
    <row r="26" spans="1:16" ht="18" customHeight="1" x14ac:dyDescent="0.3">
      <c r="A26" s="89">
        <v>2936</v>
      </c>
      <c r="B26" s="94">
        <v>46056</v>
      </c>
      <c r="C26" s="85" t="s">
        <v>1297</v>
      </c>
      <c r="D26" s="112" t="s">
        <v>4140</v>
      </c>
      <c r="E26" s="78"/>
      <c r="F26" s="80"/>
      <c r="J26" s="80">
        <v>-550000</v>
      </c>
    </row>
    <row r="27" spans="1:16" ht="18" customHeight="1" x14ac:dyDescent="0.3">
      <c r="A27" s="89">
        <v>2937</v>
      </c>
      <c r="B27" s="94">
        <v>46056</v>
      </c>
      <c r="C27" s="85" t="s">
        <v>2857</v>
      </c>
      <c r="D27" s="112" t="s">
        <v>4196</v>
      </c>
      <c r="E27" s="78"/>
      <c r="F27" s="80"/>
      <c r="J27" s="80">
        <v>-275000</v>
      </c>
    </row>
    <row r="28" spans="1:16" ht="18" customHeight="1" x14ac:dyDescent="0.3">
      <c r="A28" s="89">
        <v>2938</v>
      </c>
      <c r="B28" s="94">
        <v>46056</v>
      </c>
      <c r="C28" s="85" t="s">
        <v>2692</v>
      </c>
      <c r="D28" s="112" t="s">
        <v>4118</v>
      </c>
      <c r="E28" s="78"/>
      <c r="F28" s="80"/>
      <c r="J28" s="80">
        <v>-632000</v>
      </c>
    </row>
    <row r="29" spans="1:16" ht="18" customHeight="1" x14ac:dyDescent="0.3">
      <c r="A29" s="89">
        <v>2939</v>
      </c>
      <c r="B29" s="94">
        <v>46056</v>
      </c>
      <c r="C29" s="85" t="s">
        <v>2138</v>
      </c>
      <c r="D29" s="112" t="s">
        <v>5044</v>
      </c>
      <c r="E29" s="78"/>
      <c r="F29" s="80"/>
      <c r="J29" s="80">
        <v>-450000</v>
      </c>
    </row>
    <row r="30" spans="1:16" ht="18" customHeight="1" x14ac:dyDescent="0.3">
      <c r="A30" s="89">
        <v>2940</v>
      </c>
      <c r="B30" s="94">
        <v>46057</v>
      </c>
      <c r="C30" s="85" t="s">
        <v>2730</v>
      </c>
      <c r="D30" s="112" t="s">
        <v>5047</v>
      </c>
      <c r="E30" s="78"/>
      <c r="F30" s="80"/>
      <c r="J30" s="80">
        <v>-1000000</v>
      </c>
    </row>
    <row r="31" spans="1:16" ht="18" customHeight="1" x14ac:dyDescent="0.3">
      <c r="A31" s="89">
        <v>2941</v>
      </c>
      <c r="B31" s="94">
        <v>46057</v>
      </c>
      <c r="C31" s="85" t="s">
        <v>3256</v>
      </c>
      <c r="D31" s="112" t="s">
        <v>1198</v>
      </c>
      <c r="E31" s="78"/>
      <c r="F31" s="80">
        <v>1300000</v>
      </c>
      <c r="G31" s="85">
        <v>1</v>
      </c>
      <c r="I31" s="80">
        <v>1300000</v>
      </c>
    </row>
    <row r="32" spans="1:16" ht="18" customHeight="1" x14ac:dyDescent="0.3">
      <c r="A32" s="89">
        <v>2942</v>
      </c>
      <c r="B32" s="94">
        <v>46057</v>
      </c>
      <c r="C32" s="85" t="s">
        <v>4332</v>
      </c>
      <c r="D32" s="112" t="s">
        <v>2392</v>
      </c>
      <c r="E32" s="78"/>
      <c r="F32" s="80">
        <v>200000</v>
      </c>
      <c r="G32" s="85">
        <v>1</v>
      </c>
      <c r="I32" s="80">
        <v>200000</v>
      </c>
    </row>
    <row r="33" spans="1:10" ht="18" customHeight="1" x14ac:dyDescent="0.3">
      <c r="A33" s="89">
        <v>2943</v>
      </c>
      <c r="B33" s="94">
        <v>46057</v>
      </c>
      <c r="C33" s="85" t="s">
        <v>1545</v>
      </c>
      <c r="D33" s="112" t="s">
        <v>2392</v>
      </c>
      <c r="E33" s="79"/>
      <c r="F33" s="224">
        <v>200000</v>
      </c>
      <c r="G33" s="85">
        <v>1</v>
      </c>
      <c r="H33" s="128">
        <v>20000</v>
      </c>
      <c r="I33" s="80">
        <v>220000</v>
      </c>
    </row>
    <row r="34" spans="1:10" ht="18" customHeight="1" x14ac:dyDescent="0.3">
      <c r="A34" s="82">
        <v>2944</v>
      </c>
      <c r="B34" s="93">
        <v>46057</v>
      </c>
      <c r="C34" s="83" t="s">
        <v>1571</v>
      </c>
      <c r="D34" s="113" t="s">
        <v>1257</v>
      </c>
      <c r="F34" s="120">
        <v>50000</v>
      </c>
      <c r="G34" s="85">
        <v>2</v>
      </c>
      <c r="H34" s="126">
        <v>10000</v>
      </c>
      <c r="I34" s="80">
        <v>110000</v>
      </c>
    </row>
    <row r="35" spans="1:10" ht="18" customHeight="1" x14ac:dyDescent="0.3">
      <c r="A35" s="82">
        <v>2945</v>
      </c>
      <c r="B35" s="93">
        <v>46057</v>
      </c>
      <c r="C35" s="83" t="s">
        <v>1390</v>
      </c>
      <c r="D35" s="113" t="s">
        <v>1198</v>
      </c>
      <c r="F35" s="120">
        <v>1300000</v>
      </c>
      <c r="G35" s="85">
        <v>1</v>
      </c>
      <c r="I35" s="80">
        <v>1300000</v>
      </c>
    </row>
    <row r="36" spans="1:10" ht="18" customHeight="1" x14ac:dyDescent="0.3">
      <c r="A36" s="82">
        <v>2946</v>
      </c>
      <c r="B36" s="93">
        <v>46057</v>
      </c>
      <c r="C36" s="83" t="s">
        <v>1390</v>
      </c>
      <c r="D36" s="113" t="s">
        <v>1696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2947</v>
      </c>
      <c r="B37" s="93">
        <v>46057</v>
      </c>
      <c r="C37" s="83" t="s">
        <v>1838</v>
      </c>
      <c r="D37" s="113" t="s">
        <v>5054</v>
      </c>
      <c r="J37" s="80">
        <v>-1680000</v>
      </c>
    </row>
    <row r="38" spans="1:10" ht="18" customHeight="1" x14ac:dyDescent="0.3">
      <c r="A38" s="82">
        <v>2948</v>
      </c>
      <c r="B38" s="93">
        <v>46057</v>
      </c>
      <c r="C38" s="83" t="s">
        <v>1433</v>
      </c>
      <c r="D38" s="113" t="s">
        <v>5055</v>
      </c>
      <c r="J38" s="80">
        <v>-500000</v>
      </c>
    </row>
    <row r="39" spans="1:10" ht="18" customHeight="1" x14ac:dyDescent="0.3">
      <c r="A39" s="82">
        <v>2949</v>
      </c>
      <c r="B39" s="93">
        <v>46058</v>
      </c>
      <c r="C39" s="83" t="s">
        <v>1051</v>
      </c>
      <c r="D39" s="113" t="s">
        <v>3830</v>
      </c>
      <c r="J39" s="80">
        <v>-2100000</v>
      </c>
    </row>
    <row r="40" spans="1:10" ht="18" customHeight="1" x14ac:dyDescent="0.3">
      <c r="A40" s="82">
        <v>2950</v>
      </c>
      <c r="B40" s="93">
        <v>46058</v>
      </c>
      <c r="C40" s="83" t="s">
        <v>1971</v>
      </c>
      <c r="D40" s="113" t="s">
        <v>2401</v>
      </c>
      <c r="F40" s="120">
        <v>50000</v>
      </c>
      <c r="G40" s="85">
        <v>1</v>
      </c>
      <c r="I40" s="80">
        <v>50000</v>
      </c>
    </row>
    <row r="41" spans="1:10" ht="18" customHeight="1" x14ac:dyDescent="0.3">
      <c r="A41" s="82">
        <v>2951</v>
      </c>
      <c r="B41" s="93">
        <v>46058</v>
      </c>
      <c r="C41" s="83" t="s">
        <v>3103</v>
      </c>
      <c r="D41" s="113" t="s">
        <v>2186</v>
      </c>
      <c r="F41" s="120">
        <v>1600000</v>
      </c>
      <c r="G41" s="85">
        <v>1</v>
      </c>
      <c r="I41" s="80">
        <v>1600000</v>
      </c>
    </row>
    <row r="42" spans="1:10" ht="18" customHeight="1" x14ac:dyDescent="0.3">
      <c r="A42" s="82">
        <v>2952</v>
      </c>
      <c r="B42" s="94">
        <v>46058</v>
      </c>
      <c r="C42" s="85" t="s">
        <v>1968</v>
      </c>
      <c r="D42" s="112" t="s">
        <v>2176</v>
      </c>
      <c r="E42" s="78"/>
      <c r="F42" s="80">
        <v>1000000</v>
      </c>
      <c r="G42" s="85">
        <v>1</v>
      </c>
      <c r="H42" s="126">
        <v>100000</v>
      </c>
      <c r="I42" s="80">
        <v>1100000</v>
      </c>
    </row>
    <row r="43" spans="1:10" ht="18" customHeight="1" x14ac:dyDescent="0.3">
      <c r="A43" s="89">
        <v>2953</v>
      </c>
      <c r="B43" s="94">
        <v>46058</v>
      </c>
      <c r="C43" s="85" t="s">
        <v>1838</v>
      </c>
      <c r="D43" s="112" t="s">
        <v>2554</v>
      </c>
      <c r="E43" s="79"/>
      <c r="F43" s="224">
        <v>1000000</v>
      </c>
      <c r="G43" s="85">
        <v>1</v>
      </c>
      <c r="H43" s="128"/>
      <c r="I43" s="80">
        <v>1000000</v>
      </c>
    </row>
    <row r="44" spans="1:10" ht="18" customHeight="1" x14ac:dyDescent="0.3">
      <c r="A44" s="82">
        <v>2954</v>
      </c>
      <c r="B44" s="94">
        <v>46058</v>
      </c>
      <c r="C44" s="85" t="s">
        <v>1440</v>
      </c>
      <c r="D44" s="112" t="s">
        <v>2177</v>
      </c>
      <c r="E44" s="78"/>
      <c r="F44" s="80">
        <v>600000</v>
      </c>
      <c r="G44" s="85">
        <v>1</v>
      </c>
      <c r="I44" s="80">
        <v>600000</v>
      </c>
    </row>
    <row r="45" spans="1:10" ht="18" customHeight="1" x14ac:dyDescent="0.3">
      <c r="A45" s="82">
        <v>2955</v>
      </c>
      <c r="B45" s="94">
        <v>46058</v>
      </c>
      <c r="C45" s="85" t="s">
        <v>1440</v>
      </c>
      <c r="D45" s="112" t="s">
        <v>2180</v>
      </c>
      <c r="E45" s="78"/>
      <c r="F45" s="80">
        <v>70000</v>
      </c>
      <c r="G45" s="85">
        <v>1</v>
      </c>
      <c r="I45" s="80">
        <v>70000</v>
      </c>
    </row>
    <row r="46" spans="1:10" ht="18" customHeight="1" x14ac:dyDescent="0.3">
      <c r="A46" s="89">
        <v>2956</v>
      </c>
      <c r="B46" s="94">
        <v>46058</v>
      </c>
      <c r="C46" s="85" t="s">
        <v>1440</v>
      </c>
      <c r="D46" s="112" t="s">
        <v>2181</v>
      </c>
      <c r="E46" s="78"/>
      <c r="F46" s="80">
        <v>40000</v>
      </c>
      <c r="G46" s="85">
        <v>1</v>
      </c>
      <c r="I46" s="80">
        <v>40000</v>
      </c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9" t="s">
        <v>2</v>
      </c>
      <c r="B1" s="464" t="s">
        <v>2312</v>
      </c>
      <c r="C1" s="462" t="s">
        <v>2512</v>
      </c>
      <c r="D1" s="459" t="s">
        <v>2541</v>
      </c>
      <c r="E1" s="459" t="s">
        <v>36</v>
      </c>
      <c r="F1" s="459" t="s">
        <v>2696</v>
      </c>
      <c r="G1" s="459"/>
      <c r="H1" s="459" t="s">
        <v>2697</v>
      </c>
      <c r="I1" s="459"/>
      <c r="J1" s="459" t="s">
        <v>2698</v>
      </c>
      <c r="K1" s="459"/>
      <c r="L1" s="275"/>
    </row>
    <row r="2" spans="1:15" ht="17.25" thickBot="1" x14ac:dyDescent="0.35">
      <c r="A2" s="460"/>
      <c r="B2" s="465"/>
      <c r="C2" s="463"/>
      <c r="D2" s="460"/>
      <c r="E2" s="460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61" t="s">
        <v>2540</v>
      </c>
      <c r="C149" s="461"/>
      <c r="D149" s="461"/>
      <c r="E149" s="461"/>
      <c r="F149" s="461"/>
      <c r="G149" s="46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3652</v>
      </c>
      <c r="B1" s="283" t="s">
        <v>49</v>
      </c>
      <c r="C1" s="299" t="s">
        <v>2820</v>
      </c>
      <c r="D1" s="283" t="s">
        <v>2819</v>
      </c>
      <c r="E1" s="283"/>
      <c r="F1" s="282"/>
    </row>
    <row r="2" spans="1:6" x14ac:dyDescent="0.3">
      <c r="B2" s="58" t="s">
        <v>1293</v>
      </c>
      <c r="C2" s="301">
        <f>SUMIF(BTS_매출관리!C:C,B2,BTS_매출관리!I:I)</f>
        <v>1350000</v>
      </c>
      <c r="D2" s="58">
        <f t="shared" ref="D2:D65" si="0">RANK(C2,C:C,0)</f>
        <v>4</v>
      </c>
    </row>
    <row r="3" spans="1:6" x14ac:dyDescent="0.3">
      <c r="B3" s="269" t="s">
        <v>1343</v>
      </c>
      <c r="C3" s="268">
        <f>SUMIF(BTS_매출관리!C:C,B3,BTS_매출관리!I:I)</f>
        <v>0</v>
      </c>
      <c r="D3" s="269">
        <f t="shared" si="0"/>
        <v>17</v>
      </c>
    </row>
    <row r="4" spans="1:6" x14ac:dyDescent="0.3">
      <c r="B4" s="58" t="s">
        <v>1270</v>
      </c>
      <c r="C4" s="301">
        <f>SUMIF(BTS_매출관리!C:C,B4,BTS_매출관리!I:I)</f>
        <v>460000</v>
      </c>
      <c r="D4" s="58">
        <f t="shared" si="0"/>
        <v>10</v>
      </c>
    </row>
    <row r="5" spans="1:6" x14ac:dyDescent="0.3">
      <c r="B5" s="58" t="s">
        <v>1327</v>
      </c>
      <c r="C5" s="301">
        <f>SUMIF(BTS_매출관리!C:C,B5,BTS_매출관리!I:I)</f>
        <v>1200000</v>
      </c>
      <c r="D5" s="58">
        <f t="shared" si="0"/>
        <v>6</v>
      </c>
    </row>
    <row r="6" spans="1:6" x14ac:dyDescent="0.3">
      <c r="B6" s="58" t="s">
        <v>1344</v>
      </c>
      <c r="C6" s="301">
        <f>SUMIF(BTS_매출관리!C:C,B6,BTS_매출관리!I:I)</f>
        <v>0</v>
      </c>
      <c r="D6" s="58">
        <f t="shared" si="0"/>
        <v>17</v>
      </c>
    </row>
    <row r="7" spans="1:6" x14ac:dyDescent="0.3">
      <c r="B7" s="58" t="s">
        <v>1281</v>
      </c>
      <c r="C7" s="301">
        <f>SUMIF(BTS_매출관리!C:C,B7,BTS_매출관리!I:I)</f>
        <v>0</v>
      </c>
      <c r="D7" s="58">
        <f t="shared" si="0"/>
        <v>17</v>
      </c>
    </row>
    <row r="8" spans="1:6" x14ac:dyDescent="0.3">
      <c r="B8" s="58" t="s">
        <v>1265</v>
      </c>
      <c r="C8" s="301">
        <f>SUMIF(BTS_매출관리!C:C,B8,BTS_매출관리!I:I)</f>
        <v>0</v>
      </c>
      <c r="D8" s="58">
        <f t="shared" si="0"/>
        <v>17</v>
      </c>
    </row>
    <row r="9" spans="1:6" x14ac:dyDescent="0.3">
      <c r="B9" s="58" t="s">
        <v>2205</v>
      </c>
      <c r="C9" s="301">
        <f>SUMIF(BTS_매출관리!C:C,B9,BTS_매출관리!I:I)</f>
        <v>0</v>
      </c>
      <c r="D9" s="58">
        <f t="shared" si="0"/>
        <v>17</v>
      </c>
    </row>
    <row r="10" spans="1:6" x14ac:dyDescent="0.3">
      <c r="B10" s="269" t="s">
        <v>1315</v>
      </c>
      <c r="C10" s="268">
        <f>SUMIF(BTS_매출관리!C:C,B10,BTS_매출관리!I:I)</f>
        <v>0</v>
      </c>
      <c r="D10" s="269">
        <f t="shared" si="0"/>
        <v>17</v>
      </c>
    </row>
    <row r="11" spans="1:6" x14ac:dyDescent="0.3">
      <c r="B11" s="58" t="s">
        <v>1324</v>
      </c>
      <c r="C11" s="301">
        <f>SUMIF(BTS_매출관리!C:C,B11,BTS_매출관리!I:I)</f>
        <v>0</v>
      </c>
      <c r="D11" s="58">
        <f t="shared" si="0"/>
        <v>17</v>
      </c>
    </row>
    <row r="12" spans="1:6" x14ac:dyDescent="0.3">
      <c r="B12" s="58" t="s">
        <v>1325</v>
      </c>
      <c r="C12" s="301">
        <f>SUMIF(BTS_매출관리!C:C,B12,BTS_매출관리!I:I)</f>
        <v>710000</v>
      </c>
      <c r="D12" s="58">
        <f t="shared" si="0"/>
        <v>8</v>
      </c>
      <c r="F12">
        <f>IF(D12 &lt; 10,,"")</f>
        <v>0</v>
      </c>
    </row>
    <row r="13" spans="1:6" x14ac:dyDescent="0.3">
      <c r="B13" s="269" t="s">
        <v>3388</v>
      </c>
      <c r="C13" s="268">
        <f>SUMIF(BTS_매출관리!C:C,B13,BTS_매출관리!I:I)</f>
        <v>0</v>
      </c>
      <c r="D13" s="269">
        <f t="shared" si="0"/>
        <v>17</v>
      </c>
      <c r="F13" t="str">
        <f>IF(D13 &lt; 10,,"")</f>
        <v/>
      </c>
    </row>
    <row r="14" spans="1:6" x14ac:dyDescent="0.3">
      <c r="B14" s="58" t="s">
        <v>1056</v>
      </c>
      <c r="C14" s="301">
        <f>SUMIF(BTS_매출관리!C:C,B14,BTS_매출관리!I:I)</f>
        <v>0</v>
      </c>
      <c r="D14" s="58">
        <f t="shared" si="0"/>
        <v>17</v>
      </c>
      <c r="F14" t="str">
        <f>IF(D14 &lt; 10,,"")</f>
        <v/>
      </c>
    </row>
    <row r="15" spans="1:6" x14ac:dyDescent="0.3">
      <c r="B15" s="58" t="s">
        <v>1304</v>
      </c>
      <c r="C15" s="301">
        <f>SUMIF(BTS_매출관리!C:C,B15,BTS_매출관리!I:I)</f>
        <v>0</v>
      </c>
      <c r="D15" s="58">
        <f t="shared" si="0"/>
        <v>17</v>
      </c>
    </row>
    <row r="16" spans="1:6" x14ac:dyDescent="0.3">
      <c r="B16" s="269" t="s">
        <v>1306</v>
      </c>
      <c r="C16" s="268">
        <f>SUMIF(BTS_매출관리!C:C,B16,BTS_매출관리!I:I)</f>
        <v>0</v>
      </c>
      <c r="D16" s="269">
        <f t="shared" si="0"/>
        <v>17</v>
      </c>
    </row>
    <row r="17" spans="2:18" x14ac:dyDescent="0.3">
      <c r="B17" s="269" t="s">
        <v>1272</v>
      </c>
      <c r="C17" s="268">
        <f>SUMIF(BTS_매출관리!C:C,B17,BTS_매출관리!I:I)</f>
        <v>0</v>
      </c>
      <c r="D17" s="269">
        <f t="shared" si="0"/>
        <v>17</v>
      </c>
    </row>
    <row r="18" spans="2:18" x14ac:dyDescent="0.3">
      <c r="B18" s="58" t="s">
        <v>1662</v>
      </c>
      <c r="C18" s="301">
        <f>SUMIF(BTS_매출관리!C:C,B18,BTS_매출관리!I:I)</f>
        <v>0</v>
      </c>
      <c r="D18" s="58">
        <f t="shared" si="0"/>
        <v>17</v>
      </c>
    </row>
    <row r="19" spans="2:18" x14ac:dyDescent="0.3">
      <c r="B19" s="58" t="s">
        <v>1145</v>
      </c>
      <c r="C19" s="301">
        <f>SUMIF(BTS_매출관리!C:C,B19,BTS_매출관리!I:I)</f>
        <v>0</v>
      </c>
      <c r="D19" s="58">
        <f t="shared" si="0"/>
        <v>17</v>
      </c>
    </row>
    <row r="20" spans="2:18" x14ac:dyDescent="0.3">
      <c r="B20" s="58" t="s">
        <v>1168</v>
      </c>
      <c r="C20" s="301">
        <f>SUMIF(BTS_매출관리!C:C,B20,BTS_매출관리!I:I)</f>
        <v>0</v>
      </c>
      <c r="D20" s="58">
        <f t="shared" si="0"/>
        <v>17</v>
      </c>
    </row>
    <row r="21" spans="2:18" x14ac:dyDescent="0.3">
      <c r="B21" s="58" t="s">
        <v>1332</v>
      </c>
      <c r="C21" s="301">
        <f>SUMIF(BTS_매출관리!C:C,B21,BTS_매출관리!I:I)</f>
        <v>0</v>
      </c>
      <c r="D21" s="58">
        <f t="shared" si="0"/>
        <v>17</v>
      </c>
      <c r="F21" t="s">
        <v>3678</v>
      </c>
    </row>
    <row r="22" spans="2:18" x14ac:dyDescent="0.3">
      <c r="B22" s="58" t="s">
        <v>1154</v>
      </c>
      <c r="C22" s="301">
        <f>SUMIF(BTS_매출관리!C:C,B22,BTS_매출관리!I:I)</f>
        <v>0</v>
      </c>
      <c r="D22" s="58">
        <f t="shared" si="0"/>
        <v>17</v>
      </c>
      <c r="F22" t="s">
        <v>3653</v>
      </c>
      <c r="G22" t="s">
        <v>3781</v>
      </c>
      <c r="I22" t="s">
        <v>3656</v>
      </c>
      <c r="J22" s="303" t="s">
        <v>3696</v>
      </c>
      <c r="O22" t="s">
        <v>3679</v>
      </c>
      <c r="P22">
        <v>2</v>
      </c>
      <c r="Q22" t="s">
        <v>3782</v>
      </c>
    </row>
    <row r="23" spans="2:18" x14ac:dyDescent="0.3">
      <c r="B23" s="269" t="s">
        <v>1092</v>
      </c>
      <c r="C23" s="268">
        <f>SUMIF(BTS_매출관리!C:C,B23,BTS_매출관리!I:I)</f>
        <v>0</v>
      </c>
      <c r="D23" s="269">
        <f t="shared" si="0"/>
        <v>17</v>
      </c>
      <c r="F23" t="s">
        <v>3654</v>
      </c>
      <c r="G23" t="s">
        <v>3781</v>
      </c>
      <c r="I23" t="s">
        <v>3658</v>
      </c>
      <c r="J23" s="303" t="s">
        <v>3696</v>
      </c>
      <c r="O23" t="s">
        <v>3680</v>
      </c>
      <c r="P23">
        <v>3</v>
      </c>
      <c r="Q23" t="s">
        <v>3782</v>
      </c>
    </row>
    <row r="24" spans="2:18" x14ac:dyDescent="0.3">
      <c r="B24" s="58" t="s">
        <v>978</v>
      </c>
      <c r="C24" s="301">
        <f>SUMIF(BTS_매출관리!C:C,B24,BTS_매출관리!I:I)</f>
        <v>0</v>
      </c>
      <c r="D24" s="58">
        <f t="shared" si="0"/>
        <v>17</v>
      </c>
      <c r="F24" t="s">
        <v>3655</v>
      </c>
      <c r="G24" t="s">
        <v>3781</v>
      </c>
      <c r="I24" t="s">
        <v>3660</v>
      </c>
      <c r="J24" s="303" t="s">
        <v>3696</v>
      </c>
      <c r="O24" t="s">
        <v>3681</v>
      </c>
      <c r="P24">
        <v>2</v>
      </c>
      <c r="Q24" t="s">
        <v>3782</v>
      </c>
    </row>
    <row r="25" spans="2:18" x14ac:dyDescent="0.3">
      <c r="B25" s="58" t="s">
        <v>1033</v>
      </c>
      <c r="C25" s="301">
        <f>SUMIF(BTS_매출관리!C:C,B25,BTS_매출관리!I:I)</f>
        <v>220000</v>
      </c>
      <c r="D25" s="58">
        <f t="shared" si="0"/>
        <v>13</v>
      </c>
      <c r="F25" t="s">
        <v>3657</v>
      </c>
      <c r="G25" t="s">
        <v>3696</v>
      </c>
      <c r="I25" t="s">
        <v>3663</v>
      </c>
      <c r="J25" s="303" t="s">
        <v>3781</v>
      </c>
      <c r="O25" t="s">
        <v>3682</v>
      </c>
      <c r="P25">
        <v>1</v>
      </c>
      <c r="R25" t="s">
        <v>3781</v>
      </c>
    </row>
    <row r="26" spans="2:18" x14ac:dyDescent="0.3">
      <c r="B26" s="269" t="s">
        <v>1186</v>
      </c>
      <c r="C26" s="268">
        <f>SUMIF(BTS_매출관리!C:C,B26,BTS_매출관리!I:I)</f>
        <v>0</v>
      </c>
      <c r="D26" s="269">
        <f t="shared" si="0"/>
        <v>17</v>
      </c>
      <c r="F26" t="s">
        <v>3659</v>
      </c>
      <c r="G26" t="s">
        <v>3781</v>
      </c>
      <c r="I26" t="s">
        <v>3676</v>
      </c>
      <c r="J26" s="303" t="s">
        <v>3715</v>
      </c>
      <c r="O26" t="s">
        <v>3683</v>
      </c>
      <c r="P26">
        <v>2</v>
      </c>
      <c r="Q26" t="s">
        <v>3697</v>
      </c>
    </row>
    <row r="27" spans="2:18" x14ac:dyDescent="0.3">
      <c r="B27" s="269" t="s">
        <v>1333</v>
      </c>
      <c r="C27" s="268">
        <f>SUMIF(BTS_매출관리!C:C,B27,BTS_매출관리!I:I)</f>
        <v>0</v>
      </c>
      <c r="D27" s="269">
        <f t="shared" si="0"/>
        <v>17</v>
      </c>
      <c r="F27" t="s">
        <v>3768</v>
      </c>
      <c r="G27" t="s">
        <v>3789</v>
      </c>
      <c r="I27" t="s">
        <v>2848</v>
      </c>
      <c r="J27" s="303" t="s">
        <v>3715</v>
      </c>
      <c r="O27" t="s">
        <v>3684</v>
      </c>
      <c r="P27">
        <v>1</v>
      </c>
      <c r="Q27" t="s">
        <v>3696</v>
      </c>
    </row>
    <row r="28" spans="2:18" x14ac:dyDescent="0.3">
      <c r="B28" s="58" t="s">
        <v>2349</v>
      </c>
      <c r="C28" s="301">
        <f>SUMIF(BTS_매출관리!C:C,B28,BTS_매출관리!I:I)</f>
        <v>0</v>
      </c>
      <c r="D28" s="58">
        <f t="shared" si="0"/>
        <v>17</v>
      </c>
      <c r="F28" t="s">
        <v>3662</v>
      </c>
      <c r="G28" t="s">
        <v>3787</v>
      </c>
      <c r="I28" t="s">
        <v>2248</v>
      </c>
      <c r="J28" s="303" t="s">
        <v>3715</v>
      </c>
      <c r="O28" t="s">
        <v>3685</v>
      </c>
      <c r="P28">
        <v>2</v>
      </c>
      <c r="R28" t="s">
        <v>3788</v>
      </c>
    </row>
    <row r="29" spans="2:18" x14ac:dyDescent="0.3">
      <c r="B29" s="269" t="s">
        <v>1365</v>
      </c>
      <c r="C29" s="268">
        <f>SUMIF(BTS_매출관리!C:C,B29,BTS_매출관리!I:I)</f>
        <v>0</v>
      </c>
      <c r="D29" s="269">
        <f t="shared" si="0"/>
        <v>17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2:18" x14ac:dyDescent="0.3">
      <c r="B30" s="58" t="s">
        <v>2772</v>
      </c>
      <c r="C30" s="301">
        <f>SUMIF(BTS_매출관리!C:C,B30,BTS_매출관리!I:I)</f>
        <v>250000</v>
      </c>
      <c r="D30" s="58">
        <f t="shared" si="0"/>
        <v>12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2:18" x14ac:dyDescent="0.3">
      <c r="B31" s="58" t="s">
        <v>1321</v>
      </c>
      <c r="C31" s="301">
        <f>SUMIF(BTS_매출관리!C:C,B31,BTS_매출관리!I:I)</f>
        <v>0</v>
      </c>
      <c r="D31" s="58">
        <f t="shared" si="0"/>
        <v>17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2:18" x14ac:dyDescent="0.3">
      <c r="B32" s="58" t="s">
        <v>2549</v>
      </c>
      <c r="C32" s="301">
        <f>SUMIF(BTS_매출관리!C:C,B32,BTS_매출관리!I:I)</f>
        <v>0</v>
      </c>
      <c r="D32" s="58">
        <f t="shared" si="0"/>
        <v>17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2:17" x14ac:dyDescent="0.3">
      <c r="B33" s="269" t="s">
        <v>3615</v>
      </c>
      <c r="C33" s="268">
        <f>SUMIF(BTS_매출관리!C:C,B33,BTS_매출관리!I:I)</f>
        <v>0</v>
      </c>
      <c r="D33" s="269">
        <f t="shared" si="0"/>
        <v>17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2:17" x14ac:dyDescent="0.3">
      <c r="B34" s="269" t="s">
        <v>1259</v>
      </c>
      <c r="C34" s="268">
        <f>SUMIF(BTS_매출관리!C:C,B34,BTS_매출관리!I:I)</f>
        <v>0</v>
      </c>
      <c r="D34" s="269">
        <f t="shared" si="0"/>
        <v>17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2:17" x14ac:dyDescent="0.3">
      <c r="B35" s="58" t="s">
        <v>1280</v>
      </c>
      <c r="C35" s="301">
        <f>SUMIF(BTS_매출관리!C:C,B35,BTS_매출관리!I:I)</f>
        <v>0</v>
      </c>
      <c r="D35" s="58">
        <f t="shared" si="0"/>
        <v>17</v>
      </c>
      <c r="F35" t="s">
        <v>3670</v>
      </c>
      <c r="G35" t="s">
        <v>3787</v>
      </c>
      <c r="O35" t="s">
        <v>3691</v>
      </c>
      <c r="P35">
        <v>1</v>
      </c>
    </row>
    <row r="36" spans="2:17" x14ac:dyDescent="0.3">
      <c r="B36" s="58" t="s">
        <v>1340</v>
      </c>
      <c r="C36" s="301">
        <f>SUMIF(BTS_매출관리!C:C,B36,BTS_매출관리!I:I)</f>
        <v>0</v>
      </c>
      <c r="D36" s="58">
        <f t="shared" si="0"/>
        <v>17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2:17" x14ac:dyDescent="0.3">
      <c r="B37" s="58" t="s">
        <v>1267</v>
      </c>
      <c r="C37" s="301">
        <f>SUMIF(BTS_매출관리!C:C,B37,BTS_매출관리!I:I)</f>
        <v>1100000</v>
      </c>
      <c r="D37" s="58">
        <f t="shared" si="0"/>
        <v>7</v>
      </c>
      <c r="F37" t="s">
        <v>3672</v>
      </c>
      <c r="G37" t="s">
        <v>3781</v>
      </c>
    </row>
    <row r="38" spans="2:17" x14ac:dyDescent="0.3">
      <c r="B38" s="58" t="s">
        <v>1317</v>
      </c>
      <c r="C38" s="301">
        <f>SUMIF(BTS_매출관리!C:C,B38,BTS_매출관리!I:I)</f>
        <v>0</v>
      </c>
      <c r="D38" s="58">
        <f t="shared" si="0"/>
        <v>17</v>
      </c>
      <c r="F38" t="s">
        <v>3673</v>
      </c>
      <c r="G38" t="s">
        <v>3787</v>
      </c>
    </row>
    <row r="39" spans="2:17" x14ac:dyDescent="0.3">
      <c r="B39" s="58" t="s">
        <v>1021</v>
      </c>
      <c r="C39" s="301">
        <f>SUMIF(BTS_매출관리!C:C,B39,BTS_매출관리!I:I)</f>
        <v>0</v>
      </c>
      <c r="D39" s="58">
        <f t="shared" si="0"/>
        <v>17</v>
      </c>
      <c r="F39" t="s">
        <v>3674</v>
      </c>
      <c r="G39" t="s">
        <v>3787</v>
      </c>
    </row>
    <row r="40" spans="2:17" x14ac:dyDescent="0.3">
      <c r="B40" s="58" t="s">
        <v>1287</v>
      </c>
      <c r="C40" s="301">
        <f>SUMIF(BTS_매출관리!C:C,B40,BTS_매출관리!I:I)</f>
        <v>0</v>
      </c>
      <c r="D40" s="58">
        <f t="shared" si="0"/>
        <v>17</v>
      </c>
      <c r="F40" t="s">
        <v>3675</v>
      </c>
      <c r="G40" t="s">
        <v>3787</v>
      </c>
    </row>
    <row r="41" spans="2:17" x14ac:dyDescent="0.3">
      <c r="B41" s="269" t="s">
        <v>1005</v>
      </c>
      <c r="C41" s="268">
        <f>SUMIF(BTS_매출관리!C:C,B41,BTS_매출관리!I:I)</f>
        <v>0</v>
      </c>
      <c r="D41" s="269">
        <f t="shared" si="0"/>
        <v>17</v>
      </c>
      <c r="F41" t="s">
        <v>3677</v>
      </c>
      <c r="G41" t="s">
        <v>3781</v>
      </c>
    </row>
    <row r="42" spans="2:17" x14ac:dyDescent="0.3">
      <c r="B42" s="58" t="s">
        <v>1479</v>
      </c>
      <c r="C42" s="301">
        <f>SUMIF(BTS_매출관리!C:C,B42,BTS_매출관리!I:I)</f>
        <v>0</v>
      </c>
      <c r="D42" s="58">
        <f t="shared" si="0"/>
        <v>17</v>
      </c>
      <c r="F42" t="s">
        <v>1319</v>
      </c>
      <c r="G42" t="s">
        <v>3787</v>
      </c>
    </row>
    <row r="43" spans="2:17" x14ac:dyDescent="0.3">
      <c r="B43" s="269" t="s">
        <v>1225</v>
      </c>
      <c r="C43" s="268">
        <f>SUMIF(BTS_매출관리!C:C,B43,BTS_매출관리!I:I)</f>
        <v>0</v>
      </c>
      <c r="D43" s="269">
        <f t="shared" si="0"/>
        <v>17</v>
      </c>
      <c r="F43" t="s">
        <v>3769</v>
      </c>
      <c r="G43" t="s">
        <v>3781</v>
      </c>
    </row>
    <row r="44" spans="2:17" x14ac:dyDescent="0.3">
      <c r="B44" s="58" t="s">
        <v>1278</v>
      </c>
      <c r="C44" s="301">
        <f>SUMIF(BTS_매출관리!C:C,B44,BTS_매출관리!I:I)</f>
        <v>110000</v>
      </c>
      <c r="D44" s="58">
        <f t="shared" si="0"/>
        <v>15</v>
      </c>
      <c r="F44" t="s">
        <v>3770</v>
      </c>
      <c r="G44" t="s">
        <v>3781</v>
      </c>
    </row>
    <row r="45" spans="2:17" x14ac:dyDescent="0.3">
      <c r="B45" s="269" t="s">
        <v>1311</v>
      </c>
      <c r="C45" s="268">
        <f>SUMIF(BTS_매출관리!C:C,B45,BTS_매출관리!I:I)</f>
        <v>0</v>
      </c>
      <c r="D45" s="269">
        <f t="shared" si="0"/>
        <v>17</v>
      </c>
      <c r="F45" t="s">
        <v>3771</v>
      </c>
      <c r="G45" t="s">
        <v>3781</v>
      </c>
      <c r="M45">
        <v>17</v>
      </c>
    </row>
    <row r="46" spans="2:17" x14ac:dyDescent="0.3">
      <c r="B46" s="269" t="s">
        <v>3139</v>
      </c>
      <c r="C46" s="268">
        <f>SUMIF(BTS_매출관리!C:C,B46,BTS_매출관리!I:I)</f>
        <v>0</v>
      </c>
      <c r="D46" s="269">
        <f t="shared" si="0"/>
        <v>17</v>
      </c>
      <c r="F46" t="s">
        <v>3783</v>
      </c>
      <c r="G46" t="s">
        <v>3781</v>
      </c>
    </row>
    <row r="47" spans="2:17" x14ac:dyDescent="0.3">
      <c r="B47" s="269" t="s">
        <v>1881</v>
      </c>
      <c r="C47" s="268">
        <f>SUMIF(BTS_매출관리!C:C,B47,BTS_매출관리!I:I)</f>
        <v>0</v>
      </c>
      <c r="D47" s="269">
        <f t="shared" si="0"/>
        <v>17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2:17" x14ac:dyDescent="0.3">
      <c r="B48" s="269" t="s">
        <v>1331</v>
      </c>
      <c r="C48" s="268">
        <f>SUMIF(BTS_매출관리!C:C,B48,BTS_매출관리!I:I)</f>
        <v>0</v>
      </c>
      <c r="D48" s="269">
        <f t="shared" si="0"/>
        <v>17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2:7" x14ac:dyDescent="0.3">
      <c r="B49" s="58" t="s">
        <v>1289</v>
      </c>
      <c r="C49" s="301">
        <f>SUMIF(BTS_매출관리!C:C,B49,BTS_매출관리!I:I)</f>
        <v>0</v>
      </c>
      <c r="D49" s="58">
        <f t="shared" si="0"/>
        <v>17</v>
      </c>
      <c r="F49" t="s">
        <v>1312</v>
      </c>
      <c r="G49" t="s">
        <v>3787</v>
      </c>
    </row>
    <row r="50" spans="2:7" x14ac:dyDescent="0.3">
      <c r="B50" s="269" t="s">
        <v>1286</v>
      </c>
      <c r="C50" s="268">
        <f>SUMIF(BTS_매출관리!C:C,B50,BTS_매출관리!I:I)</f>
        <v>2680000</v>
      </c>
      <c r="D50" s="269">
        <f t="shared" si="0"/>
        <v>1</v>
      </c>
    </row>
    <row r="51" spans="2:7" x14ac:dyDescent="0.3">
      <c r="B51" s="269" t="s">
        <v>1310</v>
      </c>
      <c r="C51" s="268">
        <f>SUMIF(BTS_매출관리!C:C,B51,BTS_매출관리!I:I)</f>
        <v>0</v>
      </c>
      <c r="D51" s="269">
        <f t="shared" si="0"/>
        <v>17</v>
      </c>
    </row>
    <row r="52" spans="2:7" x14ac:dyDescent="0.3">
      <c r="B52" t="s">
        <v>3256</v>
      </c>
      <c r="C52" s="300">
        <f>SUMIF(BTS_매출관리!C:C,B52,BTS_매출관리!I:I)</f>
        <v>1300000</v>
      </c>
      <c r="D52">
        <f t="shared" si="0"/>
        <v>5</v>
      </c>
    </row>
    <row r="53" spans="2:7" x14ac:dyDescent="0.3">
      <c r="B53" t="s">
        <v>2475</v>
      </c>
      <c r="C53" s="300">
        <f>SUMIF(BTS_매출관리!C:C,B53,BTS_매출관리!I:I)</f>
        <v>0</v>
      </c>
      <c r="D53">
        <f t="shared" si="0"/>
        <v>17</v>
      </c>
    </row>
    <row r="54" spans="2:7" x14ac:dyDescent="0.3">
      <c r="B54" t="s">
        <v>1346</v>
      </c>
      <c r="C54" s="300">
        <f>SUMIF(BTS_매출관리!C:C,B54,BTS_매출관리!I:I)</f>
        <v>0</v>
      </c>
      <c r="D54">
        <f t="shared" si="0"/>
        <v>17</v>
      </c>
    </row>
    <row r="55" spans="2:7" x14ac:dyDescent="0.3">
      <c r="B55" t="s">
        <v>2692</v>
      </c>
      <c r="C55" s="52">
        <f>SUMIF(BTS_매출관리!C:C,B55,BTS_매출관리!I:I)</f>
        <v>0</v>
      </c>
      <c r="D55">
        <f t="shared" si="0"/>
        <v>17</v>
      </c>
    </row>
    <row r="56" spans="2:7" x14ac:dyDescent="0.3">
      <c r="B56" s="47" t="s">
        <v>1016</v>
      </c>
      <c r="C56" s="302">
        <f>SUMIF(BTS_매출관리!C:C,B56,BTS_매출관리!I:I)</f>
        <v>0</v>
      </c>
      <c r="D56" s="47">
        <f t="shared" si="0"/>
        <v>17</v>
      </c>
    </row>
    <row r="57" spans="2:7" x14ac:dyDescent="0.3">
      <c r="B57" s="47" t="s">
        <v>1775</v>
      </c>
      <c r="C57" s="302">
        <f>SUMIF(BTS_매출관리!C:C,B57,BTS_매출관리!I:I)</f>
        <v>2100000</v>
      </c>
      <c r="D57" s="47">
        <f t="shared" si="0"/>
        <v>2</v>
      </c>
    </row>
    <row r="58" spans="2:7" x14ac:dyDescent="0.3">
      <c r="B58" s="47" t="s">
        <v>2460</v>
      </c>
      <c r="C58" s="302">
        <f>SUMIF(BTS_매출관리!C:C,B58,BTS_매출관리!I:I)</f>
        <v>0</v>
      </c>
      <c r="D58" s="47">
        <f t="shared" si="0"/>
        <v>17</v>
      </c>
    </row>
    <row r="59" spans="2:7" x14ac:dyDescent="0.3">
      <c r="B59" s="47" t="s">
        <v>1308</v>
      </c>
      <c r="C59" s="302">
        <f>SUMIF(BTS_매출관리!C:C,B59,BTS_매출관리!I:I)</f>
        <v>0</v>
      </c>
      <c r="D59" s="47">
        <f t="shared" si="0"/>
        <v>17</v>
      </c>
    </row>
    <row r="60" spans="2:7" x14ac:dyDescent="0.3">
      <c r="B60" s="47" t="s">
        <v>1298</v>
      </c>
      <c r="C60" s="302">
        <f>SUMIF(BTS_매출관리!C:C,B60,BTS_매출관리!I:I)</f>
        <v>550000</v>
      </c>
      <c r="D60" s="47">
        <f t="shared" si="0"/>
        <v>9</v>
      </c>
    </row>
    <row r="61" spans="2:7" x14ac:dyDescent="0.3">
      <c r="B61" s="47" t="s">
        <v>1337</v>
      </c>
      <c r="C61" s="302">
        <f>SUMIF(BTS_매출관리!C:C,B61,BTS_매출관리!I:I)</f>
        <v>50000</v>
      </c>
      <c r="D61" s="47">
        <f t="shared" si="0"/>
        <v>16</v>
      </c>
    </row>
    <row r="62" spans="2:7" x14ac:dyDescent="0.3">
      <c r="B62" s="47" t="s">
        <v>1262</v>
      </c>
      <c r="C62" s="302">
        <f>SUMIF(BTS_매출관리!C:C,B62,BTS_매출관리!I:I)</f>
        <v>0</v>
      </c>
      <c r="D62" s="47">
        <f t="shared" si="0"/>
        <v>17</v>
      </c>
    </row>
    <row r="63" spans="2:7" x14ac:dyDescent="0.3">
      <c r="B63" s="47" t="s">
        <v>2904</v>
      </c>
      <c r="C63" s="302">
        <f>SUMIF(BTS_매출관리!C:C,B63,BTS_매출관리!I:I)</f>
        <v>0</v>
      </c>
      <c r="D63" s="47">
        <f t="shared" si="0"/>
        <v>17</v>
      </c>
    </row>
    <row r="64" spans="2:7" x14ac:dyDescent="0.3">
      <c r="B64" s="47" t="s">
        <v>1608</v>
      </c>
      <c r="C64" s="302">
        <f>SUMIF(BTS_매출관리!C:C,B64,BTS_매출관리!I:I)</f>
        <v>0</v>
      </c>
      <c r="D64" s="47">
        <f t="shared" si="0"/>
        <v>17</v>
      </c>
    </row>
    <row r="65" spans="2:4" x14ac:dyDescent="0.3">
      <c r="B65" s="47" t="s">
        <v>1336</v>
      </c>
      <c r="C65" s="302">
        <f>SUMIF(BTS_매출관리!C:C,B65,BTS_매출관리!I:I)</f>
        <v>0</v>
      </c>
      <c r="D65" s="47">
        <f t="shared" si="0"/>
        <v>17</v>
      </c>
    </row>
    <row r="66" spans="2:4" x14ac:dyDescent="0.3">
      <c r="B66" s="47" t="s">
        <v>1279</v>
      </c>
      <c r="C66" s="302">
        <f>SUMIF(BTS_매출관리!C:C,B66,BTS_매출관리!I:I)</f>
        <v>0</v>
      </c>
      <c r="D66" s="47">
        <f t="shared" ref="D66:D129" si="1">RANK(C66,C:C,0)</f>
        <v>17</v>
      </c>
    </row>
    <row r="67" spans="2:4" x14ac:dyDescent="0.3">
      <c r="B67" s="47" t="s">
        <v>1348</v>
      </c>
      <c r="C67" s="302">
        <f>SUMIF(BTS_매출관리!C:C,B67,BTS_매출관리!I:I)</f>
        <v>0</v>
      </c>
      <c r="D67" s="47">
        <f t="shared" si="1"/>
        <v>17</v>
      </c>
    </row>
    <row r="68" spans="2:4" x14ac:dyDescent="0.3">
      <c r="B68" t="s">
        <v>981</v>
      </c>
      <c r="C68" s="300">
        <f>SUMIF(BTS_매출관리!C:C,B68,BTS_매출관리!I:I)</f>
        <v>0</v>
      </c>
      <c r="D68" s="47">
        <f t="shared" si="1"/>
        <v>17</v>
      </c>
    </row>
    <row r="69" spans="2:4" x14ac:dyDescent="0.3">
      <c r="B69" s="47" t="s">
        <v>1294</v>
      </c>
      <c r="C69" s="302">
        <f>SUMIF(BTS_매출관리!C:C,B69,BTS_매출관리!I:I)</f>
        <v>0</v>
      </c>
      <c r="D69" s="47">
        <f t="shared" si="1"/>
        <v>17</v>
      </c>
    </row>
    <row r="70" spans="2:4" x14ac:dyDescent="0.3">
      <c r="B70" s="47" t="s">
        <v>1275</v>
      </c>
      <c r="C70" s="302">
        <f>SUMIF(BTS_매출관리!C:C,B70,BTS_매출관리!I:I)</f>
        <v>0</v>
      </c>
      <c r="D70" s="47">
        <f t="shared" si="1"/>
        <v>17</v>
      </c>
    </row>
    <row r="71" spans="2:4" x14ac:dyDescent="0.3">
      <c r="B71" s="47" t="s">
        <v>1290</v>
      </c>
      <c r="C71" s="302">
        <f>SUMIF(BTS_매출관리!C:C,B71,BTS_매출관리!I:I)</f>
        <v>1600000</v>
      </c>
      <c r="D71" s="47">
        <f t="shared" si="1"/>
        <v>3</v>
      </c>
    </row>
    <row r="72" spans="2:4" x14ac:dyDescent="0.3">
      <c r="B72" s="47" t="s">
        <v>2853</v>
      </c>
      <c r="C72" s="302">
        <f>SUMIF(BTS_매출관리!C:C,B72,BTS_매출관리!I:I)</f>
        <v>0</v>
      </c>
      <c r="D72" s="47">
        <f t="shared" si="1"/>
        <v>17</v>
      </c>
    </row>
    <row r="73" spans="2:4" x14ac:dyDescent="0.3">
      <c r="B73" s="47" t="s">
        <v>1347</v>
      </c>
      <c r="C73" s="302">
        <f>SUMIF(BTS_매출관리!C:C,B73,BTS_매출관리!I:I)</f>
        <v>0</v>
      </c>
      <c r="D73" s="47">
        <f t="shared" si="1"/>
        <v>17</v>
      </c>
    </row>
    <row r="74" spans="2:4" x14ac:dyDescent="0.3">
      <c r="B74" s="47" t="s">
        <v>1350</v>
      </c>
      <c r="C74" s="302">
        <f>SUMIF(BTS_매출관리!C:C,B74,BTS_매출관리!I:I)</f>
        <v>0</v>
      </c>
      <c r="D74" s="47">
        <f t="shared" si="1"/>
        <v>17</v>
      </c>
    </row>
    <row r="75" spans="2:4" x14ac:dyDescent="0.3">
      <c r="B75" s="47" t="s">
        <v>3277</v>
      </c>
      <c r="C75" s="302">
        <f>SUMIF(BTS_매출관리!C:C,B75,BTS_매출관리!I:I)</f>
        <v>0</v>
      </c>
      <c r="D75" s="47">
        <f t="shared" si="1"/>
        <v>17</v>
      </c>
    </row>
    <row r="76" spans="2:4" x14ac:dyDescent="0.3">
      <c r="B76" t="s">
        <v>2848</v>
      </c>
      <c r="C76" s="52">
        <f>SUMIF(BTS_매출관리!C:C,B76,BTS_매출관리!I:I)</f>
        <v>0</v>
      </c>
      <c r="D76">
        <f t="shared" si="1"/>
        <v>17</v>
      </c>
    </row>
    <row r="77" spans="2:4" x14ac:dyDescent="0.3">
      <c r="B77" t="s">
        <v>2273</v>
      </c>
      <c r="C77" s="52">
        <f>SUMIF(BTS_매출관리!C:C,B77,BTS_매출관리!I:I)</f>
        <v>0</v>
      </c>
      <c r="D77">
        <f t="shared" si="1"/>
        <v>17</v>
      </c>
    </row>
    <row r="78" spans="2:4" x14ac:dyDescent="0.3">
      <c r="B78" t="s">
        <v>1342</v>
      </c>
      <c r="C78" s="52">
        <f>SUMIF(BTS_매출관리!C:C,B78,BTS_매출관리!I:I)</f>
        <v>0</v>
      </c>
      <c r="D78">
        <f t="shared" si="1"/>
        <v>17</v>
      </c>
    </row>
    <row r="79" spans="2:4" x14ac:dyDescent="0.3">
      <c r="B79" t="s">
        <v>1312</v>
      </c>
      <c r="C79" s="52">
        <f>SUMIF(BTS_매출관리!C:C,B79,BTS_매출관리!I:I)</f>
        <v>0</v>
      </c>
      <c r="D79">
        <f t="shared" si="1"/>
        <v>17</v>
      </c>
    </row>
    <row r="80" spans="2:4" x14ac:dyDescent="0.3">
      <c r="B80" t="s">
        <v>3108</v>
      </c>
      <c r="C80" s="52">
        <f>SUMIF(BTS_매출관리!C:C,B80,BTS_매출관리!I:I)</f>
        <v>0</v>
      </c>
      <c r="D80">
        <f t="shared" si="1"/>
        <v>17</v>
      </c>
    </row>
    <row r="81" spans="2:4" x14ac:dyDescent="0.3">
      <c r="B81" t="s">
        <v>2363</v>
      </c>
      <c r="C81" s="52">
        <f>SUMIF(BTS_매출관리!C:C,B81,BTS_매출관리!I:I)</f>
        <v>0</v>
      </c>
      <c r="D81">
        <f t="shared" si="1"/>
        <v>17</v>
      </c>
    </row>
    <row r="82" spans="2:4" x14ac:dyDescent="0.3">
      <c r="B82" t="s">
        <v>1602</v>
      </c>
      <c r="C82" s="300">
        <f>SUMIF(BTS_매출관리!C:C,B82,BTS_매출관리!I:I)</f>
        <v>0</v>
      </c>
      <c r="D82">
        <f t="shared" si="1"/>
        <v>17</v>
      </c>
    </row>
    <row r="83" spans="2:4" x14ac:dyDescent="0.3">
      <c r="B83" t="s">
        <v>2745</v>
      </c>
      <c r="C83" s="52">
        <f>SUMIF(BTS_매출관리!C:C,B83,BTS_매출관리!I:I)</f>
        <v>0</v>
      </c>
      <c r="D83">
        <f t="shared" si="1"/>
        <v>17</v>
      </c>
    </row>
    <row r="84" spans="2:4" x14ac:dyDescent="0.3">
      <c r="B84" t="s">
        <v>1562</v>
      </c>
      <c r="C84" s="300">
        <f>SUMIF(BTS_매출관리!C:C,B84,BTS_매출관리!I:I)</f>
        <v>0</v>
      </c>
      <c r="D84">
        <f t="shared" si="1"/>
        <v>17</v>
      </c>
    </row>
    <row r="85" spans="2:4" x14ac:dyDescent="0.3">
      <c r="B85" t="s">
        <v>3528</v>
      </c>
      <c r="C85" s="52">
        <f>SUMIF(BTS_매출관리!C:C,B85,BTS_매출관리!I:I)</f>
        <v>0</v>
      </c>
      <c r="D85">
        <f t="shared" si="1"/>
        <v>17</v>
      </c>
    </row>
    <row r="86" spans="2:4" x14ac:dyDescent="0.3">
      <c r="B86" t="s">
        <v>1319</v>
      </c>
      <c r="C86" s="52">
        <f>SUMIF(BTS_매출관리!C:C,B86,BTS_매출관리!I:I)</f>
        <v>0</v>
      </c>
      <c r="D86">
        <f t="shared" si="1"/>
        <v>17</v>
      </c>
    </row>
    <row r="87" spans="2:4" x14ac:dyDescent="0.3">
      <c r="B87" t="s">
        <v>1895</v>
      </c>
      <c r="C87" s="300">
        <f>SUMIF(BTS_매출관리!C:C,B87,BTS_매출관리!I:I)</f>
        <v>0</v>
      </c>
      <c r="D87">
        <f t="shared" si="1"/>
        <v>17</v>
      </c>
    </row>
    <row r="88" spans="2:4" x14ac:dyDescent="0.3">
      <c r="B88" t="s">
        <v>2248</v>
      </c>
      <c r="C88" s="52">
        <f>SUMIF(BTS_매출관리!C:C,B88,BTS_매출관리!I:I)</f>
        <v>0</v>
      </c>
      <c r="D88">
        <f t="shared" si="1"/>
        <v>17</v>
      </c>
    </row>
    <row r="89" spans="2:4" x14ac:dyDescent="0.3">
      <c r="B89" t="s">
        <v>1274</v>
      </c>
      <c r="C89" s="300">
        <f>SUMIF(BTS_매출관리!C:C,B89,BTS_매출관리!I:I)</f>
        <v>0</v>
      </c>
      <c r="D89">
        <f t="shared" si="1"/>
        <v>17</v>
      </c>
    </row>
    <row r="90" spans="2:4" x14ac:dyDescent="0.3">
      <c r="B90" t="s">
        <v>2857</v>
      </c>
      <c r="C90" s="52">
        <f>SUMIF(BTS_매출관리!C:C,B90,BTS_매출관리!I:I)</f>
        <v>0</v>
      </c>
      <c r="D90">
        <f t="shared" si="1"/>
        <v>17</v>
      </c>
    </row>
    <row r="91" spans="2:4" x14ac:dyDescent="0.3">
      <c r="B91" t="s">
        <v>2353</v>
      </c>
      <c r="C91" s="52">
        <f>SUMIF(BTS_매출관리!C:C,B91,BTS_매출관리!I:I)</f>
        <v>0</v>
      </c>
      <c r="D91">
        <f t="shared" si="1"/>
        <v>17</v>
      </c>
    </row>
    <row r="92" spans="2:4" x14ac:dyDescent="0.3">
      <c r="B92" t="s">
        <v>1330</v>
      </c>
      <c r="C92" s="52">
        <f>SUMIF(BTS_매출관리!C:C,B92,BTS_매출관리!I:I)</f>
        <v>0</v>
      </c>
      <c r="D92">
        <f t="shared" si="1"/>
        <v>17</v>
      </c>
    </row>
    <row r="93" spans="2:4" x14ac:dyDescent="0.3">
      <c r="B93" t="s">
        <v>2878</v>
      </c>
      <c r="C93" s="52">
        <f>SUMIF(BTS_매출관리!C:C,B93,BTS_매출관리!I:I)</f>
        <v>0</v>
      </c>
      <c r="D93">
        <f t="shared" si="1"/>
        <v>17</v>
      </c>
    </row>
    <row r="94" spans="2:4" x14ac:dyDescent="0.3">
      <c r="B94" t="s">
        <v>1296</v>
      </c>
      <c r="C94" s="300">
        <f>SUMIF(BTS_매출관리!C:C,B94,BTS_매출관리!I:I)</f>
        <v>0</v>
      </c>
      <c r="D94">
        <f t="shared" si="1"/>
        <v>17</v>
      </c>
    </row>
    <row r="95" spans="2:4" x14ac:dyDescent="0.3">
      <c r="B95" t="s">
        <v>1222</v>
      </c>
      <c r="C95" s="52">
        <f>SUMIF(BTS_매출관리!C:C,B95,BTS_매출관리!I:I)</f>
        <v>0</v>
      </c>
      <c r="D95">
        <f t="shared" si="1"/>
        <v>17</v>
      </c>
    </row>
    <row r="96" spans="2:4" x14ac:dyDescent="0.3">
      <c r="B96" t="s">
        <v>1283</v>
      </c>
      <c r="C96" s="300">
        <f>SUMIF(BTS_매출관리!C:C,B96,BTS_매출관리!I:I)</f>
        <v>0</v>
      </c>
      <c r="D96">
        <f t="shared" si="1"/>
        <v>17</v>
      </c>
    </row>
    <row r="97" spans="2:4" x14ac:dyDescent="0.3">
      <c r="B97" t="s">
        <v>2297</v>
      </c>
      <c r="C97" s="52">
        <f>SUMIF(BTS_매출관리!C:C,B97,BTS_매출관리!I:I)</f>
        <v>0</v>
      </c>
      <c r="D97">
        <f t="shared" si="1"/>
        <v>17</v>
      </c>
    </row>
    <row r="98" spans="2:4" x14ac:dyDescent="0.3">
      <c r="B98" t="s">
        <v>2008</v>
      </c>
      <c r="C98" s="52">
        <f>SUMIF(BTS_매출관리!C:C,B98,BTS_매출관리!I:I)</f>
        <v>0</v>
      </c>
      <c r="D98">
        <f t="shared" si="1"/>
        <v>17</v>
      </c>
    </row>
    <row r="99" spans="2:4" x14ac:dyDescent="0.3">
      <c r="B99" t="s">
        <v>1266</v>
      </c>
      <c r="C99" s="300">
        <f>SUMIF(BTS_매출관리!C:C,B99,BTS_매출관리!I:I)</f>
        <v>0</v>
      </c>
      <c r="D99">
        <f t="shared" si="1"/>
        <v>17</v>
      </c>
    </row>
    <row r="100" spans="2:4" x14ac:dyDescent="0.3">
      <c r="B100" t="s">
        <v>2777</v>
      </c>
      <c r="C100" s="52">
        <f>SUMIF(BTS_매출관리!C:C,B100,BTS_매출관리!I:I)</f>
        <v>0</v>
      </c>
      <c r="D100">
        <f t="shared" si="1"/>
        <v>17</v>
      </c>
    </row>
    <row r="101" spans="2:4" x14ac:dyDescent="0.3">
      <c r="B101" t="s">
        <v>1285</v>
      </c>
      <c r="C101" s="300">
        <f>SUMIF(BTS_매출관리!C:C,B101,BTS_매출관리!I:I)</f>
        <v>0</v>
      </c>
      <c r="D101">
        <f t="shared" si="1"/>
        <v>17</v>
      </c>
    </row>
    <row r="102" spans="2:4" x14ac:dyDescent="0.3">
      <c r="B102" t="s">
        <v>2750</v>
      </c>
      <c r="C102" s="52">
        <f>SUMIF(BTS_매출관리!C:C,B102,BTS_매출관리!I:I)</f>
        <v>0</v>
      </c>
      <c r="D102">
        <f t="shared" si="1"/>
        <v>17</v>
      </c>
    </row>
    <row r="103" spans="2:4" x14ac:dyDescent="0.3">
      <c r="B103" t="s">
        <v>2884</v>
      </c>
      <c r="C103" s="52">
        <f>SUMIF(BTS_매출관리!C:C,B103,BTS_매출관리!I:I)</f>
        <v>0</v>
      </c>
      <c r="D103">
        <f t="shared" si="1"/>
        <v>17</v>
      </c>
    </row>
    <row r="104" spans="2:4" x14ac:dyDescent="0.3">
      <c r="B104" t="s">
        <v>2730</v>
      </c>
      <c r="C104" s="52">
        <f>SUMIF(BTS_매출관리!C:C,B104,BTS_매출관리!I:I)</f>
        <v>0</v>
      </c>
      <c r="D104">
        <f t="shared" si="1"/>
        <v>17</v>
      </c>
    </row>
    <row r="105" spans="2:4" x14ac:dyDescent="0.3">
      <c r="B105" t="s">
        <v>2085</v>
      </c>
      <c r="C105" s="52">
        <f>SUMIF(BTS_매출관리!C:C,B105,BTS_매출관리!I:I)</f>
        <v>0</v>
      </c>
      <c r="D105">
        <f t="shared" si="1"/>
        <v>17</v>
      </c>
    </row>
    <row r="106" spans="2:4" x14ac:dyDescent="0.3">
      <c r="B106" t="s">
        <v>1276</v>
      </c>
      <c r="C106" s="300">
        <f>SUMIF(BTS_매출관리!C:C,B106,BTS_매출관리!I:I)</f>
        <v>0</v>
      </c>
      <c r="D106">
        <f t="shared" si="1"/>
        <v>17</v>
      </c>
    </row>
    <row r="107" spans="2:4" x14ac:dyDescent="0.3">
      <c r="B107" t="s">
        <v>2757</v>
      </c>
      <c r="C107" s="52">
        <f>SUMIF(BTS_매출관리!C:C,B107,BTS_매출관리!I:I)</f>
        <v>0</v>
      </c>
      <c r="D107">
        <f t="shared" si="1"/>
        <v>17</v>
      </c>
    </row>
    <row r="108" spans="2:4" x14ac:dyDescent="0.3">
      <c r="B108" t="s">
        <v>2923</v>
      </c>
      <c r="C108" s="52">
        <f>SUMIF(BTS_매출관리!C:C,B108,BTS_매출관리!I:I)</f>
        <v>0</v>
      </c>
      <c r="D108">
        <f t="shared" si="1"/>
        <v>17</v>
      </c>
    </row>
    <row r="109" spans="2:4" x14ac:dyDescent="0.3">
      <c r="B109" t="s">
        <v>3017</v>
      </c>
      <c r="C109" s="52">
        <f>SUMIF(BTS_매출관리!C:C,B109,BTS_매출관리!I:I)</f>
        <v>0</v>
      </c>
      <c r="D109">
        <f t="shared" si="1"/>
        <v>17</v>
      </c>
    </row>
    <row r="110" spans="2:4" x14ac:dyDescent="0.3">
      <c r="B110" t="s">
        <v>2930</v>
      </c>
      <c r="C110" s="52">
        <f>SUMIF(BTS_매출관리!C:C,B110,BTS_매출관리!I:I)</f>
        <v>0</v>
      </c>
      <c r="D110">
        <f t="shared" si="1"/>
        <v>17</v>
      </c>
    </row>
    <row r="111" spans="2:4" x14ac:dyDescent="0.3">
      <c r="B111" t="s">
        <v>2123</v>
      </c>
      <c r="C111" s="52">
        <f>SUMIF(BTS_매출관리!C:C,B111,BTS_매출관리!I:I)</f>
        <v>0</v>
      </c>
      <c r="D111">
        <f t="shared" si="1"/>
        <v>17</v>
      </c>
    </row>
    <row r="112" spans="2:4" x14ac:dyDescent="0.3">
      <c r="B112" t="s">
        <v>2138</v>
      </c>
      <c r="C112" s="52">
        <f>SUMIF(BTS_매출관리!C:C,B112,BTS_매출관리!I:I)</f>
        <v>450000</v>
      </c>
      <c r="D112">
        <f t="shared" si="1"/>
        <v>11</v>
      </c>
    </row>
    <row r="113" spans="2:4" x14ac:dyDescent="0.3">
      <c r="B113" t="s">
        <v>2030</v>
      </c>
      <c r="C113" s="52">
        <f>SUMIF(BTS_매출관리!C:C,B113,BTS_매출관리!I:I)</f>
        <v>0</v>
      </c>
      <c r="D113">
        <f t="shared" si="1"/>
        <v>17</v>
      </c>
    </row>
    <row r="114" spans="2:4" x14ac:dyDescent="0.3">
      <c r="B114" t="s">
        <v>1229</v>
      </c>
      <c r="C114" s="52">
        <f>SUMIF(BTS_매출관리!C:C,B114,BTS_매출관리!I:I)</f>
        <v>0</v>
      </c>
      <c r="D114">
        <f t="shared" si="1"/>
        <v>17</v>
      </c>
    </row>
    <row r="115" spans="2:4" x14ac:dyDescent="0.3">
      <c r="B115" t="s">
        <v>1320</v>
      </c>
      <c r="C115" s="52">
        <f>SUMIF(BTS_매출관리!C:C,B115,BTS_매출관리!I:I)</f>
        <v>0</v>
      </c>
      <c r="D115">
        <f t="shared" si="1"/>
        <v>17</v>
      </c>
    </row>
    <row r="116" spans="2:4" x14ac:dyDescent="0.3">
      <c r="B116" t="s">
        <v>1351</v>
      </c>
      <c r="C116" s="52">
        <f>SUMIF(BTS_매출관리!C:C,B116,BTS_매출관리!I:I)</f>
        <v>0</v>
      </c>
      <c r="D116">
        <f t="shared" si="1"/>
        <v>17</v>
      </c>
    </row>
    <row r="117" spans="2:4" x14ac:dyDescent="0.3">
      <c r="B117" t="s">
        <v>3175</v>
      </c>
      <c r="C117" s="52">
        <f>SUMIF(BTS_매출관리!C:C,B117,BTS_매출관리!I:I)</f>
        <v>0</v>
      </c>
      <c r="D117">
        <f t="shared" si="1"/>
        <v>17</v>
      </c>
    </row>
    <row r="118" spans="2:4" x14ac:dyDescent="0.3">
      <c r="B118" t="s">
        <v>1649</v>
      </c>
      <c r="C118" s="52">
        <f>SUMIF(BTS_매출관리!C:C,B118,BTS_매출관리!I:I)</f>
        <v>0</v>
      </c>
      <c r="D118">
        <f t="shared" si="1"/>
        <v>17</v>
      </c>
    </row>
    <row r="119" spans="2:4" x14ac:dyDescent="0.3">
      <c r="B119" t="s">
        <v>1307</v>
      </c>
      <c r="C119" s="52">
        <f>SUMIF(BTS_매출관리!C:C,B119,BTS_매출관리!I:I)</f>
        <v>0</v>
      </c>
      <c r="D119">
        <f t="shared" si="1"/>
        <v>17</v>
      </c>
    </row>
    <row r="120" spans="2:4" x14ac:dyDescent="0.3">
      <c r="B120" t="s">
        <v>1269</v>
      </c>
      <c r="C120" s="300">
        <f>SUMIF(BTS_매출관리!C:C,B120,BTS_매출관리!I:I)</f>
        <v>0</v>
      </c>
      <c r="D120">
        <f t="shared" si="1"/>
        <v>17</v>
      </c>
    </row>
    <row r="121" spans="2:4" x14ac:dyDescent="0.3">
      <c r="B121" t="s">
        <v>2580</v>
      </c>
      <c r="C121" s="300">
        <f>SUMIF(BTS_매출관리!C:C,B121,BTS_매출관리!I:I)</f>
        <v>0</v>
      </c>
      <c r="D121">
        <f t="shared" si="1"/>
        <v>17</v>
      </c>
    </row>
    <row r="122" spans="2:4" x14ac:dyDescent="0.3">
      <c r="B122" t="s">
        <v>1299</v>
      </c>
      <c r="C122" s="300">
        <f>SUMIF(BTS_매출관리!C:C,B122,BTS_매출관리!I:I)</f>
        <v>0</v>
      </c>
      <c r="D122">
        <f t="shared" si="1"/>
        <v>17</v>
      </c>
    </row>
    <row r="123" spans="2:4" x14ac:dyDescent="0.3">
      <c r="B123" t="s">
        <v>3065</v>
      </c>
      <c r="C123" s="52">
        <f>SUMIF(BTS_매출관리!C:C,B123,BTS_매출관리!I:I)</f>
        <v>0</v>
      </c>
      <c r="D123">
        <f t="shared" si="1"/>
        <v>17</v>
      </c>
    </row>
    <row r="124" spans="2:4" x14ac:dyDescent="0.3">
      <c r="B124" t="s">
        <v>1339</v>
      </c>
      <c r="C124" s="52">
        <f>SUMIF(BTS_매출관리!C:C,B124,BTS_매출관리!I:I)</f>
        <v>0</v>
      </c>
      <c r="D124">
        <f t="shared" si="1"/>
        <v>17</v>
      </c>
    </row>
    <row r="125" spans="2:4" x14ac:dyDescent="0.3">
      <c r="B125" t="s">
        <v>1313</v>
      </c>
      <c r="C125" s="52">
        <f>SUMIF(BTS_매출관리!C:C,B125,BTS_매출관리!I:I)</f>
        <v>0</v>
      </c>
      <c r="D125">
        <f t="shared" si="1"/>
        <v>17</v>
      </c>
    </row>
    <row r="126" spans="2:4" x14ac:dyDescent="0.3">
      <c r="B126" t="s">
        <v>1152</v>
      </c>
      <c r="C126" s="52">
        <f>SUMIF(BTS_매출관리!C:C,B126,BTS_매출관리!I:I)</f>
        <v>0</v>
      </c>
      <c r="D126">
        <f t="shared" si="1"/>
        <v>17</v>
      </c>
    </row>
    <row r="127" spans="2:4" x14ac:dyDescent="0.3">
      <c r="B127" t="s">
        <v>2025</v>
      </c>
      <c r="C127" s="52">
        <f>SUMIF(BTS_매출관리!C:C,B127,BTS_매출관리!I:I)</f>
        <v>0</v>
      </c>
      <c r="D127">
        <f t="shared" si="1"/>
        <v>17</v>
      </c>
    </row>
    <row r="128" spans="2:4" x14ac:dyDescent="0.3">
      <c r="B128" t="s">
        <v>3448</v>
      </c>
      <c r="C128" s="52">
        <f>SUMIF(BTS_매출관리!C:C,B128,BTS_매출관리!I:I)</f>
        <v>0</v>
      </c>
      <c r="D128">
        <f t="shared" si="1"/>
        <v>17</v>
      </c>
    </row>
    <row r="129" spans="2:4" x14ac:dyDescent="0.3">
      <c r="B129" t="s">
        <v>2861</v>
      </c>
      <c r="C129" s="52">
        <f>SUMIF(BTS_매출관리!C:C,B129,BTS_매출관리!I:I)</f>
        <v>0</v>
      </c>
      <c r="D129">
        <f t="shared" si="1"/>
        <v>17</v>
      </c>
    </row>
    <row r="130" spans="2:4" x14ac:dyDescent="0.3">
      <c r="B130" t="s">
        <v>3009</v>
      </c>
      <c r="C130" s="52">
        <f>SUMIF(BTS_매출관리!C:C,B130,BTS_매출관리!I:I)</f>
        <v>0</v>
      </c>
      <c r="D130">
        <f t="shared" ref="D130:D193" si="2">RANK(C130,C:C,0)</f>
        <v>17</v>
      </c>
    </row>
    <row r="131" spans="2:4" x14ac:dyDescent="0.3">
      <c r="B131" t="s">
        <v>3556</v>
      </c>
      <c r="C131" s="52">
        <f>SUMIF(BTS_매출관리!C:C,B131,BTS_매출관리!I:I)</f>
        <v>0</v>
      </c>
      <c r="D131">
        <f t="shared" si="2"/>
        <v>17</v>
      </c>
    </row>
    <row r="132" spans="2:4" x14ac:dyDescent="0.3">
      <c r="B132" t="s">
        <v>1314</v>
      </c>
      <c r="C132" s="52">
        <f>SUMIF(BTS_매출관리!C:C,B132,BTS_매출관리!I:I)</f>
        <v>0</v>
      </c>
      <c r="D132">
        <f t="shared" si="2"/>
        <v>17</v>
      </c>
    </row>
    <row r="133" spans="2:4" x14ac:dyDescent="0.3">
      <c r="B133" t="s">
        <v>1183</v>
      </c>
      <c r="C133" s="52">
        <f>SUMIF(BTS_매출관리!C:C,B133,BTS_매출관리!I:I)</f>
        <v>0</v>
      </c>
      <c r="D133">
        <f t="shared" si="2"/>
        <v>17</v>
      </c>
    </row>
    <row r="134" spans="2:4" x14ac:dyDescent="0.3">
      <c r="B134" t="s">
        <v>2797</v>
      </c>
      <c r="C134" s="52">
        <f>SUMIF(BTS_매출관리!C:C,B134,BTS_매출관리!I:I)</f>
        <v>0</v>
      </c>
      <c r="D134">
        <f t="shared" si="2"/>
        <v>17</v>
      </c>
    </row>
    <row r="135" spans="2:4" x14ac:dyDescent="0.3">
      <c r="B135" t="s">
        <v>3197</v>
      </c>
      <c r="C135" s="52">
        <f>SUMIF(BTS_매출관리!C:C,B135,BTS_매출관리!I:I)</f>
        <v>0</v>
      </c>
      <c r="D135">
        <f t="shared" si="2"/>
        <v>17</v>
      </c>
    </row>
    <row r="136" spans="2:4" x14ac:dyDescent="0.3">
      <c r="B136" t="s">
        <v>2369</v>
      </c>
      <c r="C136" s="52">
        <f>SUMIF(BTS_매출관리!C:C,B136,BTS_매출관리!I:I)</f>
        <v>0</v>
      </c>
      <c r="D136">
        <f t="shared" si="2"/>
        <v>17</v>
      </c>
    </row>
    <row r="137" spans="2:4" x14ac:dyDescent="0.3">
      <c r="B137" t="s">
        <v>1292</v>
      </c>
      <c r="C137" s="300">
        <f>SUMIF(BTS_매출관리!C:C,B137,BTS_매출관리!I:I)</f>
        <v>0</v>
      </c>
      <c r="D137">
        <f t="shared" si="2"/>
        <v>17</v>
      </c>
    </row>
    <row r="138" spans="2:4" x14ac:dyDescent="0.3">
      <c r="B138" t="s">
        <v>2479</v>
      </c>
      <c r="C138" s="52">
        <f>SUMIF(BTS_매출관리!C:C,B138,BTS_매출관리!I:I)</f>
        <v>0</v>
      </c>
      <c r="D138">
        <f t="shared" si="2"/>
        <v>17</v>
      </c>
    </row>
    <row r="139" spans="2:4" x14ac:dyDescent="0.3">
      <c r="B139" t="s">
        <v>1288</v>
      </c>
      <c r="C139" s="300">
        <f>SUMIF(BTS_매출관리!C:C,B139,BTS_매출관리!I:I)</f>
        <v>0</v>
      </c>
      <c r="D139">
        <f t="shared" si="2"/>
        <v>17</v>
      </c>
    </row>
    <row r="140" spans="2:4" x14ac:dyDescent="0.3">
      <c r="B140" t="s">
        <v>2456</v>
      </c>
      <c r="C140" s="52">
        <f>SUMIF(BTS_매출관리!C:C,B140,BTS_매출관리!I:I)</f>
        <v>0</v>
      </c>
      <c r="D140">
        <f t="shared" si="2"/>
        <v>17</v>
      </c>
    </row>
    <row r="141" spans="2:4" x14ac:dyDescent="0.3">
      <c r="B141" t="s">
        <v>1305</v>
      </c>
      <c r="C141" s="300">
        <f>SUMIF(BTS_매출관리!C:C,B141,BTS_매출관리!I:I)</f>
        <v>0</v>
      </c>
      <c r="D141">
        <f t="shared" si="2"/>
        <v>17</v>
      </c>
    </row>
    <row r="142" spans="2:4" x14ac:dyDescent="0.3">
      <c r="B142" t="s">
        <v>1309</v>
      </c>
      <c r="C142" s="52">
        <f>SUMIF(BTS_매출관리!C:C,B142,BTS_매출관리!I:I)</f>
        <v>0</v>
      </c>
      <c r="D142">
        <f t="shared" si="2"/>
        <v>17</v>
      </c>
    </row>
    <row r="143" spans="2:4" x14ac:dyDescent="0.3">
      <c r="B143" t="s">
        <v>1335</v>
      </c>
      <c r="C143" s="52">
        <f>SUMIF(BTS_매출관리!C:C,B143,BTS_매출관리!I:I)</f>
        <v>0</v>
      </c>
      <c r="D143">
        <f t="shared" si="2"/>
        <v>17</v>
      </c>
    </row>
    <row r="144" spans="2:4" x14ac:dyDescent="0.3">
      <c r="B144" t="s">
        <v>1345</v>
      </c>
      <c r="C144" s="52">
        <f>SUMIF(BTS_매출관리!C:C,B144,BTS_매출관리!I:I)</f>
        <v>0</v>
      </c>
      <c r="D144">
        <f t="shared" si="2"/>
        <v>17</v>
      </c>
    </row>
    <row r="145" spans="2:4" x14ac:dyDescent="0.3">
      <c r="B145" t="s">
        <v>3444</v>
      </c>
      <c r="C145" s="52">
        <f>SUMIF(BTS_매출관리!C:C,B145,BTS_매출관리!I:I)</f>
        <v>0</v>
      </c>
      <c r="D145">
        <f t="shared" si="2"/>
        <v>17</v>
      </c>
    </row>
    <row r="146" spans="2:4" x14ac:dyDescent="0.3">
      <c r="B146" t="s">
        <v>2044</v>
      </c>
      <c r="C146" s="52">
        <f>SUMIF(BTS_매출관리!C:C,B146,BTS_매출관리!I:I)</f>
        <v>0</v>
      </c>
      <c r="D146">
        <f t="shared" si="2"/>
        <v>17</v>
      </c>
    </row>
    <row r="147" spans="2:4" x14ac:dyDescent="0.3">
      <c r="B147" t="s">
        <v>3437</v>
      </c>
      <c r="C147" s="52">
        <f>SUMIF(BTS_매출관리!C:C,B147,BTS_매출관리!I:I)</f>
        <v>0</v>
      </c>
      <c r="D147">
        <f t="shared" si="2"/>
        <v>17</v>
      </c>
    </row>
    <row r="148" spans="2:4" x14ac:dyDescent="0.3">
      <c r="B148" t="s">
        <v>3487</v>
      </c>
      <c r="C148" s="52">
        <f>SUMIF(BTS_매출관리!C:C,B148,BTS_매출관리!I:I)</f>
        <v>0</v>
      </c>
      <c r="D148">
        <f t="shared" si="2"/>
        <v>17</v>
      </c>
    </row>
    <row r="149" spans="2:4" x14ac:dyDescent="0.3">
      <c r="B149" t="s">
        <v>2952</v>
      </c>
      <c r="C149" s="52">
        <f>SUMIF(BTS_매출관리!C:C,B149,BTS_매출관리!I:I)</f>
        <v>0</v>
      </c>
      <c r="D149">
        <f t="shared" si="2"/>
        <v>17</v>
      </c>
    </row>
    <row r="150" spans="2:4" x14ac:dyDescent="0.3">
      <c r="B150" t="s">
        <v>3706</v>
      </c>
      <c r="C150" s="52">
        <f>SUMIF(BTS_매출관리!C:C,B150,BTS_매출관리!I:I)</f>
        <v>0</v>
      </c>
      <c r="D150">
        <f t="shared" si="2"/>
        <v>17</v>
      </c>
    </row>
    <row r="151" spans="2:4" x14ac:dyDescent="0.3">
      <c r="B151" t="s">
        <v>2621</v>
      </c>
      <c r="C151" s="52">
        <f>SUMIF(BTS_매출관리!C:C,B151,BTS_매출관리!I:I)</f>
        <v>0</v>
      </c>
      <c r="D151">
        <f t="shared" si="2"/>
        <v>17</v>
      </c>
    </row>
    <row r="152" spans="2:4" x14ac:dyDescent="0.3">
      <c r="B152" t="s">
        <v>2267</v>
      </c>
      <c r="C152" s="52">
        <f>SUMIF(BTS_매출관리!C:C,B152,BTS_매출관리!I:I)</f>
        <v>0</v>
      </c>
      <c r="D152">
        <f t="shared" si="2"/>
        <v>17</v>
      </c>
    </row>
    <row r="153" spans="2:4" x14ac:dyDescent="0.3">
      <c r="B153" t="s">
        <v>3336</v>
      </c>
      <c r="C153" s="52">
        <f>SUMIF(BTS_매출관리!C:C,B153,BTS_매출관리!I:I)</f>
        <v>0</v>
      </c>
      <c r="D153">
        <f t="shared" si="2"/>
        <v>17</v>
      </c>
    </row>
    <row r="154" spans="2:4" x14ac:dyDescent="0.3">
      <c r="B154" t="s">
        <v>1268</v>
      </c>
      <c r="C154" s="300">
        <f>SUMIF(BTS_매출관리!C:C,B154,BTS_매출관리!I:I)</f>
        <v>0</v>
      </c>
      <c r="D154">
        <f t="shared" si="2"/>
        <v>17</v>
      </c>
    </row>
    <row r="155" spans="2:4" x14ac:dyDescent="0.3">
      <c r="B155" t="s">
        <v>1301</v>
      </c>
      <c r="C155" s="300">
        <f>SUMIF(BTS_매출관리!C:C,B155,BTS_매출관리!I:I)</f>
        <v>0</v>
      </c>
      <c r="D155">
        <f t="shared" si="2"/>
        <v>17</v>
      </c>
    </row>
    <row r="156" spans="2:4" x14ac:dyDescent="0.3">
      <c r="B156" t="s">
        <v>3250</v>
      </c>
      <c r="C156" s="52">
        <f>SUMIF(BTS_매출관리!C:C,B156,BTS_매출관리!I:I)</f>
        <v>0</v>
      </c>
      <c r="D156">
        <f t="shared" si="2"/>
        <v>17</v>
      </c>
    </row>
    <row r="157" spans="2:4" x14ac:dyDescent="0.3">
      <c r="B157" t="s">
        <v>1829</v>
      </c>
      <c r="C157" s="52">
        <f>SUMIF(BTS_매출관리!C:C,B157,BTS_매출관리!I:I)</f>
        <v>0</v>
      </c>
      <c r="D157">
        <f t="shared" si="2"/>
        <v>17</v>
      </c>
    </row>
    <row r="158" spans="2:4" x14ac:dyDescent="0.3">
      <c r="B158" t="s">
        <v>2720</v>
      </c>
      <c r="C158" s="52">
        <f>SUMIF(BTS_매출관리!C:C,B158,BTS_매출관리!I:I)</f>
        <v>0</v>
      </c>
      <c r="D158">
        <f t="shared" si="2"/>
        <v>17</v>
      </c>
    </row>
    <row r="159" spans="2:4" x14ac:dyDescent="0.3">
      <c r="B159" t="s">
        <v>3171</v>
      </c>
      <c r="C159" s="52">
        <f>SUMIF(BTS_매출관리!C:C,B159,BTS_매출관리!I:I)</f>
        <v>0</v>
      </c>
      <c r="D159">
        <f t="shared" si="2"/>
        <v>17</v>
      </c>
    </row>
    <row r="160" spans="2:4" x14ac:dyDescent="0.3">
      <c r="B160" t="s">
        <v>1326</v>
      </c>
      <c r="C160" s="52">
        <f>SUMIF(BTS_매출관리!C:C,B160,BTS_매출관리!I:I)</f>
        <v>0</v>
      </c>
      <c r="D160">
        <f t="shared" si="2"/>
        <v>17</v>
      </c>
    </row>
    <row r="161" spans="2:4" x14ac:dyDescent="0.3">
      <c r="B161" t="s">
        <v>1282</v>
      </c>
      <c r="C161" s="52">
        <f>SUMIF(BTS_매출관리!C:C,B161,BTS_매출관리!I:I)</f>
        <v>0</v>
      </c>
      <c r="D161">
        <f t="shared" si="2"/>
        <v>17</v>
      </c>
    </row>
    <row r="162" spans="2:4" x14ac:dyDescent="0.3">
      <c r="B162" t="s">
        <v>1273</v>
      </c>
      <c r="C162" s="52">
        <f>SUMIF(BTS_매출관리!C:C,B162,BTS_매출관리!I:I)</f>
        <v>0</v>
      </c>
      <c r="D162">
        <f t="shared" si="2"/>
        <v>17</v>
      </c>
    </row>
    <row r="163" spans="2:4" x14ac:dyDescent="0.3">
      <c r="B163" t="s">
        <v>1277</v>
      </c>
      <c r="C163" s="52">
        <f>SUMIF(BTS_매출관리!C:C,B163,BTS_매출관리!I:I)</f>
        <v>200000</v>
      </c>
      <c r="D163">
        <f t="shared" si="2"/>
        <v>14</v>
      </c>
    </row>
    <row r="164" spans="2:4" x14ac:dyDescent="0.3">
      <c r="B164" t="s">
        <v>1284</v>
      </c>
      <c r="C164" s="52">
        <f>SUMIF(BTS_매출관리!C:C,B164,BTS_매출관리!I:I)</f>
        <v>0</v>
      </c>
      <c r="D164">
        <f t="shared" si="2"/>
        <v>17</v>
      </c>
    </row>
    <row r="165" spans="2:4" x14ac:dyDescent="0.3">
      <c r="B165" t="s">
        <v>1075</v>
      </c>
      <c r="C165" s="52">
        <f>SUMIF(BTS_매출관리!C:C,B165,BTS_매출관리!I:I)</f>
        <v>0</v>
      </c>
      <c r="D165">
        <f t="shared" si="2"/>
        <v>17</v>
      </c>
    </row>
    <row r="166" spans="2:4" x14ac:dyDescent="0.3">
      <c r="B166" t="s">
        <v>1291</v>
      </c>
      <c r="C166" s="52">
        <f>SUMIF(BTS_매출관리!C:C,B166,BTS_매출관리!I:I)</f>
        <v>0</v>
      </c>
      <c r="D166">
        <f t="shared" si="2"/>
        <v>17</v>
      </c>
    </row>
    <row r="167" spans="2:4" x14ac:dyDescent="0.3">
      <c r="B167" t="s">
        <v>1295</v>
      </c>
      <c r="C167" s="52">
        <f>SUMIF(BTS_매출관리!C:C,B167,BTS_매출관리!I:I)</f>
        <v>0</v>
      </c>
      <c r="D167">
        <f t="shared" si="2"/>
        <v>17</v>
      </c>
    </row>
    <row r="168" spans="2:4" x14ac:dyDescent="0.3">
      <c r="B168" t="s">
        <v>1010</v>
      </c>
      <c r="C168" s="52">
        <f>SUMIF(BTS_매출관리!C:C,B168,BTS_매출관리!I:I)</f>
        <v>0</v>
      </c>
      <c r="D168">
        <f t="shared" si="2"/>
        <v>17</v>
      </c>
    </row>
    <row r="169" spans="2:4" x14ac:dyDescent="0.3">
      <c r="B169" t="s">
        <v>1300</v>
      </c>
      <c r="C169" s="52">
        <f>SUMIF(BTS_매출관리!C:C,B169,BTS_매출관리!I:I)</f>
        <v>0</v>
      </c>
      <c r="D169">
        <f t="shared" si="2"/>
        <v>17</v>
      </c>
    </row>
    <row r="170" spans="2:4" x14ac:dyDescent="0.3">
      <c r="B170" t="s">
        <v>1302</v>
      </c>
      <c r="C170" s="52">
        <f>SUMIF(BTS_매출관리!C:C,B170,BTS_매출관리!I:I)</f>
        <v>0</v>
      </c>
      <c r="D170">
        <f t="shared" si="2"/>
        <v>17</v>
      </c>
    </row>
    <row r="171" spans="2:4" x14ac:dyDescent="0.3">
      <c r="B171" t="s">
        <v>1303</v>
      </c>
      <c r="C171" s="52">
        <f>SUMIF(BTS_매출관리!C:C,B171,BTS_매출관리!I:I)</f>
        <v>0</v>
      </c>
      <c r="D171">
        <f t="shared" si="2"/>
        <v>17</v>
      </c>
    </row>
    <row r="172" spans="2:4" x14ac:dyDescent="0.3">
      <c r="B172" t="s">
        <v>1087</v>
      </c>
      <c r="C172" s="52">
        <f>SUMIF(BTS_매출관리!C:C,B172,BTS_매출관리!I:I)</f>
        <v>0</v>
      </c>
      <c r="D172">
        <f t="shared" si="2"/>
        <v>17</v>
      </c>
    </row>
    <row r="173" spans="2:4" x14ac:dyDescent="0.3">
      <c r="B173" t="s">
        <v>995</v>
      </c>
      <c r="C173" s="52">
        <f>SUMIF(BTS_매출관리!C:C,B173,BTS_매출관리!I:I)</f>
        <v>0</v>
      </c>
      <c r="D173">
        <f t="shared" si="2"/>
        <v>17</v>
      </c>
    </row>
    <row r="174" spans="2:4" x14ac:dyDescent="0.3">
      <c r="B174" t="s">
        <v>1316</v>
      </c>
      <c r="C174" s="52">
        <f>SUMIF(BTS_매출관리!C:C,B174,BTS_매출관리!I:I)</f>
        <v>0</v>
      </c>
      <c r="D174">
        <f t="shared" si="2"/>
        <v>17</v>
      </c>
    </row>
    <row r="175" spans="2:4" x14ac:dyDescent="0.3">
      <c r="B175" t="s">
        <v>1318</v>
      </c>
      <c r="C175" s="52">
        <f>SUMIF(BTS_매출관리!C:C,B175,BTS_매출관리!I:I)</f>
        <v>0</v>
      </c>
      <c r="D175">
        <f t="shared" si="2"/>
        <v>17</v>
      </c>
    </row>
    <row r="176" spans="2:4" x14ac:dyDescent="0.3">
      <c r="B176" t="s">
        <v>1322</v>
      </c>
      <c r="C176" s="52">
        <f>SUMIF(BTS_매출관리!C:C,B176,BTS_매출관리!I:I)</f>
        <v>0</v>
      </c>
      <c r="D176">
        <f t="shared" si="2"/>
        <v>17</v>
      </c>
    </row>
    <row r="177" spans="2:4" x14ac:dyDescent="0.3">
      <c r="B177" t="s">
        <v>1328</v>
      </c>
      <c r="C177" s="52">
        <f>SUMIF(BTS_매출관리!C:C,B177,BTS_매출관리!I:I)</f>
        <v>0</v>
      </c>
      <c r="D177">
        <f t="shared" si="2"/>
        <v>17</v>
      </c>
    </row>
    <row r="178" spans="2:4" x14ac:dyDescent="0.3">
      <c r="B178" t="s">
        <v>1329</v>
      </c>
      <c r="C178" s="52">
        <f>SUMIF(BTS_매출관리!C:C,B178,BTS_매출관리!I:I)</f>
        <v>0</v>
      </c>
      <c r="D178">
        <f t="shared" si="2"/>
        <v>17</v>
      </c>
    </row>
    <row r="179" spans="2:4" x14ac:dyDescent="0.3">
      <c r="B179" t="s">
        <v>1334</v>
      </c>
      <c r="C179" s="52">
        <f>SUMIF(BTS_매출관리!C:C,B179,BTS_매출관리!I:I)</f>
        <v>0</v>
      </c>
      <c r="D179">
        <f t="shared" si="2"/>
        <v>17</v>
      </c>
    </row>
    <row r="180" spans="2:4" x14ac:dyDescent="0.3">
      <c r="B180" t="s">
        <v>1338</v>
      </c>
      <c r="C180" s="52">
        <f>SUMIF(BTS_매출관리!C:C,B180,BTS_매출관리!I:I)</f>
        <v>0</v>
      </c>
      <c r="D180">
        <f t="shared" si="2"/>
        <v>17</v>
      </c>
    </row>
    <row r="181" spans="2:4" x14ac:dyDescent="0.3">
      <c r="B181" t="s">
        <v>1341</v>
      </c>
      <c r="C181" s="52">
        <f>SUMIF(BTS_매출관리!C:C,B181,BTS_매출관리!I:I)</f>
        <v>0</v>
      </c>
      <c r="D181">
        <f t="shared" si="2"/>
        <v>17</v>
      </c>
    </row>
    <row r="182" spans="2:4" x14ac:dyDescent="0.3">
      <c r="B182" t="s">
        <v>1052</v>
      </c>
      <c r="C182" s="52">
        <f>SUMIF(BTS_매출관리!C:C,B182,BTS_매출관리!I:I)</f>
        <v>0</v>
      </c>
      <c r="D182">
        <f t="shared" si="2"/>
        <v>17</v>
      </c>
    </row>
    <row r="183" spans="2:4" x14ac:dyDescent="0.3">
      <c r="B183" t="s">
        <v>1349</v>
      </c>
      <c r="C183" s="52">
        <f>SUMIF(BTS_매출관리!C:C,B183,BTS_매출관리!I:I)</f>
        <v>0</v>
      </c>
      <c r="D183">
        <f t="shared" si="2"/>
        <v>17</v>
      </c>
    </row>
    <row r="184" spans="2:4" x14ac:dyDescent="0.3">
      <c r="B184" t="s">
        <v>1556</v>
      </c>
      <c r="C184" s="52">
        <f>SUMIF(BTS_매출관리!C:C,B184,BTS_매출관리!I:I)</f>
        <v>0</v>
      </c>
      <c r="D184">
        <f t="shared" si="2"/>
        <v>17</v>
      </c>
    </row>
    <row r="185" spans="2:4" x14ac:dyDescent="0.3">
      <c r="B185" t="s">
        <v>2359</v>
      </c>
      <c r="C185" s="52">
        <f>SUMIF(BTS_매출관리!C:C,B185,BTS_매출관리!I:I)</f>
        <v>0</v>
      </c>
      <c r="D185">
        <f t="shared" si="2"/>
        <v>17</v>
      </c>
    </row>
    <row r="186" spans="2:4" x14ac:dyDescent="0.3">
      <c r="B186" t="s">
        <v>2665</v>
      </c>
      <c r="C186" s="52">
        <f>SUMIF(BTS_매출관리!C:C,B186,BTS_매출관리!I:I)</f>
        <v>0</v>
      </c>
      <c r="D186">
        <f t="shared" si="2"/>
        <v>17</v>
      </c>
    </row>
    <row r="187" spans="2:4" x14ac:dyDescent="0.3">
      <c r="B187" t="s">
        <v>2918</v>
      </c>
      <c r="C187" s="52">
        <f>SUMIF(BTS_매출관리!C:C,B187,BTS_매출관리!I:I)</f>
        <v>0</v>
      </c>
      <c r="D187">
        <f t="shared" si="2"/>
        <v>17</v>
      </c>
    </row>
    <row r="188" spans="2:4" x14ac:dyDescent="0.3">
      <c r="C188" s="52">
        <f>SUMIF(BTS_매출관리!C:C,B188,BTS_매출관리!I:I)</f>
        <v>0</v>
      </c>
      <c r="D188">
        <f t="shared" si="2"/>
        <v>17</v>
      </c>
    </row>
    <row r="189" spans="2:4" x14ac:dyDescent="0.3">
      <c r="C189" s="52">
        <f>SUMIF(BTS_매출관리!C:C,B189,BTS_매출관리!I:I)</f>
        <v>0</v>
      </c>
      <c r="D189">
        <f t="shared" si="2"/>
        <v>17</v>
      </c>
    </row>
    <row r="190" spans="2:4" x14ac:dyDescent="0.3">
      <c r="C190" s="52">
        <f>SUMIF(BTS_매출관리!C:C,B190,BTS_매출관리!I:I)</f>
        <v>0</v>
      </c>
      <c r="D190">
        <f t="shared" si="2"/>
        <v>17</v>
      </c>
    </row>
    <row r="191" spans="2:4" x14ac:dyDescent="0.3">
      <c r="C191" s="52">
        <f>SUMIF(BTS_매출관리!C:C,B191,BTS_매출관리!I:I)</f>
        <v>0</v>
      </c>
      <c r="D191">
        <f t="shared" si="2"/>
        <v>17</v>
      </c>
    </row>
    <row r="192" spans="2:4" x14ac:dyDescent="0.3">
      <c r="C192" s="52">
        <f>SUMIF(BTS_매출관리!C:C,B192,BTS_매출관리!I:I)</f>
        <v>0</v>
      </c>
      <c r="D192">
        <f t="shared" si="2"/>
        <v>17</v>
      </c>
    </row>
    <row r="193" spans="3:4" x14ac:dyDescent="0.3">
      <c r="C193" s="52">
        <f>SUMIF(BTS_매출관리!C:C,B193,BTS_매출관리!I:I)</f>
        <v>0</v>
      </c>
      <c r="D193">
        <f t="shared" si="2"/>
        <v>17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17</v>
      </c>
    </row>
    <row r="195" spans="3:4" x14ac:dyDescent="0.3">
      <c r="C195" s="52">
        <f>SUMIF(BTS_매출관리!C:C,B195,BTS_매출관리!I:I)</f>
        <v>0</v>
      </c>
      <c r="D195">
        <f t="shared" si="3"/>
        <v>17</v>
      </c>
    </row>
    <row r="196" spans="3:4" x14ac:dyDescent="0.3">
      <c r="C196" s="52">
        <f>SUMIF(BTS_매출관리!C:C,B196,BTS_매출관리!I:I)</f>
        <v>0</v>
      </c>
      <c r="D196">
        <f t="shared" si="3"/>
        <v>17</v>
      </c>
    </row>
    <row r="197" spans="3:4" x14ac:dyDescent="0.3">
      <c r="C197" s="52">
        <f>SUMIF(BTS_매출관리!C:C,B197,BTS_매출관리!I:I)</f>
        <v>0</v>
      </c>
      <c r="D197">
        <f t="shared" si="3"/>
        <v>17</v>
      </c>
    </row>
    <row r="198" spans="3:4" x14ac:dyDescent="0.3">
      <c r="C198" s="52">
        <f>SUMIF(BTS_매출관리!C:C,B198,BTS_매출관리!I:I)</f>
        <v>0</v>
      </c>
      <c r="D198">
        <f t="shared" si="3"/>
        <v>17</v>
      </c>
    </row>
    <row r="199" spans="3:4" x14ac:dyDescent="0.3">
      <c r="C199" s="52">
        <f>SUMIF(BTS_매출관리!C:C,B199,BTS_매출관리!I:I)</f>
        <v>0</v>
      </c>
      <c r="D199">
        <f t="shared" si="3"/>
        <v>17</v>
      </c>
    </row>
    <row r="200" spans="3:4" x14ac:dyDescent="0.3">
      <c r="C200" s="52">
        <f>SUMIF(BTS_매출관리!C:C,B200,BTS_매출관리!I:I)</f>
        <v>0</v>
      </c>
      <c r="D200">
        <f t="shared" si="3"/>
        <v>17</v>
      </c>
    </row>
    <row r="201" spans="3:4" x14ac:dyDescent="0.3">
      <c r="C201" s="52">
        <f>SUMIF(BTS_매출관리!C:C,B201,BTS_매출관리!I:I)</f>
        <v>0</v>
      </c>
      <c r="D201">
        <f t="shared" si="3"/>
        <v>17</v>
      </c>
    </row>
    <row r="202" spans="3:4" x14ac:dyDescent="0.3">
      <c r="C202" s="52">
        <f>SUMIF(BTS_매출관리!C:C,B202,BTS_매출관리!I:I)</f>
        <v>0</v>
      </c>
      <c r="D202">
        <f t="shared" si="3"/>
        <v>17</v>
      </c>
    </row>
    <row r="203" spans="3:4" x14ac:dyDescent="0.3">
      <c r="C203" s="52">
        <f>SUMIF(BTS_매출관리!C:C,B203,BTS_매출관리!I:I)</f>
        <v>0</v>
      </c>
      <c r="D203">
        <f t="shared" si="3"/>
        <v>17</v>
      </c>
    </row>
    <row r="204" spans="3:4" x14ac:dyDescent="0.3">
      <c r="C204" s="52">
        <f>SUMIF(BTS_매출관리!C:C,B204,BTS_매출관리!I:I)</f>
        <v>0</v>
      </c>
      <c r="D204">
        <f t="shared" si="3"/>
        <v>17</v>
      </c>
    </row>
    <row r="205" spans="3:4" x14ac:dyDescent="0.3">
      <c r="C205" s="52">
        <f>SUMIF(BTS_매출관리!C:C,B205,BTS_매출관리!I:I)</f>
        <v>0</v>
      </c>
      <c r="D205">
        <f t="shared" si="3"/>
        <v>17</v>
      </c>
    </row>
    <row r="206" spans="3:4" x14ac:dyDescent="0.3">
      <c r="C206" s="52">
        <f>SUMIF(BTS_매출관리!C:C,B206,BTS_매출관리!I:I)</f>
        <v>0</v>
      </c>
      <c r="D206">
        <f t="shared" si="3"/>
        <v>17</v>
      </c>
    </row>
    <row r="207" spans="3:4" x14ac:dyDescent="0.3">
      <c r="C207" s="52">
        <f>SUMIF(BTS_매출관리!C:C,B207,BTS_매출관리!I:I)</f>
        <v>0</v>
      </c>
      <c r="D207">
        <f t="shared" si="3"/>
        <v>17</v>
      </c>
    </row>
    <row r="208" spans="3:4" x14ac:dyDescent="0.3">
      <c r="C208" s="52">
        <f>SUMIF(BTS_매출관리!C:C,B208,BTS_매출관리!I:I)</f>
        <v>0</v>
      </c>
      <c r="D208">
        <f t="shared" si="3"/>
        <v>17</v>
      </c>
    </row>
    <row r="209" spans="3:4" x14ac:dyDescent="0.3">
      <c r="C209" s="52">
        <f>SUMIF(BTS_매출관리!C:C,B209,BTS_매출관리!I:I)</f>
        <v>0</v>
      </c>
      <c r="D209">
        <f t="shared" si="3"/>
        <v>17</v>
      </c>
    </row>
    <row r="210" spans="3:4" x14ac:dyDescent="0.3">
      <c r="C210" s="52">
        <f>SUMIF(BTS_매출관리!C:C,B210,BTS_매출관리!I:I)</f>
        <v>0</v>
      </c>
      <c r="D210">
        <f t="shared" si="3"/>
        <v>17</v>
      </c>
    </row>
    <row r="211" spans="3:4" x14ac:dyDescent="0.3">
      <c r="C211" s="52">
        <f>SUMIF(BTS_매출관리!C:C,B211,BTS_매출관리!I:I)</f>
        <v>0</v>
      </c>
      <c r="D211">
        <f t="shared" si="3"/>
        <v>17</v>
      </c>
    </row>
    <row r="212" spans="3:4" x14ac:dyDescent="0.3">
      <c r="C212" s="52">
        <f>SUMIF(BTS_매출관리!C:C,B212,BTS_매출관리!I:I)</f>
        <v>0</v>
      </c>
      <c r="D212">
        <f t="shared" si="3"/>
        <v>17</v>
      </c>
    </row>
    <row r="213" spans="3:4" x14ac:dyDescent="0.3">
      <c r="C213" s="52">
        <f>SUMIF(BTS_매출관리!C:C,B213,BTS_매출관리!I:I)</f>
        <v>0</v>
      </c>
      <c r="D213">
        <f t="shared" si="3"/>
        <v>17</v>
      </c>
    </row>
    <row r="214" spans="3:4" x14ac:dyDescent="0.3">
      <c r="C214" s="52">
        <f>SUMIF(BTS_매출관리!C:C,B214,BTS_매출관리!I:I)</f>
        <v>0</v>
      </c>
      <c r="D214">
        <f t="shared" si="3"/>
        <v>17</v>
      </c>
    </row>
    <row r="215" spans="3:4" x14ac:dyDescent="0.3">
      <c r="C215" s="52">
        <f>SUMIF(BTS_매출관리!C:C,B215,BTS_매출관리!I:I)</f>
        <v>0</v>
      </c>
      <c r="D215">
        <f t="shared" si="3"/>
        <v>17</v>
      </c>
    </row>
    <row r="216" spans="3:4" x14ac:dyDescent="0.3">
      <c r="C216" s="52">
        <f>SUMIF(BTS_매출관리!C:C,B216,BTS_매출관리!I:I)</f>
        <v>0</v>
      </c>
      <c r="D216">
        <f t="shared" si="3"/>
        <v>17</v>
      </c>
    </row>
    <row r="217" spans="3:4" x14ac:dyDescent="0.3">
      <c r="C217" s="52">
        <f>SUMIF(BTS_매출관리!C:C,B217,BTS_매출관리!I:I)</f>
        <v>0</v>
      </c>
      <c r="D217">
        <f t="shared" si="3"/>
        <v>17</v>
      </c>
    </row>
    <row r="218" spans="3:4" x14ac:dyDescent="0.3">
      <c r="C218" s="52">
        <f>SUMIF(BTS_매출관리!C:C,B218,BTS_매출관리!I:I)</f>
        <v>0</v>
      </c>
      <c r="D218">
        <f t="shared" si="3"/>
        <v>17</v>
      </c>
    </row>
    <row r="219" spans="3:4" x14ac:dyDescent="0.3">
      <c r="C219" s="52">
        <f>SUMIF(BTS_매출관리!C:C,B219,BTS_매출관리!I:I)</f>
        <v>0</v>
      </c>
      <c r="D219">
        <f t="shared" si="3"/>
        <v>17</v>
      </c>
    </row>
    <row r="220" spans="3:4" x14ac:dyDescent="0.3">
      <c r="C220" s="52">
        <f>SUMIF(BTS_매출관리!C:C,B220,BTS_매출관리!I:I)</f>
        <v>0</v>
      </c>
      <c r="D220">
        <f t="shared" si="3"/>
        <v>17</v>
      </c>
    </row>
    <row r="221" spans="3:4" x14ac:dyDescent="0.3">
      <c r="C221" s="52">
        <f>SUMIF(BTS_매출관리!C:C,B221,BTS_매출관리!I:I)</f>
        <v>0</v>
      </c>
      <c r="D221">
        <f t="shared" si="3"/>
        <v>17</v>
      </c>
    </row>
    <row r="222" spans="3:4" x14ac:dyDescent="0.3">
      <c r="C222" s="52">
        <f>SUMIF(BTS_매출관리!C:C,B222,BTS_매출관리!I:I)</f>
        <v>0</v>
      </c>
      <c r="D222">
        <f t="shared" si="3"/>
        <v>17</v>
      </c>
    </row>
    <row r="223" spans="3:4" x14ac:dyDescent="0.3">
      <c r="C223" s="52">
        <f>SUMIF(BTS_매출관리!C:C,B223,BTS_매출관리!I:I)</f>
        <v>0</v>
      </c>
      <c r="D223">
        <f t="shared" si="3"/>
        <v>17</v>
      </c>
    </row>
    <row r="224" spans="3:4" x14ac:dyDescent="0.3">
      <c r="C224" s="52">
        <f>SUMIF(BTS_매출관리!C:C,B224,BTS_매출관리!I:I)</f>
        <v>0</v>
      </c>
      <c r="D224">
        <f t="shared" si="3"/>
        <v>17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6"/>
      <c r="B1" s="337"/>
      <c r="C1" s="337"/>
      <c r="D1" s="337"/>
      <c r="E1" s="337"/>
      <c r="F1" s="337"/>
      <c r="G1" s="33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8" t="s">
        <v>1192</v>
      </c>
      <c r="R1" s="338"/>
      <c r="S1" s="448"/>
      <c r="T1" s="448"/>
      <c r="U1" s="449"/>
    </row>
    <row r="2" spans="1:21" x14ac:dyDescent="0.3">
      <c r="A2" s="316" t="s">
        <v>65</v>
      </c>
      <c r="B2" s="317"/>
      <c r="C2" s="318" t="s">
        <v>2213</v>
      </c>
      <c r="D2" s="319"/>
      <c r="E2" s="319"/>
      <c r="F2" s="319"/>
      <c r="G2" s="320"/>
      <c r="H2" s="318" t="s">
        <v>76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45804</v>
      </c>
      <c r="U2" s="324"/>
    </row>
    <row r="3" spans="1:21" ht="24" customHeight="1" x14ac:dyDescent="0.3">
      <c r="A3" s="391" t="s">
        <v>1162</v>
      </c>
      <c r="B3" s="37" t="s">
        <v>59</v>
      </c>
      <c r="C3" s="515" t="s">
        <v>1532</v>
      </c>
      <c r="D3" s="516"/>
      <c r="E3" s="516"/>
      <c r="F3" s="516"/>
      <c r="G3" s="516"/>
      <c r="H3" s="516"/>
      <c r="I3" s="516"/>
      <c r="J3" s="517"/>
      <c r="K3" s="397" t="s">
        <v>1163</v>
      </c>
      <c r="L3" s="37" t="s">
        <v>59</v>
      </c>
      <c r="M3" s="501" t="s">
        <v>964</v>
      </c>
      <c r="N3" s="502"/>
      <c r="O3" s="502"/>
      <c r="P3" s="502"/>
      <c r="Q3" s="502"/>
      <c r="R3" s="502"/>
      <c r="S3" s="502"/>
      <c r="T3" s="502"/>
      <c r="U3" s="503"/>
    </row>
    <row r="4" spans="1:21" ht="24.95" customHeight="1" x14ac:dyDescent="0.3">
      <c r="A4" s="392"/>
      <c r="B4" s="37" t="s">
        <v>61</v>
      </c>
      <c r="C4" s="445"/>
      <c r="D4" s="446"/>
      <c r="E4" s="446"/>
      <c r="F4" s="446"/>
      <c r="G4" s="446"/>
      <c r="H4" s="446"/>
      <c r="I4" s="446"/>
      <c r="J4" s="447"/>
      <c r="K4" s="398"/>
      <c r="L4" s="37" t="s">
        <v>61</v>
      </c>
      <c r="M4" s="406" t="s">
        <v>962</v>
      </c>
      <c r="N4" s="407"/>
      <c r="O4" s="407"/>
      <c r="P4" s="407"/>
      <c r="Q4" s="407"/>
      <c r="R4" s="408"/>
      <c r="S4" s="38" t="s">
        <v>62</v>
      </c>
      <c r="T4" s="481" t="s">
        <v>73</v>
      </c>
      <c r="U4" s="482"/>
    </row>
    <row r="5" spans="1:21" ht="15.75" customHeight="1" x14ac:dyDescent="0.3">
      <c r="A5" s="392"/>
      <c r="B5" s="38" t="s">
        <v>60</v>
      </c>
      <c r="C5" s="406" t="s">
        <v>1091</v>
      </c>
      <c r="D5" s="407"/>
      <c r="E5" s="407"/>
      <c r="F5" s="407"/>
      <c r="G5" s="407"/>
      <c r="H5" s="407"/>
      <c r="I5" s="407"/>
      <c r="J5" s="408"/>
      <c r="K5" s="398"/>
      <c r="L5" s="38" t="s">
        <v>60</v>
      </c>
      <c r="M5" s="406" t="s">
        <v>74</v>
      </c>
      <c r="N5" s="407"/>
      <c r="O5" s="407"/>
      <c r="P5" s="407"/>
      <c r="Q5" s="407"/>
      <c r="R5" s="407"/>
      <c r="S5" s="407"/>
      <c r="T5" s="407"/>
      <c r="U5" s="409"/>
    </row>
    <row r="6" spans="1:21" ht="15.75" customHeight="1" x14ac:dyDescent="0.3">
      <c r="A6" s="393"/>
      <c r="B6" s="38" t="s">
        <v>75</v>
      </c>
      <c r="C6" s="406" t="s">
        <v>1090</v>
      </c>
      <c r="D6" s="407"/>
      <c r="E6" s="407"/>
      <c r="F6" s="407"/>
      <c r="G6" s="407"/>
      <c r="H6" s="407"/>
      <c r="I6" s="407"/>
      <c r="J6" s="408"/>
      <c r="K6" s="399"/>
      <c r="L6" s="38" t="s">
        <v>75</v>
      </c>
      <c r="M6" s="406" t="s">
        <v>66</v>
      </c>
      <c r="N6" s="407"/>
      <c r="O6" s="407"/>
      <c r="P6" s="407"/>
      <c r="Q6" s="407"/>
      <c r="R6" s="408"/>
      <c r="S6" s="38" t="s">
        <v>22</v>
      </c>
      <c r="T6" s="406" t="s">
        <v>973</v>
      </c>
      <c r="U6" s="409"/>
    </row>
    <row r="7" spans="1:21" ht="15.75" customHeight="1" x14ac:dyDescent="0.3">
      <c r="A7" s="325" t="s">
        <v>70</v>
      </c>
      <c r="B7" s="326"/>
      <c r="C7" s="326"/>
      <c r="D7" s="326"/>
      <c r="E7" s="388"/>
      <c r="F7" s="389" t="s">
        <v>78</v>
      </c>
      <c r="G7" s="326"/>
      <c r="H7" s="326"/>
      <c r="I7" s="388"/>
      <c r="J7" s="389" t="s">
        <v>67</v>
      </c>
      <c r="K7" s="388"/>
      <c r="L7" s="389" t="s">
        <v>42</v>
      </c>
      <c r="M7" s="326"/>
      <c r="N7" s="326"/>
      <c r="O7" s="326"/>
      <c r="P7" s="388"/>
      <c r="Q7" s="389" t="s">
        <v>68</v>
      </c>
      <c r="R7" s="326"/>
      <c r="S7" s="388"/>
      <c r="T7" s="389" t="s">
        <v>69</v>
      </c>
      <c r="U7" s="390"/>
    </row>
    <row r="8" spans="1:21" ht="15" customHeight="1" x14ac:dyDescent="0.3">
      <c r="A8" s="518" t="s">
        <v>1128</v>
      </c>
      <c r="B8" s="519"/>
      <c r="C8" s="519"/>
      <c r="D8" s="519"/>
      <c r="E8" s="520"/>
      <c r="F8" s="521"/>
      <c r="G8" s="519"/>
      <c r="H8" s="519"/>
      <c r="I8" s="520"/>
      <c r="J8" s="522">
        <v>1</v>
      </c>
      <c r="K8" s="434"/>
      <c r="L8" s="523">
        <v>1000000</v>
      </c>
      <c r="M8" s="524"/>
      <c r="N8" s="524"/>
      <c r="O8" s="524"/>
      <c r="P8" s="525"/>
      <c r="Q8" s="523">
        <v>1000000</v>
      </c>
      <c r="R8" s="524"/>
      <c r="S8" s="525"/>
      <c r="T8" s="441"/>
      <c r="U8" s="442"/>
    </row>
    <row r="9" spans="1:21" ht="15" customHeight="1" x14ac:dyDescent="0.3">
      <c r="A9" s="508"/>
      <c r="B9" s="509"/>
      <c r="C9" s="509"/>
      <c r="D9" s="509"/>
      <c r="E9" s="510"/>
      <c r="F9" s="511"/>
      <c r="G9" s="509"/>
      <c r="H9" s="509"/>
      <c r="I9" s="510"/>
      <c r="J9" s="424"/>
      <c r="K9" s="423"/>
      <c r="L9" s="505"/>
      <c r="M9" s="506"/>
      <c r="N9" s="506"/>
      <c r="O9" s="506"/>
      <c r="P9" s="507"/>
      <c r="Q9" s="505"/>
      <c r="R9" s="506"/>
      <c r="S9" s="507"/>
      <c r="T9" s="428"/>
      <c r="U9" s="429"/>
    </row>
    <row r="10" spans="1:21" ht="15" customHeight="1" x14ac:dyDescent="0.3">
      <c r="A10" s="508"/>
      <c r="B10" s="509"/>
      <c r="C10" s="509"/>
      <c r="D10" s="509"/>
      <c r="E10" s="510"/>
      <c r="F10" s="511"/>
      <c r="G10" s="509"/>
      <c r="H10" s="509"/>
      <c r="I10" s="510"/>
      <c r="J10" s="424"/>
      <c r="K10" s="423"/>
      <c r="L10" s="505"/>
      <c r="M10" s="506"/>
      <c r="N10" s="506"/>
      <c r="O10" s="506"/>
      <c r="P10" s="507"/>
      <c r="Q10" s="505"/>
      <c r="R10" s="506"/>
      <c r="S10" s="507"/>
      <c r="T10" s="428"/>
      <c r="U10" s="429"/>
    </row>
    <row r="11" spans="1:21" ht="15" customHeight="1" x14ac:dyDescent="0.3">
      <c r="A11" s="508"/>
      <c r="B11" s="509"/>
      <c r="C11" s="509"/>
      <c r="D11" s="509"/>
      <c r="E11" s="510"/>
      <c r="F11" s="511"/>
      <c r="G11" s="509"/>
      <c r="H11" s="509"/>
      <c r="I11" s="510"/>
      <c r="J11" s="424"/>
      <c r="K11" s="423"/>
      <c r="L11" s="505"/>
      <c r="M11" s="506"/>
      <c r="N11" s="506"/>
      <c r="O11" s="506"/>
      <c r="P11" s="507"/>
      <c r="Q11" s="505"/>
      <c r="R11" s="506"/>
      <c r="S11" s="507"/>
      <c r="T11" s="428"/>
      <c r="U11" s="429"/>
    </row>
    <row r="12" spans="1:21" ht="15" customHeight="1" x14ac:dyDescent="0.3">
      <c r="A12" s="508"/>
      <c r="B12" s="509"/>
      <c r="C12" s="509"/>
      <c r="D12" s="509"/>
      <c r="E12" s="510"/>
      <c r="F12" s="511"/>
      <c r="G12" s="509"/>
      <c r="H12" s="509"/>
      <c r="I12" s="510"/>
      <c r="J12" s="424"/>
      <c r="K12" s="423"/>
      <c r="L12" s="505"/>
      <c r="M12" s="506"/>
      <c r="N12" s="506"/>
      <c r="O12" s="506"/>
      <c r="P12" s="507"/>
      <c r="Q12" s="505"/>
      <c r="R12" s="506"/>
      <c r="S12" s="507"/>
      <c r="T12" s="428"/>
      <c r="U12" s="429"/>
    </row>
    <row r="13" spans="1:21" ht="15" customHeight="1" x14ac:dyDescent="0.3">
      <c r="A13" s="508"/>
      <c r="B13" s="509"/>
      <c r="C13" s="509"/>
      <c r="D13" s="509"/>
      <c r="E13" s="510"/>
      <c r="F13" s="512"/>
      <c r="G13" s="513"/>
      <c r="H13" s="513"/>
      <c r="I13" s="514"/>
      <c r="J13" s="424"/>
      <c r="K13" s="423"/>
      <c r="L13" s="505"/>
      <c r="M13" s="506"/>
      <c r="N13" s="506"/>
      <c r="O13" s="506"/>
      <c r="P13" s="507"/>
      <c r="Q13" s="505"/>
      <c r="R13" s="506"/>
      <c r="S13" s="507"/>
      <c r="T13" s="428"/>
      <c r="U13" s="429"/>
    </row>
    <row r="14" spans="1:21" ht="15" customHeight="1" x14ac:dyDescent="0.3">
      <c r="A14" s="508"/>
      <c r="B14" s="509"/>
      <c r="C14" s="509"/>
      <c r="D14" s="509"/>
      <c r="E14" s="510"/>
      <c r="F14" s="511"/>
      <c r="G14" s="509"/>
      <c r="H14" s="509"/>
      <c r="I14" s="510"/>
      <c r="J14" s="424"/>
      <c r="K14" s="423"/>
      <c r="L14" s="505"/>
      <c r="M14" s="506"/>
      <c r="N14" s="506"/>
      <c r="O14" s="506"/>
      <c r="P14" s="507"/>
      <c r="Q14" s="505"/>
      <c r="R14" s="506"/>
      <c r="S14" s="507"/>
      <c r="T14" s="428"/>
      <c r="U14" s="429"/>
    </row>
    <row r="15" spans="1:21" ht="15" customHeight="1" x14ac:dyDescent="0.3">
      <c r="A15" s="421"/>
      <c r="B15" s="422"/>
      <c r="C15" s="422"/>
      <c r="D15" s="422"/>
      <c r="E15" s="423"/>
      <c r="F15" s="424"/>
      <c r="G15" s="422"/>
      <c r="H15" s="422"/>
      <c r="I15" s="423"/>
      <c r="J15" s="424"/>
      <c r="K15" s="423"/>
      <c r="L15" s="495"/>
      <c r="M15" s="496"/>
      <c r="N15" s="496"/>
      <c r="O15" s="496"/>
      <c r="P15" s="497"/>
      <c r="Q15" s="495"/>
      <c r="R15" s="496"/>
      <c r="S15" s="497"/>
      <c r="T15" s="428"/>
      <c r="U15" s="429"/>
    </row>
    <row r="16" spans="1:21" ht="15" customHeight="1" x14ac:dyDescent="0.3">
      <c r="A16" s="421"/>
      <c r="B16" s="422"/>
      <c r="C16" s="422"/>
      <c r="D16" s="422"/>
      <c r="E16" s="423"/>
      <c r="F16" s="424"/>
      <c r="G16" s="422"/>
      <c r="H16" s="422"/>
      <c r="I16" s="423"/>
      <c r="J16" s="424"/>
      <c r="K16" s="423"/>
      <c r="L16" s="495"/>
      <c r="M16" s="496"/>
      <c r="N16" s="496"/>
      <c r="O16" s="496"/>
      <c r="P16" s="497"/>
      <c r="Q16" s="495"/>
      <c r="R16" s="496"/>
      <c r="S16" s="497"/>
      <c r="T16" s="428"/>
      <c r="U16" s="429"/>
    </row>
    <row r="17" spans="1:21" ht="15" customHeight="1" x14ac:dyDescent="0.3">
      <c r="A17" s="421"/>
      <c r="B17" s="422"/>
      <c r="C17" s="422"/>
      <c r="D17" s="422"/>
      <c r="E17" s="423"/>
      <c r="F17" s="424"/>
      <c r="G17" s="422"/>
      <c r="H17" s="422"/>
      <c r="I17" s="423"/>
      <c r="J17" s="424"/>
      <c r="K17" s="423"/>
      <c r="L17" s="495"/>
      <c r="M17" s="496"/>
      <c r="N17" s="496"/>
      <c r="O17" s="496"/>
      <c r="P17" s="497"/>
      <c r="Q17" s="495"/>
      <c r="R17" s="496"/>
      <c r="S17" s="497"/>
      <c r="T17" s="428"/>
      <c r="U17" s="429"/>
    </row>
    <row r="18" spans="1:21" ht="15" customHeight="1" x14ac:dyDescent="0.3">
      <c r="A18" s="421"/>
      <c r="B18" s="422"/>
      <c r="C18" s="422"/>
      <c r="D18" s="422"/>
      <c r="E18" s="423"/>
      <c r="F18" s="424"/>
      <c r="G18" s="422"/>
      <c r="H18" s="422"/>
      <c r="I18" s="423"/>
      <c r="J18" s="424"/>
      <c r="K18" s="423"/>
      <c r="L18" s="495"/>
      <c r="M18" s="496"/>
      <c r="N18" s="496"/>
      <c r="O18" s="496"/>
      <c r="P18" s="497"/>
      <c r="Q18" s="495"/>
      <c r="R18" s="496"/>
      <c r="S18" s="497"/>
      <c r="T18" s="428"/>
      <c r="U18" s="429"/>
    </row>
    <row r="19" spans="1:21" ht="15" customHeight="1" x14ac:dyDescent="0.3">
      <c r="A19" s="466"/>
      <c r="B19" s="467"/>
      <c r="C19" s="467"/>
      <c r="D19" s="467"/>
      <c r="E19" s="468"/>
      <c r="F19" s="469"/>
      <c r="G19" s="467"/>
      <c r="H19" s="467"/>
      <c r="I19" s="468"/>
      <c r="J19" s="469"/>
      <c r="K19" s="468"/>
      <c r="L19" s="483"/>
      <c r="M19" s="484"/>
      <c r="N19" s="484"/>
      <c r="O19" s="484"/>
      <c r="P19" s="485"/>
      <c r="Q19" s="483"/>
      <c r="R19" s="484"/>
      <c r="S19" s="485"/>
      <c r="T19" s="486"/>
      <c r="U19" s="487"/>
    </row>
    <row r="20" spans="1:21" x14ac:dyDescent="0.3">
      <c r="A20" s="325" t="s">
        <v>80</v>
      </c>
      <c r="B20" s="326"/>
      <c r="C20" s="326"/>
      <c r="D20" s="326"/>
      <c r="E20" s="326"/>
      <c r="F20" s="327">
        <v>2450000</v>
      </c>
      <c r="G20" s="327"/>
      <c r="H20" s="327"/>
      <c r="I20" s="328"/>
      <c r="J20" s="474">
        <f>SUM(J8:K19)</f>
        <v>1</v>
      </c>
      <c r="K20" s="474"/>
      <c r="L20" s="529" t="s">
        <v>959</v>
      </c>
      <c r="M20" s="530"/>
      <c r="N20" s="530"/>
      <c r="O20" s="530"/>
      <c r="P20" s="531"/>
      <c r="Q20" s="367">
        <f>SUM(Q8:S19)</f>
        <v>1000000</v>
      </c>
      <c r="R20" s="327"/>
      <c r="S20" s="327"/>
      <c r="T20" s="327"/>
      <c r="U20" s="368"/>
    </row>
    <row r="21" spans="1:21" ht="17.25" thickBot="1" x14ac:dyDescent="0.35">
      <c r="A21" s="330" t="s">
        <v>90</v>
      </c>
      <c r="B21" s="331"/>
      <c r="C21" s="331"/>
      <c r="D21" s="331"/>
      <c r="E21" s="331"/>
      <c r="F21" s="332">
        <f>F20+Q20</f>
        <v>3450000</v>
      </c>
      <c r="G21" s="332"/>
      <c r="H21" s="332"/>
      <c r="I21" s="333"/>
      <c r="J21" s="334" t="s">
        <v>965</v>
      </c>
      <c r="K21" s="331"/>
      <c r="L21" s="335" t="str">
        <f>T4</f>
        <v>장효주</v>
      </c>
      <c r="M21" s="335"/>
      <c r="N21" s="335"/>
      <c r="O21" s="334" t="s">
        <v>64</v>
      </c>
      <c r="P21" s="360"/>
      <c r="Q21" s="475" t="str">
        <f>C3</f>
        <v>제이오토(대구)</v>
      </c>
      <c r="R21" s="476"/>
      <c r="S21" s="476"/>
      <c r="T21" s="476"/>
      <c r="U21" s="477"/>
    </row>
    <row r="22" spans="1:21" ht="9" customHeight="1" x14ac:dyDescent="0.3">
      <c r="A22" s="455"/>
      <c r="B22" s="455"/>
      <c r="C22" s="455"/>
      <c r="D22" s="455"/>
      <c r="E22" s="455"/>
      <c r="F22" s="455"/>
      <c r="G22" s="455"/>
      <c r="H22" s="455"/>
      <c r="I22" s="455"/>
      <c r="J22" s="455"/>
      <c r="K22" s="455"/>
      <c r="L22" s="455"/>
      <c r="M22" s="455"/>
      <c r="N22" s="455"/>
      <c r="O22" s="455"/>
      <c r="P22" s="455"/>
      <c r="Q22" s="455"/>
      <c r="R22" s="455"/>
      <c r="S22" s="455"/>
      <c r="T22" s="455"/>
      <c r="U22" s="455"/>
    </row>
    <row r="23" spans="1:21" ht="11.25" customHeight="1" thickBot="1" x14ac:dyDescent="0.35">
      <c r="A23" s="315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</row>
    <row r="24" spans="1:21" ht="24" customHeight="1" thickBot="1" x14ac:dyDescent="0.35">
      <c r="A24" s="478" t="s">
        <v>71</v>
      </c>
      <c r="B24" s="479"/>
      <c r="C24" s="479"/>
      <c r="D24" s="479"/>
      <c r="E24" s="479"/>
      <c r="F24" s="479"/>
      <c r="G24" s="479"/>
      <c r="H24" s="479"/>
      <c r="I24" s="479"/>
      <c r="J24" s="479"/>
      <c r="K24" s="479"/>
      <c r="L24" s="479"/>
      <c r="M24" s="479"/>
      <c r="N24" s="479"/>
      <c r="O24" s="479"/>
      <c r="P24" s="479"/>
      <c r="Q24" s="479"/>
      <c r="R24" s="479"/>
      <c r="S24" s="479"/>
      <c r="T24" s="479"/>
      <c r="U24" s="480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77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45804</v>
      </c>
      <c r="U25" s="324"/>
    </row>
    <row r="26" spans="1:21" ht="27" customHeight="1" x14ac:dyDescent="0.3">
      <c r="A26" s="391" t="s">
        <v>1162</v>
      </c>
      <c r="B26" s="37" t="s">
        <v>59</v>
      </c>
      <c r="C26" s="498" t="str">
        <f>C3</f>
        <v>제이오토(대구)</v>
      </c>
      <c r="D26" s="499"/>
      <c r="E26" s="499"/>
      <c r="F26" s="499"/>
      <c r="G26" s="499"/>
      <c r="H26" s="499"/>
      <c r="I26" s="499"/>
      <c r="J26" s="500"/>
      <c r="K26" s="397" t="s">
        <v>1163</v>
      </c>
      <c r="L26" s="37" t="s">
        <v>59</v>
      </c>
      <c r="M26" s="501" t="str">
        <f>M3</f>
        <v>BTS&amp;P</v>
      </c>
      <c r="N26" s="502"/>
      <c r="O26" s="502"/>
      <c r="P26" s="502"/>
      <c r="Q26" s="502"/>
      <c r="R26" s="502"/>
      <c r="S26" s="502"/>
      <c r="T26" s="502"/>
      <c r="U26" s="503"/>
    </row>
    <row r="27" spans="1:21" ht="24.95" customHeight="1" x14ac:dyDescent="0.3">
      <c r="A27" s="392"/>
      <c r="B27" s="37" t="s">
        <v>61</v>
      </c>
      <c r="C27" s="526">
        <f>C4</f>
        <v>0</v>
      </c>
      <c r="D27" s="527"/>
      <c r="E27" s="527"/>
      <c r="F27" s="527"/>
      <c r="G27" s="527"/>
      <c r="H27" s="527"/>
      <c r="I27" s="527"/>
      <c r="J27" s="528"/>
      <c r="K27" s="398"/>
      <c r="L27" s="37" t="s">
        <v>61</v>
      </c>
      <c r="M27" s="406" t="str">
        <f>M4</f>
        <v>259-12-01768</v>
      </c>
      <c r="N27" s="407"/>
      <c r="O27" s="407"/>
      <c r="P27" s="407"/>
      <c r="Q27" s="407"/>
      <c r="R27" s="408"/>
      <c r="S27" s="38" t="s">
        <v>62</v>
      </c>
      <c r="T27" s="481" t="str">
        <f>T4</f>
        <v>장효주</v>
      </c>
      <c r="U27" s="482"/>
    </row>
    <row r="28" spans="1:21" ht="15.75" customHeight="1" x14ac:dyDescent="0.3">
      <c r="A28" s="392"/>
      <c r="B28" s="38" t="s">
        <v>10</v>
      </c>
      <c r="C28" s="406" t="str">
        <f>C5</f>
        <v>대구광역시 서구 가르뱅이로 53</v>
      </c>
      <c r="D28" s="407"/>
      <c r="E28" s="407"/>
      <c r="F28" s="407"/>
      <c r="G28" s="407"/>
      <c r="H28" s="407"/>
      <c r="I28" s="407"/>
      <c r="J28" s="408"/>
      <c r="K28" s="398"/>
      <c r="L28" s="38" t="s">
        <v>10</v>
      </c>
      <c r="M28" s="406" t="str">
        <f>M5</f>
        <v>대구 달서구 용산로 28(본리동)</v>
      </c>
      <c r="N28" s="407"/>
      <c r="O28" s="407"/>
      <c r="P28" s="407"/>
      <c r="Q28" s="407"/>
      <c r="R28" s="407"/>
      <c r="S28" s="407"/>
      <c r="T28" s="407"/>
      <c r="U28" s="409"/>
    </row>
    <row r="29" spans="1:21" ht="15.75" customHeight="1" x14ac:dyDescent="0.3">
      <c r="A29" s="393"/>
      <c r="B29" s="38" t="s">
        <v>75</v>
      </c>
      <c r="C29" s="406" t="str">
        <f>C6</f>
        <v>010-5102-8176</v>
      </c>
      <c r="D29" s="407"/>
      <c r="E29" s="407"/>
      <c r="F29" s="407"/>
      <c r="G29" s="407"/>
      <c r="H29" s="407"/>
      <c r="I29" s="407"/>
      <c r="J29" s="408"/>
      <c r="K29" s="399"/>
      <c r="L29" s="38" t="s">
        <v>75</v>
      </c>
      <c r="M29" s="406" t="str">
        <f>M6</f>
        <v>010-5168-3542</v>
      </c>
      <c r="N29" s="407"/>
      <c r="O29" s="407"/>
      <c r="P29" s="407"/>
      <c r="Q29" s="407"/>
      <c r="R29" s="408"/>
      <c r="S29" s="38" t="s">
        <v>22</v>
      </c>
      <c r="T29" s="406"/>
      <c r="U29" s="409"/>
    </row>
    <row r="30" spans="1:21" ht="15.75" customHeight="1" x14ac:dyDescent="0.3">
      <c r="A30" s="325" t="s">
        <v>70</v>
      </c>
      <c r="B30" s="326"/>
      <c r="C30" s="326"/>
      <c r="D30" s="326"/>
      <c r="E30" s="388"/>
      <c r="F30" s="389" t="s">
        <v>44</v>
      </c>
      <c r="G30" s="326"/>
      <c r="H30" s="326"/>
      <c r="I30" s="388"/>
      <c r="J30" s="389" t="s">
        <v>67</v>
      </c>
      <c r="K30" s="388"/>
      <c r="L30" s="389" t="s">
        <v>42</v>
      </c>
      <c r="M30" s="326"/>
      <c r="N30" s="326"/>
      <c r="O30" s="326"/>
      <c r="P30" s="388"/>
      <c r="Q30" s="389" t="s">
        <v>68</v>
      </c>
      <c r="R30" s="326"/>
      <c r="S30" s="388"/>
      <c r="T30" s="389" t="s">
        <v>69</v>
      </c>
      <c r="U30" s="390"/>
    </row>
    <row r="31" spans="1:21" ht="15" customHeight="1" x14ac:dyDescent="0.3">
      <c r="A31" s="492" t="str">
        <f>A8</f>
        <v>8HP70 VALBEBODY</v>
      </c>
      <c r="B31" s="493"/>
      <c r="C31" s="493"/>
      <c r="D31" s="493"/>
      <c r="E31" s="493"/>
      <c r="F31" s="493">
        <f>F8</f>
        <v>0</v>
      </c>
      <c r="G31" s="493"/>
      <c r="H31" s="493"/>
      <c r="I31" s="493"/>
      <c r="J31" s="493">
        <f>J8</f>
        <v>1</v>
      </c>
      <c r="K31" s="493"/>
      <c r="L31" s="494">
        <f>L8</f>
        <v>1000000</v>
      </c>
      <c r="M31" s="494"/>
      <c r="N31" s="494"/>
      <c r="O31" s="494"/>
      <c r="P31" s="494"/>
      <c r="Q31" s="494">
        <f>Q8</f>
        <v>1000000</v>
      </c>
      <c r="R31" s="494"/>
      <c r="S31" s="494"/>
      <c r="T31" s="493">
        <f>T8</f>
        <v>0</v>
      </c>
      <c r="U31" s="504"/>
    </row>
    <row r="32" spans="1:21" ht="15" customHeight="1" x14ac:dyDescent="0.3">
      <c r="A32" s="473">
        <f t="shared" ref="A32:A42" si="0">A9</f>
        <v>0</v>
      </c>
      <c r="B32" s="470"/>
      <c r="C32" s="470"/>
      <c r="D32" s="470"/>
      <c r="E32" s="470"/>
      <c r="F32" s="470">
        <f t="shared" ref="F32:F42" si="1">F9</f>
        <v>0</v>
      </c>
      <c r="G32" s="470"/>
      <c r="H32" s="470"/>
      <c r="I32" s="470"/>
      <c r="J32" s="470">
        <f t="shared" ref="J32:J42" si="2">J9</f>
        <v>0</v>
      </c>
      <c r="K32" s="470"/>
      <c r="L32" s="472">
        <f t="shared" ref="L32:L42" si="3">L9</f>
        <v>0</v>
      </c>
      <c r="M32" s="472"/>
      <c r="N32" s="472"/>
      <c r="O32" s="472"/>
      <c r="P32" s="472"/>
      <c r="Q32" s="472">
        <f t="shared" ref="Q32:Q42" si="4">Q9</f>
        <v>0</v>
      </c>
      <c r="R32" s="472"/>
      <c r="S32" s="472"/>
      <c r="T32" s="470">
        <f t="shared" ref="T32:T42" si="5">T9</f>
        <v>0</v>
      </c>
      <c r="U32" s="471"/>
    </row>
    <row r="33" spans="1:21" ht="15" customHeight="1" x14ac:dyDescent="0.3">
      <c r="A33" s="473">
        <f t="shared" si="0"/>
        <v>0</v>
      </c>
      <c r="B33" s="470"/>
      <c r="C33" s="470"/>
      <c r="D33" s="470"/>
      <c r="E33" s="470"/>
      <c r="F33" s="470">
        <f t="shared" si="1"/>
        <v>0</v>
      </c>
      <c r="G33" s="470"/>
      <c r="H33" s="470"/>
      <c r="I33" s="470"/>
      <c r="J33" s="470">
        <f t="shared" si="2"/>
        <v>0</v>
      </c>
      <c r="K33" s="470"/>
      <c r="L33" s="472">
        <f t="shared" si="3"/>
        <v>0</v>
      </c>
      <c r="M33" s="472"/>
      <c r="N33" s="472"/>
      <c r="O33" s="472"/>
      <c r="P33" s="472"/>
      <c r="Q33" s="472">
        <f t="shared" si="4"/>
        <v>0</v>
      </c>
      <c r="R33" s="472"/>
      <c r="S33" s="472"/>
      <c r="T33" s="470">
        <f t="shared" si="5"/>
        <v>0</v>
      </c>
      <c r="U33" s="471"/>
    </row>
    <row r="34" spans="1:21" ht="15" customHeight="1" x14ac:dyDescent="0.3">
      <c r="A34" s="473">
        <f t="shared" si="0"/>
        <v>0</v>
      </c>
      <c r="B34" s="470"/>
      <c r="C34" s="470"/>
      <c r="D34" s="470"/>
      <c r="E34" s="470"/>
      <c r="F34" s="470">
        <f t="shared" si="1"/>
        <v>0</v>
      </c>
      <c r="G34" s="470"/>
      <c r="H34" s="470"/>
      <c r="I34" s="470"/>
      <c r="J34" s="470">
        <v>1</v>
      </c>
      <c r="K34" s="470"/>
      <c r="L34" s="472">
        <f t="shared" si="3"/>
        <v>0</v>
      </c>
      <c r="M34" s="472"/>
      <c r="N34" s="472"/>
      <c r="O34" s="472"/>
      <c r="P34" s="472"/>
      <c r="Q34" s="472">
        <f t="shared" si="4"/>
        <v>0</v>
      </c>
      <c r="R34" s="472"/>
      <c r="S34" s="472"/>
      <c r="T34" s="470">
        <f t="shared" si="5"/>
        <v>0</v>
      </c>
      <c r="U34" s="471"/>
    </row>
    <row r="35" spans="1:21" ht="15" customHeight="1" x14ac:dyDescent="0.3">
      <c r="A35" s="473">
        <f t="shared" si="0"/>
        <v>0</v>
      </c>
      <c r="B35" s="470"/>
      <c r="C35" s="470"/>
      <c r="D35" s="470"/>
      <c r="E35" s="470"/>
      <c r="F35" s="470">
        <f t="shared" si="1"/>
        <v>0</v>
      </c>
      <c r="G35" s="470"/>
      <c r="H35" s="470"/>
      <c r="I35" s="470"/>
      <c r="J35" s="470">
        <f t="shared" si="2"/>
        <v>0</v>
      </c>
      <c r="K35" s="470"/>
      <c r="L35" s="472">
        <f t="shared" si="3"/>
        <v>0</v>
      </c>
      <c r="M35" s="472"/>
      <c r="N35" s="472"/>
      <c r="O35" s="472"/>
      <c r="P35" s="472"/>
      <c r="Q35" s="472">
        <f t="shared" si="4"/>
        <v>0</v>
      </c>
      <c r="R35" s="472"/>
      <c r="S35" s="472"/>
      <c r="T35" s="470">
        <f t="shared" si="5"/>
        <v>0</v>
      </c>
      <c r="U35" s="471"/>
    </row>
    <row r="36" spans="1:21" ht="15" customHeight="1" x14ac:dyDescent="0.3">
      <c r="A36" s="473">
        <f t="shared" si="0"/>
        <v>0</v>
      </c>
      <c r="B36" s="470"/>
      <c r="C36" s="470"/>
      <c r="D36" s="470"/>
      <c r="E36" s="470"/>
      <c r="F36" s="470">
        <f t="shared" si="1"/>
        <v>0</v>
      </c>
      <c r="G36" s="470"/>
      <c r="H36" s="470"/>
      <c r="I36" s="470"/>
      <c r="J36" s="470">
        <f t="shared" si="2"/>
        <v>0</v>
      </c>
      <c r="K36" s="470"/>
      <c r="L36" s="472">
        <f t="shared" si="3"/>
        <v>0</v>
      </c>
      <c r="M36" s="472"/>
      <c r="N36" s="472"/>
      <c r="O36" s="472"/>
      <c r="P36" s="472"/>
      <c r="Q36" s="472">
        <f t="shared" si="4"/>
        <v>0</v>
      </c>
      <c r="R36" s="472"/>
      <c r="S36" s="472"/>
      <c r="T36" s="470">
        <f t="shared" si="5"/>
        <v>0</v>
      </c>
      <c r="U36" s="471"/>
    </row>
    <row r="37" spans="1:21" ht="15" customHeight="1" x14ac:dyDescent="0.3">
      <c r="A37" s="473">
        <f t="shared" si="0"/>
        <v>0</v>
      </c>
      <c r="B37" s="470"/>
      <c r="C37" s="470"/>
      <c r="D37" s="470"/>
      <c r="E37" s="470"/>
      <c r="F37" s="470">
        <f t="shared" si="1"/>
        <v>0</v>
      </c>
      <c r="G37" s="470"/>
      <c r="H37" s="470"/>
      <c r="I37" s="470"/>
      <c r="J37" s="470">
        <f t="shared" si="2"/>
        <v>0</v>
      </c>
      <c r="K37" s="470"/>
      <c r="L37" s="472">
        <f t="shared" si="3"/>
        <v>0</v>
      </c>
      <c r="M37" s="472"/>
      <c r="N37" s="472"/>
      <c r="O37" s="472"/>
      <c r="P37" s="472"/>
      <c r="Q37" s="472">
        <f t="shared" si="4"/>
        <v>0</v>
      </c>
      <c r="R37" s="472"/>
      <c r="S37" s="472"/>
      <c r="T37" s="470">
        <f t="shared" si="5"/>
        <v>0</v>
      </c>
      <c r="U37" s="471"/>
    </row>
    <row r="38" spans="1:21" ht="15" customHeight="1" x14ac:dyDescent="0.3">
      <c r="A38" s="473">
        <f t="shared" si="0"/>
        <v>0</v>
      </c>
      <c r="B38" s="470"/>
      <c r="C38" s="470"/>
      <c r="D38" s="470"/>
      <c r="E38" s="470"/>
      <c r="F38" s="470">
        <f t="shared" si="1"/>
        <v>0</v>
      </c>
      <c r="G38" s="470"/>
      <c r="H38" s="470"/>
      <c r="I38" s="470"/>
      <c r="J38" s="470">
        <f t="shared" si="2"/>
        <v>0</v>
      </c>
      <c r="K38" s="470"/>
      <c r="L38" s="472">
        <f t="shared" si="3"/>
        <v>0</v>
      </c>
      <c r="M38" s="472"/>
      <c r="N38" s="472"/>
      <c r="O38" s="472"/>
      <c r="P38" s="472"/>
      <c r="Q38" s="472">
        <f t="shared" si="4"/>
        <v>0</v>
      </c>
      <c r="R38" s="472"/>
      <c r="S38" s="472"/>
      <c r="T38" s="470">
        <f t="shared" si="5"/>
        <v>0</v>
      </c>
      <c r="U38" s="471"/>
    </row>
    <row r="39" spans="1:21" ht="15" customHeight="1" x14ac:dyDescent="0.3">
      <c r="A39" s="473">
        <f t="shared" si="0"/>
        <v>0</v>
      </c>
      <c r="B39" s="470"/>
      <c r="C39" s="470"/>
      <c r="D39" s="470"/>
      <c r="E39" s="470"/>
      <c r="F39" s="470">
        <f t="shared" si="1"/>
        <v>0</v>
      </c>
      <c r="G39" s="470"/>
      <c r="H39" s="470"/>
      <c r="I39" s="470"/>
      <c r="J39" s="470">
        <f t="shared" si="2"/>
        <v>0</v>
      </c>
      <c r="K39" s="470"/>
      <c r="L39" s="472">
        <f t="shared" si="3"/>
        <v>0</v>
      </c>
      <c r="M39" s="472"/>
      <c r="N39" s="472"/>
      <c r="O39" s="472"/>
      <c r="P39" s="472"/>
      <c r="Q39" s="472">
        <f t="shared" si="4"/>
        <v>0</v>
      </c>
      <c r="R39" s="472"/>
      <c r="S39" s="472"/>
      <c r="T39" s="470">
        <f t="shared" si="5"/>
        <v>0</v>
      </c>
      <c r="U39" s="471"/>
    </row>
    <row r="40" spans="1:21" ht="15" customHeight="1" x14ac:dyDescent="0.3">
      <c r="A40" s="473">
        <f t="shared" si="0"/>
        <v>0</v>
      </c>
      <c r="B40" s="470"/>
      <c r="C40" s="470"/>
      <c r="D40" s="470"/>
      <c r="E40" s="470"/>
      <c r="F40" s="470">
        <f t="shared" si="1"/>
        <v>0</v>
      </c>
      <c r="G40" s="470"/>
      <c r="H40" s="470"/>
      <c r="I40" s="470"/>
      <c r="J40" s="470">
        <f t="shared" si="2"/>
        <v>0</v>
      </c>
      <c r="K40" s="470"/>
      <c r="L40" s="472">
        <f t="shared" si="3"/>
        <v>0</v>
      </c>
      <c r="M40" s="472"/>
      <c r="N40" s="472"/>
      <c r="O40" s="472"/>
      <c r="P40" s="472"/>
      <c r="Q40" s="472">
        <f t="shared" si="4"/>
        <v>0</v>
      </c>
      <c r="R40" s="472"/>
      <c r="S40" s="472"/>
      <c r="T40" s="470">
        <f t="shared" si="5"/>
        <v>0</v>
      </c>
      <c r="U40" s="471"/>
    </row>
    <row r="41" spans="1:21" ht="15" customHeight="1" x14ac:dyDescent="0.3">
      <c r="A41" s="473">
        <f t="shared" si="0"/>
        <v>0</v>
      </c>
      <c r="B41" s="470"/>
      <c r="C41" s="470"/>
      <c r="D41" s="470"/>
      <c r="E41" s="470"/>
      <c r="F41" s="470">
        <f t="shared" si="1"/>
        <v>0</v>
      </c>
      <c r="G41" s="470"/>
      <c r="H41" s="470"/>
      <c r="I41" s="470"/>
      <c r="J41" s="470">
        <f t="shared" si="2"/>
        <v>0</v>
      </c>
      <c r="K41" s="470"/>
      <c r="L41" s="472">
        <f t="shared" si="3"/>
        <v>0</v>
      </c>
      <c r="M41" s="472"/>
      <c r="N41" s="472"/>
      <c r="O41" s="472"/>
      <c r="P41" s="472"/>
      <c r="Q41" s="472">
        <f t="shared" si="4"/>
        <v>0</v>
      </c>
      <c r="R41" s="472"/>
      <c r="S41" s="472"/>
      <c r="T41" s="470">
        <f t="shared" si="5"/>
        <v>0</v>
      </c>
      <c r="U41" s="471"/>
    </row>
    <row r="42" spans="1:21" ht="15" customHeight="1" x14ac:dyDescent="0.3">
      <c r="A42" s="488">
        <f t="shared" si="0"/>
        <v>0</v>
      </c>
      <c r="B42" s="489"/>
      <c r="C42" s="489"/>
      <c r="D42" s="489"/>
      <c r="E42" s="489"/>
      <c r="F42" s="489">
        <f t="shared" si="1"/>
        <v>0</v>
      </c>
      <c r="G42" s="489"/>
      <c r="H42" s="489"/>
      <c r="I42" s="489"/>
      <c r="J42" s="489">
        <f t="shared" si="2"/>
        <v>0</v>
      </c>
      <c r="K42" s="489"/>
      <c r="L42" s="490">
        <f t="shared" si="3"/>
        <v>0</v>
      </c>
      <c r="M42" s="490"/>
      <c r="N42" s="490"/>
      <c r="O42" s="490"/>
      <c r="P42" s="490"/>
      <c r="Q42" s="490">
        <f t="shared" si="4"/>
        <v>0</v>
      </c>
      <c r="R42" s="490"/>
      <c r="S42" s="490"/>
      <c r="T42" s="489">
        <f t="shared" si="5"/>
        <v>0</v>
      </c>
      <c r="U42" s="491"/>
    </row>
    <row r="43" spans="1:21" x14ac:dyDescent="0.3">
      <c r="A43" s="325" t="s">
        <v>80</v>
      </c>
      <c r="B43" s="326"/>
      <c r="C43" s="326"/>
      <c r="D43" s="326"/>
      <c r="E43" s="326"/>
      <c r="F43" s="327">
        <f>F20</f>
        <v>2450000</v>
      </c>
      <c r="G43" s="327"/>
      <c r="H43" s="327"/>
      <c r="I43" s="328"/>
      <c r="J43" s="474">
        <f>J20</f>
        <v>1</v>
      </c>
      <c r="K43" s="474"/>
      <c r="L43" s="529" t="s">
        <v>959</v>
      </c>
      <c r="M43" s="530"/>
      <c r="N43" s="530"/>
      <c r="O43" s="530"/>
      <c r="P43" s="531"/>
      <c r="Q43" s="532">
        <f>Q20</f>
        <v>1000000</v>
      </c>
      <c r="R43" s="533"/>
      <c r="S43" s="533"/>
      <c r="T43" s="533"/>
      <c r="U43" s="534"/>
    </row>
    <row r="44" spans="1:21" ht="17.25" thickBot="1" x14ac:dyDescent="0.35">
      <c r="A44" s="330" t="s">
        <v>90</v>
      </c>
      <c r="B44" s="331"/>
      <c r="C44" s="331"/>
      <c r="D44" s="331"/>
      <c r="E44" s="331"/>
      <c r="F44" s="332">
        <f>F21</f>
        <v>3450000</v>
      </c>
      <c r="G44" s="332"/>
      <c r="H44" s="332"/>
      <c r="I44" s="333"/>
      <c r="J44" s="334" t="s">
        <v>965</v>
      </c>
      <c r="K44" s="331"/>
      <c r="L44" s="335" t="str">
        <f>L21</f>
        <v>장효주</v>
      </c>
      <c r="M44" s="335"/>
      <c r="N44" s="335"/>
      <c r="O44" s="334" t="s">
        <v>64</v>
      </c>
      <c r="P44" s="360"/>
      <c r="Q44" s="475" t="str">
        <f>Q21</f>
        <v>제이오토(대구)</v>
      </c>
      <c r="R44" s="476"/>
      <c r="S44" s="476"/>
      <c r="T44" s="476"/>
      <c r="U44" s="47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06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1531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4392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4397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4400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4402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4403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4404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4406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4408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4410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4411</v>
      </c>
    </row>
    <row r="1225" spans="1:4" x14ac:dyDescent="0.3">
      <c r="A1225">
        <v>1249</v>
      </c>
      <c r="B1225" s="13">
        <v>45985</v>
      </c>
      <c r="C1225" t="s">
        <v>4414</v>
      </c>
      <c r="D1225" t="s">
        <v>4416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4420</v>
      </c>
    </row>
    <row r="1227" spans="1:4" x14ac:dyDescent="0.3">
      <c r="A1227">
        <v>1251</v>
      </c>
      <c r="B1227" s="13">
        <v>45986</v>
      </c>
      <c r="C1227" t="s">
        <v>4421</v>
      </c>
      <c r="D1227" t="s">
        <v>4424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4425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4434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4435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4436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4437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4438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4439</v>
      </c>
    </row>
    <row r="1235" spans="1:4" x14ac:dyDescent="0.3">
      <c r="A1235">
        <v>1259</v>
      </c>
      <c r="B1235" s="13">
        <v>45988</v>
      </c>
      <c r="C1235" t="s">
        <v>4445</v>
      </c>
      <c r="D1235" t="s">
        <v>4450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4451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4452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4453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4454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4455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4458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4459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4461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4462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4463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4466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4472</v>
      </c>
    </row>
    <row r="1248" spans="1:4" x14ac:dyDescent="0.3">
      <c r="A1248">
        <v>1272</v>
      </c>
      <c r="B1248" s="13">
        <v>45992</v>
      </c>
      <c r="C1248" t="s">
        <v>4469</v>
      </c>
      <c r="D1248" t="s">
        <v>4473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4474</v>
      </c>
    </row>
    <row r="1250" spans="1:4" x14ac:dyDescent="0.3">
      <c r="A1250">
        <v>1274</v>
      </c>
      <c r="B1250" s="13">
        <v>45993</v>
      </c>
      <c r="C1250" t="s">
        <v>4477</v>
      </c>
      <c r="D1250" t="s">
        <v>4480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4481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4482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4487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4488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4489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4490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4491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4492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4493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4501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4502</v>
      </c>
    </row>
    <row r="1262" spans="1:4" x14ac:dyDescent="0.3">
      <c r="A1262">
        <v>1286</v>
      </c>
      <c r="B1262" s="13">
        <v>45995</v>
      </c>
      <c r="C1262" t="s">
        <v>4498</v>
      </c>
      <c r="D1262" t="s">
        <v>4503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4508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4509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4510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4511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4512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4516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4517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4518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4519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4520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4521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4525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4526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4527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4528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4529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4530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4531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4532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4538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4539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4540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4541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4542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4543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4548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4549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4551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4554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4562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4565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4568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4569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4570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4625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4626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4627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4629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4637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4638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4639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4640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4641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4642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4643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4644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4645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4646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4647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4652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4653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4657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4658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4659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4660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4661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4662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4663</v>
      </c>
    </row>
    <row r="1321" spans="1:4" x14ac:dyDescent="0.3">
      <c r="A1321">
        <v>1345</v>
      </c>
      <c r="B1321" s="13">
        <v>46009</v>
      </c>
      <c r="C1321" t="s">
        <v>4666</v>
      </c>
      <c r="D1321" t="s">
        <v>4669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4670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4671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4672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4673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4674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4683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4684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4685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4686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4687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4688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4696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4699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4701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4702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4703</v>
      </c>
    </row>
    <row r="1338" spans="1:4" x14ac:dyDescent="0.3">
      <c r="A1338">
        <v>1362</v>
      </c>
      <c r="B1338" s="13">
        <v>46013</v>
      </c>
      <c r="C1338" t="s">
        <v>4666</v>
      </c>
      <c r="D1338" t="s">
        <v>4704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4705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4707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4713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4714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4716</v>
      </c>
    </row>
    <row r="1344" spans="1:4" x14ac:dyDescent="0.3">
      <c r="A1344">
        <v>1368</v>
      </c>
      <c r="B1344" s="13">
        <v>46014</v>
      </c>
      <c r="C1344" t="s">
        <v>4389</v>
      </c>
      <c r="D1344" t="s">
        <v>4717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4718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4719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4720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4726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4727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4728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4729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4733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4734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4735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4737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4738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4741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4745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4746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4749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4751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4752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4754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4755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4756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4758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4765</v>
      </c>
    </row>
    <row r="1368" spans="1:4" x14ac:dyDescent="0.3">
      <c r="A1368">
        <v>1392</v>
      </c>
      <c r="B1368" s="13">
        <v>46024</v>
      </c>
      <c r="C1368" t="s">
        <v>4774</v>
      </c>
      <c r="D1368" t="s">
        <v>4780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4781</v>
      </c>
    </row>
    <row r="1370" spans="1:4" x14ac:dyDescent="0.3">
      <c r="A1370">
        <v>1394</v>
      </c>
      <c r="B1370" s="13">
        <v>46024</v>
      </c>
      <c r="C1370" t="s">
        <v>4777</v>
      </c>
      <c r="D1370" t="s">
        <v>4782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4783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4784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4785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4786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4789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4792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4793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4794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4796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4797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4798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4808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4809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4810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4811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4812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4815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4816</v>
      </c>
    </row>
    <row r="1389" spans="1:4" x14ac:dyDescent="0.3">
      <c r="A1389">
        <v>1413</v>
      </c>
      <c r="B1389" s="13">
        <v>46029</v>
      </c>
      <c r="C1389" t="s">
        <v>4666</v>
      </c>
      <c r="D1389" t="s">
        <v>4821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4822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4823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4825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4832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4833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4834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4836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4837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4845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4847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4850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4851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4852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4853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4854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4855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4862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4863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4864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4865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4866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4867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4868</v>
      </c>
    </row>
    <row r="1413" spans="1:4" x14ac:dyDescent="0.3">
      <c r="A1413">
        <v>1437</v>
      </c>
      <c r="B1413" s="13">
        <v>46034</v>
      </c>
      <c r="C1413" t="s">
        <v>4856</v>
      </c>
      <c r="D1413" t="s">
        <v>4869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4870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4871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4872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4873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4874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4875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4877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4879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4881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4884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4885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4888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4890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4904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4905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4906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4907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4908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4909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4910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4911</v>
      </c>
    </row>
    <row r="1435" spans="1:4" x14ac:dyDescent="0.3">
      <c r="A1435">
        <v>1459</v>
      </c>
      <c r="B1435" s="13">
        <v>46039</v>
      </c>
      <c r="C1435" t="s">
        <v>4389</v>
      </c>
      <c r="D1435" t="s">
        <v>4913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4915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4916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4917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4928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4929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4930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4931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4932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4933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4934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4937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4940</v>
      </c>
    </row>
    <row r="1448" spans="1:4" x14ac:dyDescent="0.3">
      <c r="A1448">
        <v>1472</v>
      </c>
      <c r="B1448" s="13">
        <v>46043</v>
      </c>
      <c r="C1448" t="s">
        <v>4469</v>
      </c>
      <c r="D1448" t="s">
        <v>4941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4943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4944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4945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4947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4948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4949</v>
      </c>
    </row>
    <row r="1455" spans="1:4" x14ac:dyDescent="0.3">
      <c r="A1455">
        <v>1479</v>
      </c>
      <c r="B1455" s="13">
        <v>46045</v>
      </c>
      <c r="C1455" t="s">
        <v>4950</v>
      </c>
      <c r="D1455" t="s">
        <v>4955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4956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4958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4960</v>
      </c>
    </row>
    <row r="1459" spans="1:4" x14ac:dyDescent="0.3">
      <c r="A1459">
        <v>1483</v>
      </c>
      <c r="B1459" s="13">
        <v>46045</v>
      </c>
      <c r="C1459" t="s">
        <v>4961</v>
      </c>
      <c r="D1459" t="s">
        <v>4962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4969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4970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4971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4972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4973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4974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4977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4978</v>
      </c>
    </row>
    <row r="1468" spans="1:4" x14ac:dyDescent="0.3">
      <c r="A1468">
        <v>1492</v>
      </c>
      <c r="B1468" s="13">
        <v>46049</v>
      </c>
      <c r="C1468" t="s">
        <v>4982</v>
      </c>
      <c r="D1468" t="s">
        <v>4985</v>
      </c>
    </row>
    <row r="1469" spans="1:4" x14ac:dyDescent="0.3">
      <c r="A1469">
        <v>1493</v>
      </c>
      <c r="B1469" s="13">
        <v>46049</v>
      </c>
      <c r="C1469" t="s">
        <v>4389</v>
      </c>
      <c r="D1469" t="s">
        <v>4987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4988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4989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4990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4991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4996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4997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4998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4999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5000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5001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5003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5005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5006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5007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5008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5010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5015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5021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5025</v>
      </c>
    </row>
    <row r="1489" spans="1:4" x14ac:dyDescent="0.3">
      <c r="A1489">
        <v>1513</v>
      </c>
      <c r="B1489" s="13">
        <v>46055</v>
      </c>
      <c r="C1489" t="s">
        <v>1781</v>
      </c>
      <c r="D1489" t="s">
        <v>5027</v>
      </c>
    </row>
    <row r="1490" spans="1:4" x14ac:dyDescent="0.3">
      <c r="A1490">
        <v>1514</v>
      </c>
      <c r="B1490" s="13">
        <v>46055</v>
      </c>
      <c r="C1490" t="s">
        <v>1297</v>
      </c>
      <c r="D1490" t="s">
        <v>5028</v>
      </c>
    </row>
    <row r="1491" spans="1:4" x14ac:dyDescent="0.3">
      <c r="A1491">
        <v>1515</v>
      </c>
      <c r="B1491" s="13">
        <v>46055</v>
      </c>
      <c r="C1491" t="s">
        <v>1838</v>
      </c>
      <c r="D1491" t="s">
        <v>5029</v>
      </c>
    </row>
    <row r="1492" spans="1:4" x14ac:dyDescent="0.3">
      <c r="A1492">
        <v>1516</v>
      </c>
      <c r="B1492" s="13">
        <v>46055</v>
      </c>
      <c r="C1492" t="s">
        <v>2138</v>
      </c>
      <c r="D1492" t="s">
        <v>5030</v>
      </c>
    </row>
    <row r="1493" spans="1:4" x14ac:dyDescent="0.3">
      <c r="A1493">
        <v>1517</v>
      </c>
      <c r="B1493" s="13">
        <v>46055</v>
      </c>
      <c r="C1493" t="s">
        <v>2771</v>
      </c>
      <c r="D1493" t="s">
        <v>5031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5033</v>
      </c>
    </row>
    <row r="1495" spans="1:4" x14ac:dyDescent="0.3">
      <c r="A1495">
        <v>1519</v>
      </c>
      <c r="B1495" s="13">
        <v>46056</v>
      </c>
      <c r="C1495" t="s">
        <v>1713</v>
      </c>
      <c r="D1495" t="s">
        <v>5034</v>
      </c>
    </row>
    <row r="1496" spans="1:4" x14ac:dyDescent="0.3">
      <c r="A1496">
        <v>1520</v>
      </c>
      <c r="B1496" s="13">
        <v>46057</v>
      </c>
      <c r="C1496" t="s">
        <v>3256</v>
      </c>
      <c r="D1496" t="s">
        <v>5049</v>
      </c>
    </row>
    <row r="1497" spans="1:4" x14ac:dyDescent="0.3">
      <c r="A1497">
        <v>1521</v>
      </c>
      <c r="B1497" s="13">
        <v>46057</v>
      </c>
      <c r="C1497" t="s">
        <v>4332</v>
      </c>
      <c r="D1497" t="s">
        <v>5050</v>
      </c>
    </row>
    <row r="1498" spans="1:4" x14ac:dyDescent="0.3">
      <c r="A1498">
        <v>1522</v>
      </c>
      <c r="B1498" s="13">
        <v>46057</v>
      </c>
      <c r="C1498" t="s">
        <v>1545</v>
      </c>
      <c r="D1498" t="s">
        <v>5051</v>
      </c>
    </row>
    <row r="1499" spans="1:4" x14ac:dyDescent="0.3">
      <c r="A1499">
        <v>1523</v>
      </c>
      <c r="B1499" s="13">
        <v>46057</v>
      </c>
      <c r="C1499" t="s">
        <v>1571</v>
      </c>
      <c r="D1499" t="s">
        <v>5052</v>
      </c>
    </row>
    <row r="1500" spans="1:4" x14ac:dyDescent="0.3">
      <c r="A1500">
        <v>1524</v>
      </c>
      <c r="B1500" s="13">
        <v>46057</v>
      </c>
      <c r="C1500" t="s">
        <v>1390</v>
      </c>
      <c r="D1500" t="s">
        <v>5053</v>
      </c>
    </row>
    <row r="1501" spans="1:4" x14ac:dyDescent="0.3">
      <c r="A1501">
        <v>1525</v>
      </c>
      <c r="B1501" s="13">
        <v>46058</v>
      </c>
      <c r="C1501" t="s">
        <v>1440</v>
      </c>
      <c r="D1501" t="s">
        <v>5060</v>
      </c>
    </row>
    <row r="1502" spans="1:4" x14ac:dyDescent="0.3">
      <c r="A1502">
        <v>1526</v>
      </c>
      <c r="B1502" s="13">
        <v>46058</v>
      </c>
      <c r="C1502" t="s">
        <v>1971</v>
      </c>
      <c r="D1502" t="s">
        <v>5062</v>
      </c>
    </row>
    <row r="1503" spans="1:4" x14ac:dyDescent="0.3">
      <c r="A1503">
        <v>1527</v>
      </c>
      <c r="B1503" s="13">
        <v>46058</v>
      </c>
      <c r="C1503" t="s">
        <v>3103</v>
      </c>
      <c r="D1503" t="s">
        <v>5063</v>
      </c>
    </row>
    <row r="1504" spans="1:4" x14ac:dyDescent="0.3">
      <c r="A1504">
        <v>1528</v>
      </c>
      <c r="B1504" s="13">
        <v>46058</v>
      </c>
      <c r="C1504" t="s">
        <v>1968</v>
      </c>
      <c r="D1504" t="s">
        <v>5064</v>
      </c>
    </row>
    <row r="1505" spans="1:4" x14ac:dyDescent="0.3">
      <c r="A1505">
        <v>1529</v>
      </c>
      <c r="B1505" s="13">
        <v>46058</v>
      </c>
      <c r="C1505" t="s">
        <v>1838</v>
      </c>
      <c r="D1505" t="s">
        <v>5066</v>
      </c>
    </row>
    <row r="1506" spans="1:4" x14ac:dyDescent="0.3">
      <c r="A1506">
        <v>1530</v>
      </c>
      <c r="B1506" s="13">
        <v>46058</v>
      </c>
      <c r="C1506" t="s">
        <v>1440</v>
      </c>
      <c r="D1506" t="s">
        <v>5068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1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4918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220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-0.39999999850988388</v>
      </c>
      <c r="I2" s="194" t="s">
        <v>5019</v>
      </c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0</v>
      </c>
      <c r="I4" s="52" t="s">
        <v>5045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2110000</v>
      </c>
      <c r="I10" s="52" t="s">
        <v>5045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5019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200000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15315500.200000003</v>
      </c>
      <c r="I17" s="52" t="s">
        <v>5045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4753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14783000</v>
      </c>
      <c r="I19" s="52" t="s">
        <v>5045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4895</v>
      </c>
      <c r="H20" s="194">
        <f>SUMIF(주문_리스트!C:C,거래처!B20,주문_리스트!K:K)+SUMIF(주문_리스트!C:C,거래처!B20,주문_리스트!L:L)-10000</f>
        <v>384999.69999999925</v>
      </c>
      <c r="I20" s="52" t="s">
        <v>5045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4919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4534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1000000</v>
      </c>
      <c r="I25" s="52" t="s">
        <v>5045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4693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4691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4979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1350000</v>
      </c>
      <c r="I37" s="52" t="s">
        <v>5019</v>
      </c>
    </row>
    <row r="38" spans="1:9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494999.89999999851</v>
      </c>
      <c r="I38" s="52" t="s">
        <v>5045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4695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4994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  <c r="I51" s="52" t="s">
        <v>4979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0</v>
      </c>
      <c r="I54" s="52" t="s">
        <v>5019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1100000</v>
      </c>
      <c r="I57" s="52" t="s">
        <v>5045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4388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4413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4968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100000</v>
      </c>
      <c r="I73" s="52" t="s">
        <v>5045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0</v>
      </c>
      <c r="I74" s="52" t="s">
        <v>5019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80000</v>
      </c>
      <c r="I76" s="52" t="s">
        <v>5019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710000</v>
      </c>
      <c r="I77" s="52" t="s">
        <v>4827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4336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1200000</v>
      </c>
      <c r="I79" s="52" t="s">
        <v>5045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0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50000</v>
      </c>
      <c r="I85" s="52" t="s">
        <v>5045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4690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50000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0</v>
      </c>
      <c r="I94" s="52" t="s">
        <v>5019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4676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920000</v>
      </c>
      <c r="I97" s="52" t="s">
        <v>5045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0</v>
      </c>
      <c r="I99" s="52" t="s">
        <v>5019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4767</v>
      </c>
    </row>
    <row r="102" spans="1:9" x14ac:dyDescent="0.3">
      <c r="A102" s="47">
        <v>101</v>
      </c>
      <c r="B102" t="s">
        <v>1346</v>
      </c>
      <c r="C102" t="s">
        <v>4891</v>
      </c>
      <c r="E102" t="s">
        <v>4892</v>
      </c>
      <c r="F102" t="s">
        <v>4893</v>
      </c>
      <c r="G102" t="s">
        <v>4894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  <c r="I104" s="52" t="s">
        <v>4919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0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4524</v>
      </c>
      <c r="H108" s="194">
        <f>SUMIF(주문_리스트!C:C,거래처!B108,주문_리스트!K:K)+SUMIF(주문_리스트!C:C,거래처!B108,주문_리스트!L:L)</f>
        <v>0</v>
      </c>
      <c r="I108" s="52" t="s">
        <v>4649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2170000</v>
      </c>
      <c r="I109" s="52" t="s">
        <v>5045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0</v>
      </c>
      <c r="I113" s="52" t="s">
        <v>5045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800000</v>
      </c>
      <c r="I114" s="52" t="s">
        <v>5045</v>
      </c>
    </row>
    <row r="115" spans="1:9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4695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5019</v>
      </c>
    </row>
    <row r="119" spans="1:9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4994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250000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4842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4630</v>
      </c>
      <c r="C140" t="s">
        <v>4631</v>
      </c>
      <c r="E140" t="s">
        <v>4632</v>
      </c>
      <c r="F140" t="s">
        <v>4633</v>
      </c>
      <c r="G140" t="s">
        <v>4634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0</v>
      </c>
      <c r="I148" s="52" t="s">
        <v>5019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  <c r="I150" s="52" t="s">
        <v>5019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5045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4689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4753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  <c r="I162" s="52" t="s">
        <v>5019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1300000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0</v>
      </c>
      <c r="I190" s="52" t="s">
        <v>4994</v>
      </c>
    </row>
    <row r="191" spans="1:9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1550000</v>
      </c>
      <c r="I191" s="52" t="s">
        <v>5045</v>
      </c>
    </row>
    <row r="192" spans="1:9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4544</v>
      </c>
    </row>
    <row r="201" spans="1:9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4389</v>
      </c>
      <c r="C203" t="s">
        <v>4390</v>
      </c>
      <c r="E203" t="s">
        <v>4391</v>
      </c>
      <c r="F203" t="s">
        <v>963</v>
      </c>
      <c r="G203" t="s">
        <v>4715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3528</v>
      </c>
      <c r="C204" t="s">
        <v>4393</v>
      </c>
      <c r="D204" t="s">
        <v>4394</v>
      </c>
      <c r="E204" t="s">
        <v>4395</v>
      </c>
      <c r="F204" t="s">
        <v>963</v>
      </c>
      <c r="G204" t="s">
        <v>4396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4414</v>
      </c>
      <c r="C205" t="s">
        <v>1037</v>
      </c>
      <c r="E205" t="s">
        <v>4415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4417</v>
      </c>
      <c r="C206" t="s">
        <v>4418</v>
      </c>
      <c r="E206" t="s">
        <v>4419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4421</v>
      </c>
      <c r="C207" t="s">
        <v>4422</v>
      </c>
      <c r="E207" t="s">
        <v>4423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4446</v>
      </c>
      <c r="C208" t="s">
        <v>4447</v>
      </c>
      <c r="E208" t="s">
        <v>4448</v>
      </c>
      <c r="F208" t="s">
        <v>4449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4469</v>
      </c>
      <c r="C209" t="s">
        <v>4470</v>
      </c>
      <c r="E209" t="s">
        <v>4471</v>
      </c>
      <c r="F209" t="s">
        <v>963</v>
      </c>
      <c r="G209" t="s">
        <v>4476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4477</v>
      </c>
      <c r="C210" t="s">
        <v>4478</v>
      </c>
      <c r="E210" t="s">
        <v>4479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4498</v>
      </c>
      <c r="C211" t="s">
        <v>4499</v>
      </c>
      <c r="E211" t="s">
        <v>4500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4666</v>
      </c>
      <c r="C212" t="s">
        <v>4667</v>
      </c>
      <c r="E212" t="s">
        <v>4668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214</v>
      </c>
      <c r="B213" t="s">
        <v>4774</v>
      </c>
      <c r="C213" t="s">
        <v>4775</v>
      </c>
      <c r="E213" t="s">
        <v>4776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215</v>
      </c>
      <c r="B214" t="s">
        <v>4777</v>
      </c>
      <c r="C214" t="s">
        <v>4778</v>
      </c>
      <c r="E214" t="s">
        <v>4779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216</v>
      </c>
      <c r="B215" t="s">
        <v>4857</v>
      </c>
      <c r="C215" t="s">
        <v>4858</v>
      </c>
      <c r="E215" t="s">
        <v>4859</v>
      </c>
      <c r="F215" t="s">
        <v>4860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217</v>
      </c>
      <c r="B216" t="s">
        <v>2808</v>
      </c>
      <c r="C216" t="s">
        <v>4901</v>
      </c>
      <c r="E216" t="s">
        <v>4902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218</v>
      </c>
      <c r="B217" t="s">
        <v>4951</v>
      </c>
      <c r="C217" t="s">
        <v>4952</v>
      </c>
      <c r="E217" t="s">
        <v>4953</v>
      </c>
      <c r="F217" t="s">
        <v>4954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219</v>
      </c>
      <c r="B218" t="s">
        <v>4982</v>
      </c>
      <c r="C218" t="s">
        <v>4983</v>
      </c>
      <c r="E218" t="s">
        <v>4984</v>
      </c>
      <c r="H218" s="194">
        <f>SUMIF(주문_리스트!C:C,거래처!B218,주문_리스트!K:K)+SUMIF(주문_리스트!C:C,거래처!B218,주문_리스트!L:L)</f>
        <v>0</v>
      </c>
    </row>
  </sheetData>
  <autoFilter ref="A1:I218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89"/>
  <sheetViews>
    <sheetView zoomScale="115" zoomScaleNormal="115" workbookViewId="0">
      <pane xSplit="2" ySplit="1" topLeftCell="C260" activePane="bottomRight" state="frozen"/>
      <selection activeCell="N26" sqref="N26"/>
      <selection pane="topRight" activeCell="N26" sqref="N26"/>
      <selection pane="bottomLeft" activeCell="N26" sqref="N26"/>
      <selection pane="bottomRight" activeCell="C286" sqref="C286:F287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293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-79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-33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-28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-99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-160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-15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-13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-52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-79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4505</v>
      </c>
      <c r="D44" s="288" t="s">
        <v>4506</v>
      </c>
      <c r="E44" s="288" t="s">
        <v>4505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-73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-43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-28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-12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-15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-28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-79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-79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-14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4444</v>
      </c>
      <c r="D85" s="288" t="s">
        <v>2725</v>
      </c>
      <c r="E85" s="288" t="s">
        <v>4444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-61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4818</v>
      </c>
      <c r="D88" s="288" t="s">
        <v>1714</v>
      </c>
      <c r="E88" s="288" t="s">
        <v>4818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4708</v>
      </c>
      <c r="D89" s="288" t="s">
        <v>1715</v>
      </c>
      <c r="E89" s="288" t="s">
        <v>4708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4828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-81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1727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-82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-17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-160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-11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-11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-18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-18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-28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-28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-28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-18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4651</v>
      </c>
      <c r="D141" s="288" t="s">
        <v>4650</v>
      </c>
      <c r="E141" s="288" t="s">
        <v>4651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-4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-3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-28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-3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-28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-28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-13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-6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4926</v>
      </c>
      <c r="D205" s="288" t="s">
        <v>4925</v>
      </c>
      <c r="E205" s="288" t="s">
        <v>4926</v>
      </c>
      <c r="F205" s="52">
        <v>900000</v>
      </c>
      <c r="H205">
        <v>0</v>
      </c>
      <c r="I205" s="52" t="s">
        <v>4927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-28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-13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4485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4484</v>
      </c>
      <c r="D229" s="288" t="s">
        <v>4486</v>
      </c>
      <c r="E229" s="288" t="s">
        <v>4484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-12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-12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4442</v>
      </c>
      <c r="D259" s="288" t="s">
        <v>4443</v>
      </c>
      <c r="E259" s="288" t="s">
        <v>4442</v>
      </c>
    </row>
    <row r="260" spans="1:9" x14ac:dyDescent="0.3">
      <c r="A260">
        <v>263</v>
      </c>
      <c r="B260">
        <v>1</v>
      </c>
      <c r="C260" s="288" t="s">
        <v>4513</v>
      </c>
      <c r="D260" s="288" t="s">
        <v>1198</v>
      </c>
      <c r="E260" s="288" t="s">
        <v>4513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4514</v>
      </c>
      <c r="D261" s="288" t="s">
        <v>4515</v>
      </c>
      <c r="E261" s="288" t="s">
        <v>4514</v>
      </c>
    </row>
    <row r="262" spans="1:9" x14ac:dyDescent="0.3">
      <c r="A262">
        <v>265</v>
      </c>
      <c r="B262">
        <v>2</v>
      </c>
      <c r="D262" s="288" t="s">
        <v>4536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4546</v>
      </c>
      <c r="D263" s="288" t="s">
        <v>4547</v>
      </c>
      <c r="E263" s="288" t="s">
        <v>4546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4563</v>
      </c>
      <c r="D264" s="288" t="s">
        <v>4564</v>
      </c>
      <c r="E264" s="288" t="s">
        <v>4563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4566</v>
      </c>
      <c r="D265" s="288" t="s">
        <v>4567</v>
      </c>
      <c r="E265" s="288" t="s">
        <v>4566</v>
      </c>
      <c r="F265" s="52">
        <v>650000</v>
      </c>
    </row>
    <row r="266" spans="1:9" x14ac:dyDescent="0.3">
      <c r="A266">
        <v>269</v>
      </c>
      <c r="D266" s="288" t="s">
        <v>4628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4654</v>
      </c>
      <c r="D267" s="288" t="s">
        <v>4655</v>
      </c>
      <c r="E267" s="288" t="s">
        <v>4654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4656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4680</v>
      </c>
      <c r="D270" s="288" t="s">
        <v>3882</v>
      </c>
      <c r="E270" s="288" t="s">
        <v>4680</v>
      </c>
      <c r="F270" s="52">
        <v>70000</v>
      </c>
      <c r="G270" s="52">
        <v>40000</v>
      </c>
      <c r="I270" s="52" t="s">
        <v>4681</v>
      </c>
    </row>
    <row r="271" spans="1:9" x14ac:dyDescent="0.3">
      <c r="A271">
        <v>274</v>
      </c>
      <c r="B271">
        <v>3</v>
      </c>
      <c r="C271" s="288" t="s">
        <v>4697</v>
      </c>
      <c r="D271" s="288" t="s">
        <v>4698</v>
      </c>
      <c r="E271" s="288" t="s">
        <v>4697</v>
      </c>
      <c r="F271" s="52">
        <v>22000</v>
      </c>
    </row>
    <row r="272" spans="1:9" x14ac:dyDescent="0.3">
      <c r="A272">
        <v>275</v>
      </c>
      <c r="B272">
        <v>3</v>
      </c>
      <c r="C272" s="288" t="s">
        <v>4709</v>
      </c>
      <c r="D272" s="288" t="s">
        <v>4710</v>
      </c>
      <c r="E272" s="288" t="s">
        <v>4709</v>
      </c>
    </row>
    <row r="273" spans="1:7" x14ac:dyDescent="0.3">
      <c r="A273">
        <v>276</v>
      </c>
      <c r="B273">
        <v>1</v>
      </c>
      <c r="C273" s="288" t="s">
        <v>4711</v>
      </c>
      <c r="D273" s="288" t="s">
        <v>4712</v>
      </c>
      <c r="E273" s="288" t="s">
        <v>4711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4791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4813</v>
      </c>
      <c r="D275" s="288" t="s">
        <v>4814</v>
      </c>
      <c r="E275" s="288" t="s">
        <v>4813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4819</v>
      </c>
      <c r="D276" s="288" t="s">
        <v>4160</v>
      </c>
      <c r="E276" s="288" t="s">
        <v>4819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4829</v>
      </c>
      <c r="D277" s="288" t="s">
        <v>4830</v>
      </c>
      <c r="E277" s="288" t="s">
        <v>4829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4835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4839</v>
      </c>
      <c r="D279" s="288" t="s">
        <v>4840</v>
      </c>
      <c r="E279" s="288" t="s">
        <v>4839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4848</v>
      </c>
      <c r="D280" s="288" t="s">
        <v>4849</v>
      </c>
      <c r="E280" s="288" t="s">
        <v>4848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4886</v>
      </c>
      <c r="D281" s="288" t="s">
        <v>4887</v>
      </c>
      <c r="E281" s="288" t="s">
        <v>4886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4896</v>
      </c>
      <c r="D282" s="288" t="s">
        <v>4897</v>
      </c>
      <c r="E282" s="288" t="s">
        <v>4896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4936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4938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4975</v>
      </c>
      <c r="D285" s="288" t="s">
        <v>4976</v>
      </c>
      <c r="E285" s="288" t="s">
        <v>4975</v>
      </c>
      <c r="F285" s="52">
        <v>1700000</v>
      </c>
    </row>
    <row r="286" spans="1:7" x14ac:dyDescent="0.3">
      <c r="A286">
        <v>289</v>
      </c>
      <c r="B286">
        <v>1</v>
      </c>
      <c r="C286" s="288" t="s">
        <v>5011</v>
      </c>
      <c r="D286" s="288" t="s">
        <v>5012</v>
      </c>
      <c r="E286" s="288" t="s">
        <v>5011</v>
      </c>
      <c r="F286" s="52">
        <v>400000</v>
      </c>
    </row>
    <row r="287" spans="1:7" x14ac:dyDescent="0.3">
      <c r="A287">
        <v>290</v>
      </c>
      <c r="B287">
        <v>3</v>
      </c>
      <c r="C287" s="288" t="s">
        <v>5013</v>
      </c>
      <c r="D287" s="288" t="s">
        <v>5014</v>
      </c>
      <c r="E287" s="288" t="s">
        <v>5013</v>
      </c>
      <c r="F287" s="52">
        <v>400000</v>
      </c>
    </row>
    <row r="288" spans="1:7" x14ac:dyDescent="0.3">
      <c r="A288">
        <v>291</v>
      </c>
      <c r="B288">
        <v>17</v>
      </c>
      <c r="C288" s="288" t="s">
        <v>5032</v>
      </c>
      <c r="D288" s="288" t="s">
        <v>4897</v>
      </c>
      <c r="E288" s="288" t="s">
        <v>5032</v>
      </c>
      <c r="F288" s="52">
        <v>2100000</v>
      </c>
    </row>
    <row r="289" spans="1:6" x14ac:dyDescent="0.3">
      <c r="A289">
        <v>292</v>
      </c>
      <c r="B289">
        <v>1</v>
      </c>
      <c r="C289" s="288" t="s">
        <v>5061</v>
      </c>
      <c r="D289" s="288" t="s">
        <v>1841</v>
      </c>
      <c r="E289" s="288" t="s">
        <v>5061</v>
      </c>
      <c r="F289" s="52">
        <v>210000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D6" sqref="D6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4545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5" t="s">
        <v>12</v>
      </c>
      <c r="C4" s="53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311"/>
      <c r="B1" s="311"/>
      <c r="C1" s="311"/>
      <c r="D1" s="311"/>
      <c r="E1" s="311"/>
      <c r="F1" s="311"/>
      <c r="G1" s="311"/>
      <c r="H1" s="311"/>
    </row>
    <row r="2" spans="1:8" ht="16.5" customHeight="1" x14ac:dyDescent="0.3">
      <c r="A2" s="311"/>
      <c r="B2" s="311"/>
      <c r="C2" s="311"/>
      <c r="D2" s="311"/>
      <c r="E2" s="311"/>
      <c r="F2" s="311"/>
      <c r="G2" s="311"/>
      <c r="H2" s="311"/>
    </row>
    <row r="3" spans="1:8" ht="16.5" customHeight="1" x14ac:dyDescent="0.3">
      <c r="A3" s="311"/>
      <c r="B3" s="311"/>
      <c r="C3" s="311"/>
      <c r="D3" s="311"/>
      <c r="E3" s="311"/>
      <c r="F3" s="311"/>
      <c r="G3" s="311"/>
      <c r="H3" s="311"/>
    </row>
    <row r="4" spans="1:8" ht="16.5" customHeight="1" x14ac:dyDescent="0.3">
      <c r="A4" s="311"/>
      <c r="B4" s="311"/>
      <c r="C4" s="311"/>
      <c r="D4" s="311"/>
      <c r="E4" s="311"/>
      <c r="F4" s="311"/>
      <c r="G4" s="311"/>
      <c r="H4" s="311"/>
    </row>
    <row r="5" spans="1:8" ht="16.5" customHeight="1" x14ac:dyDescent="0.3">
      <c r="A5" s="311"/>
      <c r="B5" s="311"/>
      <c r="C5" s="311"/>
      <c r="D5" s="311"/>
      <c r="E5" s="311"/>
      <c r="F5" s="311"/>
      <c r="G5" s="311"/>
      <c r="H5" s="311"/>
    </row>
    <row r="6" spans="1:8" ht="16.5" customHeight="1" x14ac:dyDescent="0.3">
      <c r="A6" s="311"/>
      <c r="B6" s="311"/>
      <c r="C6" s="311"/>
      <c r="D6" s="311"/>
      <c r="E6" s="311"/>
      <c r="F6" s="311"/>
      <c r="G6" s="311"/>
      <c r="H6" s="311"/>
    </row>
    <row r="7" spans="1:8" ht="16.5" customHeight="1" x14ac:dyDescent="0.3">
      <c r="A7" s="311"/>
      <c r="B7" s="311"/>
      <c r="C7" s="311"/>
      <c r="D7" s="311"/>
      <c r="E7" s="311"/>
      <c r="F7" s="311"/>
      <c r="G7" s="311"/>
      <c r="H7" s="311"/>
    </row>
    <row r="8" spans="1:8" ht="16.5" customHeight="1" x14ac:dyDescent="0.3">
      <c r="A8" s="311"/>
      <c r="B8" s="311"/>
      <c r="C8" s="311"/>
      <c r="D8" s="311"/>
      <c r="E8" s="311"/>
      <c r="F8" s="311"/>
      <c r="G8" s="311"/>
      <c r="H8" s="311"/>
    </row>
    <row r="9" spans="1:8" ht="16.5" customHeight="1" x14ac:dyDescent="0.3">
      <c r="A9" s="311"/>
      <c r="B9" s="311"/>
      <c r="C9" s="311"/>
      <c r="D9" s="311"/>
      <c r="E9" s="311"/>
      <c r="F9" s="311"/>
      <c r="G9" s="311"/>
      <c r="H9" s="311"/>
    </row>
    <row r="10" spans="1:8" ht="16.5" customHeight="1" x14ac:dyDescent="0.3">
      <c r="A10" s="311"/>
      <c r="B10" s="311"/>
      <c r="C10" s="311"/>
      <c r="D10" s="311"/>
      <c r="E10" s="311"/>
      <c r="F10" s="311"/>
      <c r="G10" s="311"/>
      <c r="H10" s="311"/>
    </row>
    <row r="11" spans="1:8" ht="16.5" customHeight="1" x14ac:dyDescent="0.3">
      <c r="A11" s="311"/>
      <c r="B11" s="311"/>
      <c r="C11" s="311"/>
      <c r="D11" s="311"/>
      <c r="E11" s="311"/>
      <c r="F11" s="311"/>
      <c r="G11" s="311"/>
      <c r="H11" s="311"/>
    </row>
    <row r="12" spans="1:8" ht="16.5" customHeight="1" x14ac:dyDescent="0.3">
      <c r="A12" s="311"/>
      <c r="B12" s="311"/>
      <c r="C12" s="311"/>
      <c r="D12" s="311"/>
      <c r="E12" s="311"/>
      <c r="F12" s="311"/>
      <c r="G12" s="311"/>
      <c r="H12" s="311"/>
    </row>
    <row r="13" spans="1:8" ht="16.5" customHeight="1" x14ac:dyDescent="0.3">
      <c r="A13" s="311"/>
      <c r="B13" s="311"/>
      <c r="C13" s="311"/>
      <c r="D13" s="311"/>
      <c r="E13" s="311"/>
      <c r="F13" s="311"/>
      <c r="G13" s="311"/>
      <c r="H13" s="311"/>
    </row>
    <row r="14" spans="1:8" ht="16.5" customHeight="1" x14ac:dyDescent="0.3">
      <c r="A14" s="311"/>
      <c r="B14" s="311"/>
      <c r="C14" s="311"/>
      <c r="D14" s="311"/>
      <c r="E14" s="311"/>
      <c r="F14" s="311"/>
      <c r="G14" s="311"/>
      <c r="H14" s="311"/>
    </row>
    <row r="15" spans="1:8" ht="16.5" customHeight="1" x14ac:dyDescent="0.3">
      <c r="A15" s="312"/>
      <c r="B15" s="313"/>
      <c r="C15" s="313"/>
      <c r="D15" s="313"/>
      <c r="E15" s="313"/>
      <c r="F15" s="313"/>
      <c r="G15" s="313"/>
      <c r="H15" s="313"/>
    </row>
    <row r="16" spans="1:8" ht="16.5" customHeight="1" x14ac:dyDescent="0.3">
      <c r="A16" s="313"/>
      <c r="B16" s="313"/>
      <c r="C16" s="313"/>
      <c r="D16" s="313"/>
      <c r="E16" s="313"/>
      <c r="F16" s="313"/>
      <c r="G16" s="313"/>
      <c r="H16" s="313"/>
    </row>
    <row r="17" spans="1:8" ht="16.5" customHeight="1" x14ac:dyDescent="0.3">
      <c r="A17" s="313"/>
      <c r="B17" s="313"/>
      <c r="C17" s="313"/>
      <c r="D17" s="313"/>
      <c r="E17" s="313"/>
      <c r="F17" s="313"/>
      <c r="G17" s="313"/>
      <c r="H17" s="313"/>
    </row>
    <row r="18" spans="1:8" ht="16.5" customHeight="1" x14ac:dyDescent="0.3">
      <c r="A18" s="313"/>
      <c r="B18" s="313"/>
      <c r="C18" s="313"/>
      <c r="D18" s="313"/>
      <c r="E18" s="313"/>
      <c r="F18" s="313"/>
      <c r="G18" s="313"/>
      <c r="H18" s="313"/>
    </row>
    <row r="19" spans="1:8" ht="16.5" customHeight="1" x14ac:dyDescent="0.3">
      <c r="A19" s="313"/>
      <c r="B19" s="313"/>
      <c r="C19" s="313"/>
      <c r="D19" s="313"/>
      <c r="E19" s="313"/>
      <c r="F19" s="313"/>
      <c r="G19" s="313"/>
      <c r="H19" s="313"/>
    </row>
    <row r="20" spans="1:8" ht="16.5" customHeight="1" x14ac:dyDescent="0.3">
      <c r="A20" s="313"/>
      <c r="B20" s="313"/>
      <c r="C20" s="313"/>
      <c r="D20" s="313"/>
      <c r="E20" s="313"/>
      <c r="F20" s="313"/>
      <c r="G20" s="313"/>
      <c r="H20" s="313"/>
    </row>
    <row r="21" spans="1:8" ht="16.5" customHeight="1" x14ac:dyDescent="0.3">
      <c r="A21" s="313"/>
      <c r="B21" s="313"/>
      <c r="C21" s="313"/>
      <c r="D21" s="313"/>
      <c r="E21" s="313"/>
      <c r="F21" s="313"/>
      <c r="G21" s="313"/>
      <c r="H21" s="313"/>
    </row>
    <row r="22" spans="1:8" ht="16.5" customHeight="1" x14ac:dyDescent="0.3">
      <c r="A22" s="313"/>
      <c r="B22" s="313"/>
      <c r="C22" s="313"/>
      <c r="D22" s="313"/>
      <c r="E22" s="313"/>
      <c r="F22" s="313"/>
      <c r="G22" s="313"/>
      <c r="H22" s="313"/>
    </row>
    <row r="23" spans="1:8" ht="16.5" customHeight="1" x14ac:dyDescent="0.3">
      <c r="A23" s="313"/>
      <c r="B23" s="313"/>
      <c r="C23" s="313"/>
      <c r="D23" s="313"/>
      <c r="E23" s="313"/>
      <c r="F23" s="313"/>
      <c r="G23" s="313"/>
      <c r="H23" s="313"/>
    </row>
    <row r="24" spans="1:8" ht="16.5" customHeight="1" x14ac:dyDescent="0.3">
      <c r="A24" s="313"/>
      <c r="B24" s="313"/>
      <c r="C24" s="313"/>
      <c r="D24" s="313"/>
      <c r="E24" s="313"/>
      <c r="F24" s="313"/>
      <c r="G24" s="313"/>
      <c r="H24" s="313"/>
    </row>
    <row r="25" spans="1:8" ht="16.5" customHeight="1" x14ac:dyDescent="0.3">
      <c r="A25" s="313"/>
      <c r="B25" s="313"/>
      <c r="C25" s="313"/>
      <c r="D25" s="313"/>
      <c r="E25" s="313"/>
      <c r="F25" s="313"/>
      <c r="G25" s="313"/>
      <c r="H25" s="313"/>
    </row>
    <row r="26" spans="1:8" ht="16.5" customHeight="1" x14ac:dyDescent="0.3">
      <c r="A26" s="313"/>
      <c r="B26" s="313"/>
      <c r="C26" s="313"/>
      <c r="D26" s="313"/>
      <c r="E26" s="313"/>
      <c r="F26" s="313"/>
      <c r="G26" s="313"/>
      <c r="H26" s="313"/>
    </row>
    <row r="27" spans="1:8" ht="16.5" customHeight="1" x14ac:dyDescent="0.3">
      <c r="A27" s="313"/>
      <c r="B27" s="313"/>
      <c r="C27" s="313"/>
      <c r="D27" s="313"/>
      <c r="E27" s="313"/>
      <c r="F27" s="313"/>
      <c r="G27" s="313"/>
      <c r="H27" s="313"/>
    </row>
    <row r="28" spans="1:8" ht="16.5" customHeight="1" x14ac:dyDescent="0.3">
      <c r="A28" s="313"/>
      <c r="B28" s="313"/>
      <c r="C28" s="313"/>
      <c r="D28" s="313"/>
      <c r="E28" s="313"/>
      <c r="F28" s="313"/>
      <c r="G28" s="313"/>
      <c r="H28" s="3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4602</v>
      </c>
      <c r="C1" s="307" t="s">
        <v>4575</v>
      </c>
      <c r="D1" s="309"/>
    </row>
    <row r="2" spans="1:4" ht="17.25" x14ac:dyDescent="0.3">
      <c r="A2" s="309"/>
      <c r="B2" s="307" t="s">
        <v>4603</v>
      </c>
      <c r="C2" s="307" t="s">
        <v>4574</v>
      </c>
      <c r="D2" s="309"/>
    </row>
    <row r="3" spans="1:4" ht="17.25" x14ac:dyDescent="0.3">
      <c r="A3" s="309"/>
      <c r="B3" s="307" t="s">
        <v>4604</v>
      </c>
      <c r="C3" s="307" t="s">
        <v>4576</v>
      </c>
      <c r="D3" s="309"/>
    </row>
    <row r="4" spans="1:4" ht="17.25" x14ac:dyDescent="0.3">
      <c r="A4" s="309"/>
      <c r="B4" s="307" t="s">
        <v>4605</v>
      </c>
      <c r="C4" s="307" t="s">
        <v>4577</v>
      </c>
      <c r="D4" s="309"/>
    </row>
    <row r="5" spans="1:4" ht="17.25" x14ac:dyDescent="0.3">
      <c r="A5" s="309"/>
      <c r="B5" s="307" t="s">
        <v>4606</v>
      </c>
      <c r="C5" s="307" t="s">
        <v>4578</v>
      </c>
      <c r="D5" s="309"/>
    </row>
    <row r="6" spans="1:4" ht="17.25" x14ac:dyDescent="0.3">
      <c r="A6" s="309"/>
      <c r="B6" s="307" t="s">
        <v>4607</v>
      </c>
      <c r="C6" s="307" t="s">
        <v>4579</v>
      </c>
      <c r="D6" s="309"/>
    </row>
    <row r="7" spans="1:4" ht="17.25" x14ac:dyDescent="0.3">
      <c r="A7" s="309"/>
      <c r="B7" s="307" t="s">
        <v>4608</v>
      </c>
      <c r="C7" s="307" t="s">
        <v>4580</v>
      </c>
      <c r="D7" s="309"/>
    </row>
    <row r="8" spans="1:4" ht="17.25" x14ac:dyDescent="0.3">
      <c r="A8" s="309"/>
      <c r="B8" s="307" t="s">
        <v>4609</v>
      </c>
      <c r="C8" s="307" t="s">
        <v>4581</v>
      </c>
      <c r="D8" s="309"/>
    </row>
    <row r="9" spans="1:4" ht="17.25" x14ac:dyDescent="0.3">
      <c r="A9" s="309"/>
      <c r="B9" s="307" t="s">
        <v>4610</v>
      </c>
      <c r="C9" s="307" t="s">
        <v>4582</v>
      </c>
      <c r="D9" s="309"/>
    </row>
    <row r="10" spans="1:4" ht="17.25" x14ac:dyDescent="0.3">
      <c r="A10" s="309"/>
      <c r="B10" s="307" t="s">
        <v>4605</v>
      </c>
      <c r="C10" s="307" t="s">
        <v>4583</v>
      </c>
      <c r="D10" s="309"/>
    </row>
    <row r="11" spans="1:4" ht="17.25" x14ac:dyDescent="0.3">
      <c r="A11" s="309"/>
      <c r="B11" s="307" t="s">
        <v>4611</v>
      </c>
      <c r="C11" s="307" t="s">
        <v>4584</v>
      </c>
      <c r="D11" s="309"/>
    </row>
    <row r="12" spans="1:4" ht="17.25" x14ac:dyDescent="0.3">
      <c r="A12" s="309"/>
      <c r="B12" s="307" t="s">
        <v>4612</v>
      </c>
      <c r="C12" s="307" t="s">
        <v>4585</v>
      </c>
      <c r="D12" s="309"/>
    </row>
    <row r="13" spans="1:4" ht="17.25" x14ac:dyDescent="0.3">
      <c r="A13" s="309"/>
      <c r="B13" s="307" t="s">
        <v>4613</v>
      </c>
      <c r="C13" s="307" t="s">
        <v>4586</v>
      </c>
      <c r="D13" s="309"/>
    </row>
    <row r="14" spans="1:4" ht="17.25" x14ac:dyDescent="0.3">
      <c r="A14" s="309"/>
      <c r="B14" s="307" t="s">
        <v>4614</v>
      </c>
      <c r="C14" s="307" t="s">
        <v>4587</v>
      </c>
      <c r="D14" s="309"/>
    </row>
    <row r="15" spans="1:4" ht="17.25" x14ac:dyDescent="0.3">
      <c r="A15" s="309"/>
      <c r="B15" s="307" t="s">
        <v>4615</v>
      </c>
      <c r="C15" s="307" t="s">
        <v>4588</v>
      </c>
      <c r="D15" s="309"/>
    </row>
    <row r="16" spans="1:4" ht="17.25" x14ac:dyDescent="0.3">
      <c r="A16" s="309"/>
      <c r="B16" s="307" t="s">
        <v>4616</v>
      </c>
      <c r="C16" s="307" t="s">
        <v>4589</v>
      </c>
      <c r="D16" s="309"/>
    </row>
    <row r="17" spans="1:4" ht="17.25" x14ac:dyDescent="0.3">
      <c r="A17" s="309"/>
      <c r="B17" s="307" t="s">
        <v>4617</v>
      </c>
      <c r="C17" s="307" t="s">
        <v>4590</v>
      </c>
      <c r="D17" s="309"/>
    </row>
    <row r="18" spans="1:4" ht="17.25" x14ac:dyDescent="0.3">
      <c r="A18" s="309"/>
      <c r="B18" s="307" t="s">
        <v>4618</v>
      </c>
      <c r="C18" s="307" t="s">
        <v>4591</v>
      </c>
      <c r="D18" s="309"/>
    </row>
    <row r="19" spans="1:4" ht="17.25" x14ac:dyDescent="0.3">
      <c r="A19" s="309"/>
      <c r="B19" s="307" t="s">
        <v>4619</v>
      </c>
      <c r="C19" s="307" t="s">
        <v>4592</v>
      </c>
      <c r="D19" s="309"/>
    </row>
    <row r="20" spans="1:4" ht="17.25" x14ac:dyDescent="0.3">
      <c r="A20" s="309"/>
      <c r="B20" s="307" t="s">
        <v>4620</v>
      </c>
      <c r="C20" s="307" t="s">
        <v>4593</v>
      </c>
      <c r="D20" s="309"/>
    </row>
    <row r="21" spans="1:4" ht="17.25" x14ac:dyDescent="0.3">
      <c r="A21" s="309"/>
      <c r="B21" s="307" t="s">
        <v>4621</v>
      </c>
      <c r="C21" s="307" t="s">
        <v>4594</v>
      </c>
      <c r="D21" s="309"/>
    </row>
    <row r="22" spans="1:4" ht="17.25" x14ac:dyDescent="0.3">
      <c r="A22" s="309"/>
      <c r="B22" s="307" t="s">
        <v>4622</v>
      </c>
      <c r="C22" s="307" t="s">
        <v>4595</v>
      </c>
      <c r="D22" s="309"/>
    </row>
    <row r="23" spans="1:4" ht="17.25" x14ac:dyDescent="0.3">
      <c r="A23" s="309"/>
      <c r="B23" s="307" t="s">
        <v>4623</v>
      </c>
      <c r="C23" s="307" t="s">
        <v>4596</v>
      </c>
      <c r="D23" s="309"/>
    </row>
    <row r="24" spans="1:4" ht="17.25" x14ac:dyDescent="0.3">
      <c r="A24" s="309"/>
      <c r="B24" s="307" t="s">
        <v>4624</v>
      </c>
      <c r="C24" s="307" t="s">
        <v>4597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4598</v>
      </c>
      <c r="D26" s="309"/>
    </row>
    <row r="27" spans="1:4" ht="17.25" x14ac:dyDescent="0.3">
      <c r="A27" s="309"/>
      <c r="B27" s="307"/>
      <c r="C27" s="307" t="s">
        <v>4599</v>
      </c>
      <c r="D27" s="309"/>
    </row>
    <row r="28" spans="1:4" ht="17.25" x14ac:dyDescent="0.3">
      <c r="A28" s="309"/>
      <c r="B28" s="307"/>
      <c r="C28" s="307" t="s">
        <v>4600</v>
      </c>
      <c r="D28" s="309"/>
    </row>
    <row r="29" spans="1:4" ht="17.25" x14ac:dyDescent="0.3">
      <c r="A29" s="309"/>
      <c r="B29" s="307"/>
      <c r="C29" s="307" t="s">
        <v>4601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2026-02-05T00:28:29Z</cp:lastPrinted>
  <dcterms:created xsi:type="dcterms:W3CDTF">2020-10-02T11:51:16Z</dcterms:created>
  <dcterms:modified xsi:type="dcterms:W3CDTF">2026-02-05T09:43:19Z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