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5AA2067-D39C-48E4-AC59-050E7193179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<sst xmlns="http://schemas.openxmlformats.org/spreadsheetml/2006/main" count="14275" uniqueCount="4760">
  <si>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</si>
  <si>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</si>
  <si>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</si>
  <si>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</si>
  <si>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</si>
  <si>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</si>
  <si>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</si>
  <si>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</si>
  <si>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</si>
  <si>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</si>
  <si>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</si>
  <si>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</si>
  <si>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</si>
  <si>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</si>
  <si>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</si>
  <si>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</si>
  <si>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</si>
  <si>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</si>
  <si>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</si>
  <si>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</si>
  <si>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</si>
  <si>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</si>
  <si>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</si>
  <si>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</si>
  <si>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</si>
  <si>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</si>
  <si>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</si>
  <si>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</si>
  <si>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</si>
  <si>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</si>
  <si>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</si>
  <si>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</si>
  <si>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</si>
  <si>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</si>
  <si>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</si>
  <si>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</si>
  <si>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</si>
  <si>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</si>
  <si>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</si>
  <si>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</si>
  <si>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</si>
  <si>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</si>
  <si>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</si>
  <si>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</si>
  <si>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</si>
  <si>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</si>
  <si>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</si>
  <si>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</si>
  <si>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</si>
  <si>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</si>
  <si>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</si>
  <si>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</si>
  <si>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</si>
  <si>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</si>
  <si>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</si>
  <si>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</si>
  <si>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</si>
  <si>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</si>
  <si>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</si>
  <si>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</si>
  <si>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</si>
  <si>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</si>
  <si>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</si>
  <si>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</si>
  <si>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</si>
  <si>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</si>
  <si>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</si>
  <si>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</si>
  <si>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</si>
  <si>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</si>
  <si>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</si>
  <si>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</si>
  <si>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</si>
  <si>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</si>
  <si>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</si>
  <si>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</si>
  <si>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</si>
  <si>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</si>
  <si>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</si>
  <si>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</si>
  <si>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</si>
  <si>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</si>
  <si>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</si>
  <si>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</si>
  <si>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</si>
  <si>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</si>
  <si>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</si>
  <si>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</si>
  <si>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</si>
  <si>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</si>
  <si>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</si>
  <si>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</si>
  <si>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</si>
  <si>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</si>
  <si>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</si>
  <si>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</si>
  <si>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</si>
  <si>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</si>
  <si>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</si>
  <si>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</si>
  <si>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</si>
  <si>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</si>
  <si>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</si>
  <si>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</si>
  <si>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</si>
  <si>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</si>
  <si>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</si>
  <si>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</si>
  <si>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</si>
  <si>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</si>
  <si>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</si>
  <si>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</si>
  <si>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</si>
  <si>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</si>
  <si>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</si>
  <si>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</si>
  <si>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</si>
  <si>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</si>
  <si>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</si>
  <si>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</si>
  <si>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</si>
  <si>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</si>
  <si>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</si>
  <si>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</si>
  <si>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</si>
  <si>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</si>
  <si>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</si>
  <si>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</si>
  <si>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</si>
  <si>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</si>
  <si>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</si>
  <si>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</si>
  <si>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</si>
  <si>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</si>
  <si>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</si>
  <si>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</si>
  <si>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</si>
  <si>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</si>
  <si>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</si>
  <si>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</si>
  <si>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</si>
  <si>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</si>
  <si>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</si>
  <si>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</si>
  <si>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</si>
  <si>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</si>
  <si>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</si>
  <si>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</si>
  <si>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</si>
  <si>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</si>
  <si>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</si>
  <si>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</si>
  <si>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</si>
  <si>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</si>
  <si>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</si>
  <si>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</si>
  <si>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</si>
  <si>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</si>
  <si>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</si>
  <si>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</si>
  <si>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</si>
  <si>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</si>
  <si>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</si>
  <si>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</si>
  <si>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</si>
  <si>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</si>
  <si>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</si>
  <si>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</si>
  <si>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</si>
  <si>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</si>
  <si>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</si>
  <si>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</si>
  <si>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</si>
  <si>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</si>
  <si>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</si>
  <si>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</si>
  <si>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</si>
  <si>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</si>
  <si>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</si>
  <si>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</si>
  <si>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</si>
  <si>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</si>
  <si>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</si>
  <si>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</si>
  <si>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</si>
  <si>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</si>
  <si>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</si>
  <si>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</si>
  <si>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</si>
  <si>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</si>
  <si>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</si>
  <si>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</si>
  <si>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</si>
  <si>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</si>
  <si>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</si>
  <si>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</si>
  <si>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</si>
  <si>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</si>
  <si>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</si>
  <si>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</si>
  <si>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</si>
  <si>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</si>
  <si>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</si>
  <si>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</si>
  <si>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</si>
  <si>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</si>
  <si>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</si>
  <si>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</si>
  <si>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</si>
  <si>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</si>
  <si>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</si>
  <si>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</si>
  <si>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</si>
  <si>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</si>
  <si>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</si>
  <si>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</si>
  <si>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</si>
  <si>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</si>
  <si>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</si>
  <si>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</si>
  <si>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</si>
  <si>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</si>
  <si>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</si>
  <si>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</si>
  <si>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</si>
  <si>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</si>
  <si>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</si>
  <si>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</si>
  <si>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</si>
  <si>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</si>
  <si>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</si>
  <si>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</si>
  <si>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</si>
  <si>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</si>
  <si>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</si>
  <si>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</si>
  <si>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</si>
  <si>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</si>
  <si>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</si>
  <si>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</si>
  <si>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</si>
  <si>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</si>
  <si>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</si>
  <si>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</si>
  <si>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</si>
  <si>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</si>
  <si>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</si>
  <si>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</si>
  <si>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</si>
  <si>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</si>
  <si>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</si>
  <si>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</si>
  <si>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</si>
  <si>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</si>
  <si>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</si>
  <si>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</si>
  <si>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</si>
  <si>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</si>
  <si>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</si>
  <si>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</si>
  <si>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</si>
  <si>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</si>
  <si>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</si>
  <si>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</si>
  <si>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</si>
  <si>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</si>
  <si>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</si>
  <si>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</si>
  <si>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</si>
  <si>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</si>
  <si>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</si>
  <si>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</si>
  <si>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</si>
  <si>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</si>
  <si>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</si>
  <si>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</si>
  <si>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</si>
  <si>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</si>
  <si>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</si>
  <si>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</si>
  <si>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</si>
  <si>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</si>
  <si>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</si>
  <si>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</si>
  <si>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</si>
  <si>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</si>
  <si>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</si>
  <si>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</si>
  <si>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</si>
  <si>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</si>
  <si>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</si>
  <si>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</si>
  <si>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</si>
  <si>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</si>
  <si>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</si>
  <si>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</si>
  <si>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</si>
  <si>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</si>
  <si>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</si>
  <si>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</si>
  <si>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</si>
  <si>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</si>
  <si>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</si>
  <si>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</si>
  <si>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</si>
  <si>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</si>
  <si>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</si>
  <si>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</si>
  <si>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</si>
  <si>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</si>
  <si>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</si>
  <si>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</si>
  <si>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</si>
  <si>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</si>
  <si>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</si>
  <si>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</si>
  <si>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</si>
  <si>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</si>
  <si>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</si>
  <si>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</si>
  <si>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</si>
  <si>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</si>
  <si>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</si>
  <si>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</si>
  <si>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</si>
  <si>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</si>
  <si>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</si>
  <si>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</si>
  <si>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</si>
  <si>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</si>
  <si>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</si>
  <si>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</si>
  <si>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</si>
  <si>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</si>
  <si>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</si>
  <si>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</si>
  <si>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</si>
  <si>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</si>
  <si>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</si>
  <si>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</si>
  <si>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</si>
  <si>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</si>
  <si>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</si>
  <si>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</si>
  <si>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</si>
  <si>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</si>
  <si>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</si>
  <si>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</si>
  <si>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</si>
  <si>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</si>
  <si>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</si>
  <si>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</si>
  <si>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</si>
  <si>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</si>
  <si>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</si>
  <si>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</si>
  <si>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</si>
  <si>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</si>
  <si>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</si>
  <si>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</si>
  <si>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</si>
  <si>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</si>
  <si>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</si>
  <si>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</si>
  <si>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</si>
  <si>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</si>
  <si>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</si>
  <si>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</si>
  <si>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</si>
  <si>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</si>
  <si>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</si>
  <si>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</si>
  <si>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</si>
  <si>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</si>
  <si>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</si>
  <si>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</si>
  <si>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</si>
  <si>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</si>
  <si>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</si>
  <si>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</si>
  <si>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</si>
  <si>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</si>
  <si>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</si>
  <si>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</si>
  <si>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</si>
  <si>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</si>
  <si>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</si>
  <si>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</si>
  <si>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</si>
  <si>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</si>
  <si>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</si>
  <si>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</si>
  <si>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</si>
  <si>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</si>
  <si>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</si>
  <si>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</si>
  <si>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</si>
  <si>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</si>
  <si>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</si>
  <si>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</si>
  <si>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</si>
  <si>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</si>
  <si>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</si>
  <si>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</si>
  <si>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</si>
  <si>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</si>
  <si>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</si>
  <si>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</si>
  <si>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</si>
  <si>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</si>
  <si>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</si>
  <si>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</si>
  <si>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</si>
  <si>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</si>
  <si>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</si>
  <si>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</si>
  <si>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</si>
  <si>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</si>
  <si>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</si>
  <si>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</si>
  <si>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</si>
  <si>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</si>
  <si>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</si>
  <si>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</si>
  <si>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</si>
  <si>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</si>
  <si>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</si>
  <si>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</si>
  <si>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</si>
  <si>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</si>
  <si>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</si>
  <si>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</si>
  <si>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</si>
  <si>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</si>
  <si>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</si>
  <si>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</si>
  <si>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</si>
  <si>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</si>
  <si>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</si>
  <si>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</si>
  <si>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</si>
  <si>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</si>
  <si>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</si>
  <si>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</si>
  <si>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</si>
  <si>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</si>
  <si>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</si>
  <si>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</si>
  <si>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</si>
  <si>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</si>
  <si>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</si>
  <si>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</si>
  <si>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</si>
  <si>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</si>
  <si>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</si>
  <si>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</si>
  <si>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</si>
  <si>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</si>
  <si>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</si>
  <si>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</si>
  <si>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</si>
  <si>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</si>
  <si>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</si>
  <si>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</si>
  <si>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</si>
  <si>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</si>
  <si>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</si>
  <si>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</si>
  <si>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</si>
  <si>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</si>
  <si>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</si>
  <si>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</si>
  <si>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</si>
  <si>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</si>
  <si>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</si>
  <si>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</si>
  <si>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</si>
  <si>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</si>
  <si>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</si>
  <si>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</si>
  <si>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</si>
  <si>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</si>
  <si>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</si>
  <si>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</si>
  <si>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</si>
  <si>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</si>
  <si>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</si>
  <si>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</si>
  <si>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</si>
  <si>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</si>
  <si>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</si>
  <si>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</si>
  <si>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</si>
  <si>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</si>
  <si>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</si>
  <si>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</si>
  <si>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</si>
  <si>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</si>
  <si>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</si>
  <si>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</si>
  <si>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</si>
  <si>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</si>
  <si>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</si>
  <si>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</si>
  <si>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</si>
  <si>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</si>
  <si>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</si>
  <si>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</si>
  <si>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</si>
  <si>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</si>
  <si>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</si>
  <si>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</si>
  <si>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</si>
  <si>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</si>
  <si>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</si>
  <si>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</si>
  <si>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</si>
  <si>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</si>
  <si>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</si>
  <si>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</si>
  <si>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</si>
  <si>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</si>
  <si>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</si>
  <si>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</si>
  <si>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</si>
  <si>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</si>
  <si>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</si>
  <si>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</si>
  <si>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</si>
  <si>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</si>
  <si>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</si>
  <si>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</si>
  <si>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</si>
  <si>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</si>
  <si>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</si>
  <si>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</si>
  <si>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</si>
  <si>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</si>
  <si>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</si>
  <si>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</si>
  <si>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</si>
  <si>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</si>
  <si>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</si>
  <si>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</si>
  <si>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</si>
  <si>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</si>
  <si>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</si>
  <si>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</si>
  <si>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</si>
  <si>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</si>
  <si>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</si>
  <si>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</si>
  <si>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</si>
  <si>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</si>
  <si>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</si>
  <si>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</si>
  <si>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</si>
  <si>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</si>
  <si>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</si>
  <si>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</si>
  <si>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</si>
  <si>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</si>
  <si>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</si>
  <si>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</si>
  <si>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</si>
  <si>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</si>
  <si>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</si>
  <si>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</si>
  <si>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</si>
  <si>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</si>
  <si>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</si>
  <si>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</si>
  <si>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</si>
  <si>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</si>
  <si>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</si>
  <si>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</si>
  <si>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</si>
  <si>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</si>
  <si>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</si>
  <si>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</si>
  <si>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</si>
  <si>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</si>
  <si>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</si>
  <si>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</si>
  <si>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</si>
  <si>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</si>
  <si>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</si>
  <si>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</si>
  <si>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</si>
  <si>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</si>
  <si>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</si>
  <si>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</si>
  <si>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</si>
  <si>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</si>
  <si>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</si>
  <si>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</si>
  <si>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</si>
  <si>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</si>
  <si>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</si>
  <si>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</si>
  <si>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</si>
  <si>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</si>
  <si>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</si>
  <si>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</si>
  <si>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</si>
  <si>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</si>
  <si>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</si>
  <si>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</si>
  <si>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</si>
  <si>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</si>
  <si>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</si>
  <si>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</si>
  <si>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</si>
  <si>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</si>
  <si>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</si>
  <si>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</si>
  <si>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</si>
  <si>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</si>
  <si>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</si>
  <si>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</si>
  <si>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</si>
  <si>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</si>
  <si>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</si>
  <si>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</si>
  <si>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</si>
  <si>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</si>
  <si>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</si>
  <si>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</si>
  <si>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</si>
  <si>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</si>
  <si>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</si>
  <si>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</si>
  <si>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</si>
  <si>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</si>
  <si>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</si>
  <si>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</si>
  <si>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</si>
  <si>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</si>
  <si>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</si>
  <si>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</si>
  <si>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</si>
  <si>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</si>
  <si>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</si>
  <si>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</si>
  <si>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</si>
  <si>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</si>
  <si>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</si>
  <si>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</si>
  <si>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</si>
  <si>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</si>
  <si>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</si>
  <si>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</si>
  <si>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</si>
  <si>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</si>
  <si>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</si>
  <si>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</si>
  <si>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</si>
  <si>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</si>
  <si>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</si>
  <si>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</si>
  <si>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</si>
  <si>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</si>
  <si>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</si>
  <si>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</si>
  <si>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</si>
  <si>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</si>
  <si>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</si>
  <si>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</si>
  <si>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</si>
  <si>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</si>
  <si>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</si>
  <si>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</si>
  <si>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</si>
  <si>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</si>
  <si>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</si>
  <si>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</si>
  <si>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</si>
  <si>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</si>
  <si>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</si>
  <si>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</si>
  <si>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</si>
  <si>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</si>
  <si>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</si>
  <si>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</si>
  <si>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</si>
  <si>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</si>
  <si>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</si>
  <si>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</si>
  <si>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</si>
  <si>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</si>
  <si>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</si>
  <si>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</si>
  <si>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</si>
  <si>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</si>
  <si>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</si>
  <si>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</si>
  <si>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</si>
  <si>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</si>
  <si>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</si>
  <si>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</si>
  <si>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</si>
  <si>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</si>
  <si>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</si>
  <si>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</si>
  <si>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</si>
  <si>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</si>
  <si>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</si>
  <si>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</si>
  <si>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</si>
  <si>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</si>
  <si>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</si>
  <si>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</si>
  <si>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</si>
  <si>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</si>
  <si>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</si>
  <si>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</si>
  <si>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</si>
  <si>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</si>
  <si>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</si>
  <si>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</si>
  <si>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</si>
  <si>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</si>
  <si>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</si>
  <si>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</si>
  <si>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</si>
  <si>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</si>
  <si>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</si>
  <si>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</si>
  <si>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</si>
  <si>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</si>
  <si>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</si>
  <si>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</si>
  <si>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</si>
  <si>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</si>
  <si>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</si>
  <si>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</si>
  <si>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</si>
  <si>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</si>
  <si>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</si>
  <si>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</si>
  <si>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</si>
  <si>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</si>
  <si>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</si>
  <si>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</si>
  <si>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</si>
  <si>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</si>
  <si>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</si>
  <si>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</si>
  <si>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</si>
  <si>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</si>
  <si>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</si>
  <si>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</si>
  <si>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</si>
  <si>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</si>
  <si>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</si>
  <si>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</si>
  <si>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</si>
  <si>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</si>
  <si>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</si>
  <si>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</si>
  <si>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</si>
  <si>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</si>
  <si>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</si>
  <si>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</si>
  <si>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</si>
  <si>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</si>
  <si>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</si>
  <si>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</si>
  <si>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</si>
  <si>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</si>
  <si>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</si>
  <si>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</si>
  <si>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</si>
  <si>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</si>
  <si>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</si>
  <si>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</si>
  <si>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</si>
  <si>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</si>
  <si>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</si>
  <si>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</si>
  <si>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</si>
  <si>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</si>
  <si>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</si>
  <si>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</si>
  <si>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</si>
  <si>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</si>
  <si>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</si>
  <si>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</si>
  <si>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</si>
  <si>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</si>
  <si>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</si>
  <si>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</si>
  <si>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</si>
  <si>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</si>
  <si>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</si>
  <si>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</si>
  <si>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</si>
  <si>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</si>
  <si>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</si>
  <si>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</si>
  <si>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</si>
  <si>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</si>
  <si>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</si>
  <si>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</si>
  <si>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</si>
  <si>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</si>
  <si>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</si>
  <si>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</si>
  <si>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</si>
  <si>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</si>
  <si>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</si>
  <si>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</si>
  <si>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</si>
  <si>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</si>
  <si>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</si>
  <si>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</si>
  <si>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</si>
  <si>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</si>
  <si>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</si>
  <si>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</si>
  <si>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</si>
  <si>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</si>
  <si>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</si>
  <si>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</si>
  <si>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</si>
  <si>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</si>
  <si>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</si>
  <si>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</si>
  <si>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</si>
  <si>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</si>
  <si>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</si>
  <si>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</si>
  <si>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</si>
  <si>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</si>
  <si>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</si>
  <si>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</si>
  <si>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</si>
  <si>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</si>
  <si>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</si>
  <si>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</si>
  <si>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</si>
  <si>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</si>
  <si>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</si>
  <si>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</si>
  <si>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</si>
  <si>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</si>
  <si>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</si>
  <si>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</si>
  <si>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</si>
  <si>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</si>
  <si>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</si>
  <si>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</si>
  <si>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</si>
  <si>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</si>
  <si>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</si>
  <si>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</si>
  <si>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</si>
  <si>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</si>
  <si>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</si>
  <si>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</si>
  <si>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</si>
  <si>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</si>
  <si>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</si>
  <si>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</si>
  <si>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</si>
  <si>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</si>
  <si>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</si>
  <si>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</si>
  <si>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</si>
  <si>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</si>
  <si>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</si>
  <si>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</si>
  <si>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</si>
  <si>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</si>
  <si>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</si>
  <si>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</si>
  <si>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</si>
  <si>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</si>
  <si>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</si>
  <si>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</si>
  <si>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</si>
  <si>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</si>
  <si>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</si>
  <si>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</si>
  <si>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</si>
  <si>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</si>
  <si>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</si>
  <si>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</si>
  <si>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</si>
  <si>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</si>
  <si>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</si>
  <si>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</si>
  <si>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</si>
  <si>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</si>
  <si>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</si>
  <si>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</si>
  <si>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</si>
  <si>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</si>
  <si>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</si>
  <si>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</si>
  <si>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</si>
  <si>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</si>
  <si>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</si>
  <si>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</si>
  <si>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</si>
  <si>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</si>
  <si>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</si>
  <si>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</si>
  <si>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</si>
  <si>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</si>
  <si>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</si>
  <si>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</si>
  <si>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</si>
  <si>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</si>
  <si>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</si>
  <si>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</si>
  <si>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</si>
  <si>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</si>
  <si>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</si>
  <si>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</si>
  <si>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</si>
  <si>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</si>
  <si>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</si>
  <si>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</si>
  <si>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</si>
  <si>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</si>
  <si>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</si>
  <si>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</si>
  <si>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</si>
  <si>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</si>
  <si>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</si>
  <si>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</si>
  <si>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</si>
  <si>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</si>
  <si>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</si>
  <si>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</si>
  <si>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</si>
  <si>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</si>
  <si>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</si>
  <si>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</si>
  <si>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</si>
  <si>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</si>
  <si>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</si>
  <si>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</si>
  <si>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</si>
  <si>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</si>
  <si>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</si>
  <si>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</si>
  <si>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</si>
  <si>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</si>
  <si>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</si>
  <si>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</si>
  <si>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</si>
  <si>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</si>
  <si>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</si>
  <si>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</si>
  <si>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</si>
  <si>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</si>
  <si>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</si>
  <si>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</si>
  <si>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</si>
  <si>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</si>
  <si>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</si>
  <si>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</si>
  <si>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</si>
  <si>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</si>
  <si>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</si>
  <si>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</si>
  <si>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</si>
  <si>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</si>
  <si>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</si>
  <si>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</si>
  <si>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</si>
  <si>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</si>
  <si>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</si>
  <si>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</si>
  <si>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</si>
  <si>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</si>
  <si>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</si>
  <si>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</si>
  <si>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</si>
  <si>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</si>
  <si>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</si>
  <si>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</si>
  <si>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</si>
  <si>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</si>
  <si>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</si>
  <si>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</si>
  <si>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</si>
  <si>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</si>
  <si>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</si>
  <si>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</si>
  <si>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</si>
  <si>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</si>
  <si>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</si>
  <si>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</si>
  <si>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</si>
  <si>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</si>
  <si>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</si>
  <si>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</si>
  <si>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</si>
  <si>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</si>
  <si>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</si>
  <si>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</si>
  <si>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</si>
  <si>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</si>
  <si>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</si>
  <si>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</si>
  <si>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</si>
  <si>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</si>
  <si>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</si>
  <si>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</si>
  <si>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</si>
  <si>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</si>
  <si>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</si>
  <si>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</si>
  <si>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</si>
  <si>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</si>
  <si>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</si>
  <si>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</si>
  <si>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</si>
  <si>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</si>
  <si>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</si>
  <si>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</si>
  <si>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</si>
  <si>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</si>
  <si>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</si>
  <si>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</si>
  <si>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</si>
  <si>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</si>
  <si>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</si>
  <si>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</si>
  <si>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</si>
  <si>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</si>
  <si>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</si>
  <si>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</si>
  <si>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</si>
  <si>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</si>
  <si>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</si>
  <si>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</si>
  <si>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</si>
  <si>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</si>
  <si>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</si>
  <si>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</si>
  <si>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</si>
  <si>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</si>
  <si>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</si>
  <si>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</si>
  <si>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</si>
  <si>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</si>
  <si>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</si>
  <si>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</si>
  <si>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</si>
  <si>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</si>
  <si>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</si>
  <si>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</si>
  <si>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</si>
  <si>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</si>
  <si>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</si>
  <si>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</si>
  <si>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</si>
  <si>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</si>
  <si>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</si>
  <si>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</si>
  <si>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</si>
  <si>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</si>
  <si>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</si>
  <si>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</si>
  <si>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</si>
  <si>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</si>
  <si>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</si>
  <si>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</si>
  <si>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</si>
  <si>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</si>
  <si>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</si>
  <si>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</si>
  <si>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</si>
  <si>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</si>
  <si>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</si>
  <si>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</si>
  <si>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</si>
  <si>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</si>
  <si>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</si>
  <si>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</si>
  <si>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</si>
  <si>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</si>
  <si>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</si>
  <si>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</si>
  <si>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</si>
  <si>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</si>
  <si>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</si>
  <si>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</si>
  <si>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</si>
  <si>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</si>
  <si>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</si>
  <si>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</si>
  <si>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</si>
  <si>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</si>
  <si>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</si>
  <si>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</si>
  <si>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</si>
  <si>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</si>
  <si>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</si>
  <si>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</si>
  <si>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</si>
  <si>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</si>
  <si>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</si>
  <si>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</si>
  <si>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</si>
  <si>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</si>
  <si>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</si>
  <si>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</si>
  <si>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</si>
  <si>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</si>
  <si>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</si>
  <si>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</si>
  <si>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</si>
  <si>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</si>
  <si>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</si>
  <si>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</si>
  <si>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</si>
  <si>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</si>
  <si>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</si>
  <si>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</si>
  <si>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</si>
  <si>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</si>
  <si>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</si>
  <si>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</si>
  <si>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</si>
  <si>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</si>
  <si>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</si>
  <si>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</si>
  <si>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</si>
  <si>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</si>
  <si>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</si>
  <si>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</si>
  <si>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</si>
  <si>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</si>
  <si>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</si>
  <si>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</si>
  <si>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</si>
  <si>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</si>
  <si>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</si>
  <si>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</si>
  <si>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</si>
  <si>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</si>
  <si>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</si>
  <si>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</si>
  <si>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</si>
  <si>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</si>
  <si>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</si>
  <si>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</si>
  <si>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</si>
  <si>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</si>
  <si>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</si>
  <si>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</si>
  <si>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</si>
  <si>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</si>
  <si>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</si>
  <si>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</si>
  <si>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</si>
  <si>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</si>
  <si>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</si>
  <si>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</si>
  <si>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</si>
  <si>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</si>
  <si>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</si>
  <si>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</si>
  <si>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</si>
  <si>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</si>
  <si>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</si>
  <si>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</si>
  <si>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</si>
  <si>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</si>
  <si>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</si>
  <si>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</si>
  <si>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</si>
  <si>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</si>
  <si>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</si>
  <si>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</si>
  <si>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</si>
  <si>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</si>
  <si>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</si>
  <si>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</si>
  <si>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</si>
  <si>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</si>
  <si>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</si>
  <si>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</si>
  <si>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</si>
  <si>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</si>
  <si>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</si>
  <si>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</si>
  <si>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</si>
  <si>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</si>
  <si>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</si>
  <si>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</si>
  <si>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</si>
  <si>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</si>
  <si>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</si>
  <si>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</si>
  <si>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</si>
  <si>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</si>
  <si>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</si>
  <si>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</si>
  <si>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</si>
  <si>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</si>
  <si>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</si>
  <si>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</si>
  <si>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</si>
  <si>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</si>
  <si>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</si>
  <si>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</si>
  <si>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</si>
  <si>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</si>
  <si>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</si>
  <si>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</si>
  <si>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</si>
  <si>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</si>
  <si>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</si>
  <si>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</si>
  <si>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</si>
  <si>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</si>
  <si>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</si>
  <si>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</si>
  <si>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</si>
  <si>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</si>
  <si>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</si>
  <si>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</si>
  <si>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</si>
  <si>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</si>
  <si>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</si>
  <si>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</si>
  <si>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</si>
  <si>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</si>
  <si>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</si>
  <si>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</si>
  <si>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</si>
  <si>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</si>
  <si>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</si>
  <si>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</si>
  <si>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</si>
  <si>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</si>
  <si>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</si>
  <si>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</si>
  <si>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</si>
  <si>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</si>
  <si>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</si>
  <si>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</si>
  <si>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</si>
  <si>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</si>
  <si>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</si>
  <si>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</si>
  <si>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</si>
  <si>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</si>
  <si>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</si>
  <si>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</si>
  <si>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</si>
  <si>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</si>
  <si>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</si>
  <si>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</si>
  <si>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</si>
  <si>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</si>
  <si>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</si>
  <si>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</si>
  <si>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</si>
  <si>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</si>
  <si>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</si>
  <si>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</si>
  <si>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</si>
  <si>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</si>
  <si>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</si>
  <si>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</si>
  <si>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</si>
  <si>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</si>
  <si>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</si>
  <si>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</si>
  <si>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</si>
  <si>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</si>
  <si>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</si>
  <si>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</si>
  <si>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</si>
  <si>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</si>
  <si>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</si>
  <si>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</si>
  <si>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</si>
  <si>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</si>
  <si>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</si>
  <si>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</si>
  <si>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</si>
  <si>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</si>
  <si>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</si>
  <si>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</si>
  <si>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</si>
  <si>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</si>
  <si>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</si>
  <si>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</si>
  <si>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</si>
  <si>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</si>
  <si>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</si>
  <si>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</si>
  <si>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</si>
  <si>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</si>
  <si>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</si>
  <si>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</si>
  <si>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</si>
  <si>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</si>
  <si>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</si>
  <si>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</si>
  <si>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</si>
  <si>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</si>
  <si>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</si>
  <si>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</si>
  <si>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</si>
  <si>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</si>
  <si>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</si>
  <si>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</si>
  <si>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</si>
  <si>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</si>
  <si>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</si>
  <si>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</si>
  <si>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</si>
  <si>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</si>
  <si>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</si>
  <si>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</si>
  <si>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</si>
  <si>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</si>
  <si>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</si>
  <si>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</si>
  <si>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</si>
  <si>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</si>
  <si>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</si>
  <si>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</si>
  <si>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</si>
  <si>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</si>
  <si>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</si>
  <si>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</si>
  <si>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</si>
  <si>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</si>
  <si>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</si>
  <si>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</si>
  <si>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</si>
  <si>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</si>
  <si>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</si>
  <si>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</si>
  <si>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</si>
  <si>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</si>
  <si>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</si>
  <si>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</si>
  <si>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</si>
  <si>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</si>
  <si>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</si>
  <si>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</si>
  <si>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</si>
  <si>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</si>
  <si>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</si>
  <si>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</si>
  <si>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</si>
  <si>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</si>
  <si>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</si>
  <si>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</si>
  <si>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</si>
  <si>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</si>
  <si>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</si>
  <si>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</si>
  <si>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</si>
  <si>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</si>
  <si>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</si>
  <si>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</si>
  <si>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</si>
  <si>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</si>
  <si>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</si>
  <si>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</si>
  <si>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</si>
  <si>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</si>
  <si>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</si>
  <si>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</si>
  <si>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</si>
  <si>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</si>
  <si>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</si>
  <si>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</si>
  <si>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</si>
  <si>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</si>
  <si>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</si>
  <si>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</si>
  <si>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</si>
  <si>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</si>
  <si>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</si>
  <si>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</si>
  <si>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</si>
  <si>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</si>
  <si>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</si>
  <si>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</si>
  <si>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</si>
  <si>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</si>
  <si>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</si>
  <si>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</si>
  <si>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</si>
  <si>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</si>
  <si>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</si>
  <si>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</si>
  <si>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</si>
  <si>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</si>
  <si>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</si>
  <si>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</si>
  <si>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</si>
  <si>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</si>
  <si>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</si>
  <si>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</si>
  <si>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</si>
  <si>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</si>
  <si>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</si>
  <si>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</si>
  <si>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</si>
  <si>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</si>
  <si>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</si>
  <si>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</si>
  <si>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</si>
  <si>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</si>
  <si>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</si>
  <si>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</si>
  <si>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</si>
  <si>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</si>
  <si>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</si>
  <si>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</si>
  <si>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</si>
  <si>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</si>
  <si>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</si>
  <si>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</si>
  <si>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</si>
  <si>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</si>
  <si>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</si>
  <si>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</si>
  <si>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</si>
  <si>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</si>
  <si>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</si>
  <si>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</si>
  <si>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</si>
  <si>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</si>
  <si>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</si>
  <si>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</si>
  <si>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</si>
  <si>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</si>
  <si>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</si>
  <si>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</si>
  <si>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</si>
  <si>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</si>
  <si>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</si>
  <si>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</si>
  <si>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</si>
  <si>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</si>
  <si>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</si>
  <si>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</si>
  <si>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</si>
  <si>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</si>
  <si>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</si>
  <si>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</si>
  <si>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</si>
  <si>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</si>
  <si>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</si>
  <si>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</si>
  <si>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</si>
  <si>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</si>
  <si>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</si>
  <si>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</si>
  <si>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</si>
  <si>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</si>
  <si>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</si>
  <si>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</si>
  <si>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</si>
  <si>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</si>
  <si>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</si>
  <si>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</si>
  <si>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</si>
  <si>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</si>
  <si>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</si>
  <si>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</si>
  <si>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</si>
  <si>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</si>
  <si>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</si>
  <si>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</si>
  <si>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</si>
  <si>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</si>
  <si>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</si>
  <si>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</si>
  <si>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</si>
  <si>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</si>
  <si>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</si>
  <si>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</si>
  <si>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</si>
  <si>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</si>
  <si>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</si>
  <si>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</si>
  <si>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</si>
  <si>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</si>
  <si>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</si>
  <si>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</si>
  <si>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</si>
  <si>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</si>
  <si>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</si>
  <si>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</si>
  <si>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</si>
  <si>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</si>
  <si>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</si>
  <si>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</si>
  <si>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</si>
  <si>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</si>
  <si>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</si>
  <si>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</si>
  <si>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</si>
  <si>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</si>
  <si>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</si>
  <si>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</si>
  <si>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</si>
  <si>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</si>
  <si>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</si>
  <si>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</si>
  <si>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</si>
  <si>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</si>
  <si>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</si>
  <si>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</si>
  <si>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</si>
  <si>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</si>
  <si>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</si>
  <si>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</si>
  <si>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</si>
  <si>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</si>
  <si>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</si>
  <si>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</si>
  <si>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</si>
  <si>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</si>
  <si>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</si>
  <si>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</si>
  <si>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</si>
  <si>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</si>
  <si>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</si>
  <si>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</si>
  <si>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</si>
  <si>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</si>
  <si>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</si>
  <si>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</si>
  <si>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</si>
  <si>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</si>
  <si>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</si>
  <si>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</si>
  <si>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</si>
  <si>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</si>
  <si>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</si>
  <si>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</si>
  <si>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</si>
  <si>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</si>
  <si>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</si>
  <si>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</si>
  <si>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</si>
  <si>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</si>
  <si>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</si>
  <si>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</si>
  <si>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</si>
  <si>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</si>
  <si>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</si>
  <si>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</si>
  <si>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</si>
  <si>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</si>
  <si>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</si>
  <si>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</si>
  <si>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</si>
  <si>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</si>
  <si>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</si>
  <si>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</si>
  <si>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</si>
  <si>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</si>
  <si>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</si>
  <si>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</si>
  <si>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</si>
  <si>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</si>
  <si>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</si>
  <si>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</si>
  <si>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</si>
  <si>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</si>
  <si>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</si>
  <si>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</si>
  <si>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</si>
  <si>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</si>
  <si>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</si>
  <si>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</si>
  <si>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</si>
  <si>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</si>
  <si>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</si>
  <si>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</si>
  <si>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</si>
  <si>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</si>
  <si>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</si>
  <si>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</si>
  <si>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</si>
  <si>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</si>
  <si>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</si>
  <si>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</si>
  <si>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</si>
  <si>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</si>
  <si>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</si>
  <si>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</si>
  <si>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</si>
  <si>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</si>
  <si>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</si>
  <si>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</si>
  <si>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</si>
  <si>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</si>
  <si>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</si>
  <si>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</si>
  <si>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</si>
  <si>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</si>
  <si>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</si>
  <si>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</si>
  <si>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</si>
  <si>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</si>
  <si>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</si>
  <si>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</si>
  <si>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</si>
  <si>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</si>
  <si>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</si>
  <si>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</si>
  <si>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</si>
  <si>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</si>
  <si>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</si>
  <si>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</si>
  <si>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</si>
  <si>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</si>
  <si>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</si>
  <si>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</si>
  <si>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</si>
  <si>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</si>
  <si>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</si>
  <si>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</si>
  <si>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</si>
  <si>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</si>
  <si>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</si>
  <si>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</si>
  <si>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</si>
  <si>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</si>
  <si>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</si>
  <si>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</si>
  <si>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</si>
  <si>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</si>
  <si>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</si>
  <si>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</si>
  <si>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</si>
  <si>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</si>
  <si>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</si>
  <si>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</si>
  <si>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</si>
  <si>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</si>
  <si>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</si>
  <si>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</si>
  <si>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</si>
  <si>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</si>
  <si>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</si>
  <si>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</si>
  <si>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</si>
  <si>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</si>
  <si>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</si>
  <si>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</si>
  <si>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</si>
  <si>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</si>
  <si>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</si>
  <si>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</si>
  <si>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</si>
  <si>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</si>
  <si>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</si>
  <si>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</si>
  <si>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</si>
  <si>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</si>
  <si>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</si>
  <si>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</si>
  <si>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</si>
  <si>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</si>
  <si>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</si>
  <si>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</si>
  <si>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</si>
  <si>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</si>
  <si>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</si>
  <si>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</si>
  <si>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</si>
  <si>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</si>
  <si>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</si>
  <si>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</si>
  <si>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</si>
  <si>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</si>
  <si>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</si>
  <si>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</si>
  <si>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</si>
  <si>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</si>
  <si>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</si>
  <si>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</si>
  <si>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</si>
  <si>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</si>
  <si>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</si>
  <si>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</si>
  <si>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</si>
  <si>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</si>
  <si>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</si>
  <si>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</si>
  <si>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</si>
  <si>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</si>
  <si>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</si>
  <si>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</si>
  <si>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</si>
  <si>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</si>
  <si>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</si>
  <si>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</si>
  <si>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</si>
  <si>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</si>
  <si>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</si>
  <si>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</si>
  <si>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</si>
  <si>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</si>
  <si>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</si>
  <si>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</si>
  <si>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</si>
  <si>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</si>
  <si>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</si>
  <si>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</si>
  <si>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</si>
  <si>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</si>
  <si>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</si>
  <si>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</si>
  <si>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</si>
  <si>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</si>
  <si>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</si>
  <si>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</si>
  <si>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</si>
  <si>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</si>
  <si>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</si>
  <si>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</si>
  <si>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</si>
  <si>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</si>
  <si>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</si>
  <si>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</si>
  <si>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</si>
  <si>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</si>
  <si>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</si>
  <si>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</si>
  <si>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</si>
  <si>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</si>
  <si>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</si>
  <si>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</si>
  <si>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</si>
  <si>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</si>
  <si>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</si>
  <si>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</si>
  <si>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</si>
  <si>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</si>
  <si>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</si>
  <si>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</si>
  <si>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</si>
  <si>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</si>
  <si>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</si>
  <si>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</si>
  <si>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</si>
  <si>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</si>
  <si>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</si>
  <si>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</si>
  <si>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</si>
  <si>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</si>
  <si>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</si>
  <si>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</si>
  <si>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</si>
  <si>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</si>
  <si>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</si>
  <si>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</si>
  <si>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</si>
  <si>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</si>
  <si>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</si>
  <si>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</si>
  <si>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</si>
  <si>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</si>
  <si>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</si>
  <si>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</si>
  <si>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</si>
  <si>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</si>
  <si>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</si>
  <si>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</si>
  <si>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</si>
  <si>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</si>
  <si>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</si>
  <si>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</si>
  <si>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</si>
  <si>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</si>
  <si>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</si>
  <si>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</si>
  <si>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</si>
  <si>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</si>
  <si>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</si>
  <si>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</si>
  <si>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</si>
  <si>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</si>
  <si>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</si>
  <si>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</si>
  <si>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</si>
  <si>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</si>
  <si>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</si>
  <si>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</si>
  <si>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</si>
  <si>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</si>
  <si>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</si>
  <si>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</si>
  <si>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</si>
  <si>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</si>
  <si>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</si>
  <si>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</si>
  <si>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</si>
  <si>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</si>
  <si>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</si>
  <si>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</si>
  <si>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</si>
  <si>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</si>
  <si>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</si>
  <si>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</si>
  <si>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</si>
  <si>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</si>
  <si>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</si>
  <si>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</si>
  <si>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</si>
  <si>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</si>
  <si>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</si>
  <si>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</si>
  <si>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</si>
  <si>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</si>
  <si>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</si>
  <si>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</si>
  <si>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</si>
  <si>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</si>
  <si>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</si>
  <si>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</si>
  <si>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</si>
  <si>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</si>
  <si>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</si>
  <si>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</si>
  <si>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</si>
  <si>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</si>
  <si>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</si>
  <si>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</si>
  <si>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</si>
  <si>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</si>
  <si>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</si>
  <si>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</si>
  <si>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</si>
  <si>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</si>
  <si>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</si>
  <si>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</si>
  <si>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</si>
  <si>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</si>
  <si>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</si>
  <si>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</si>
  <si>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</si>
  <si>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</si>
  <si>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</si>
  <si>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</si>
  <si>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</si>
  <si>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</si>
  <si>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</si>
  <si>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</si>
  <si>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</si>
  <si>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</si>
  <si>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</si>
  <si>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</si>
  <si>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</si>
  <si>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</si>
  <si>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</si>
  <si>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</si>
  <si>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</si>
  <si>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</si>
  <si>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</si>
  <si>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</si>
  <si>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</si>
  <si>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</si>
  <si>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</si>
  <si>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</si>
  <si>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</si>
  <si>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</si>
  <si>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</si>
  <si>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</si>
  <si>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</si>
  <si>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</si>
  <si>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</si>
  <si>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</si>
  <si>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</si>
  <si>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</si>
  <si>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</si>
  <si>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</si>
  <si>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</si>
  <si>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</si>
  <si>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</si>
  <si>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</si>
  <si>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</si>
  <si>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</si>
  <si>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</si>
  <si>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</si>
  <si>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</si>
  <si>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</si>
  <si>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</si>
  <si>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</si>
  <si>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</si>
  <si>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</si>
  <si>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</si>
  <si>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</si>
  <si>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</si>
  <si>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</si>
  <si>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</si>
  <si>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</si>
  <si>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</si>
  <si>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</si>
  <si>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</si>
  <si>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</si>
  <si>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</si>
  <si>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</si>
  <si>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</si>
  <si>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</si>
  <si>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</si>
  <si>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</si>
  <si>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</si>
  <si>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</si>
  <si>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</si>
  <si>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</si>
  <si>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</si>
  <si>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</si>
  <si>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</si>
  <si>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</si>
  <si>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</si>
  <si>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</si>
  <si>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</si>
  <si>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</si>
  <si>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</si>
  <si>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</si>
  <si>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</si>
  <si>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</si>
  <si>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</si>
  <si>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</si>
  <si>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</si>
  <si>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</si>
  <si>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</si>
  <si>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</si>
  <si>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</si>
  <si>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</si>
  <si>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</si>
  <si>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</si>
  <si>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</si>
  <si>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</si>
  <si>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</si>
  <si>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</si>
  <si>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</si>
  <si>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</si>
  <si>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</si>
  <si>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</si>
  <si>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</si>
  <si>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</si>
  <si>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</si>
  <si>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</si>
  <si>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</si>
  <si>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</si>
  <si>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</si>
  <si>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</si>
  <si>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</si>
  <si>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</si>
  <si>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</si>
  <si>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</si>
  <si>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</si>
  <si>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</si>
  <si>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</si>
  <si>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</si>
  <si>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</si>
  <si>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</si>
  <si>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</si>
  <si>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</si>
  <si>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</si>
  <si>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</si>
  <si>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</si>
  <si>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</si>
  <si>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</si>
  <si>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</si>
  <si>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</si>
  <si>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</si>
  <si>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</si>
  <si>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</si>
  <si>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</si>
  <si>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</si>
  <si>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</si>
  <si>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</si>
  <si>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</si>
  <si>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</si>
  <si>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</si>
  <si>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</si>
  <si>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</si>
  <si>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</si>
  <si>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</si>
  <si>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</si>
  <si>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</si>
  <si>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</si>
  <si>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</si>
  <si>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</si>
  <si>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</si>
  <si>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</si>
  <si>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</si>
  <si>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</si>
  <si>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</si>
  <si>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</si>
  <si>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</si>
  <si>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</si>
  <si>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</si>
  <si>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</si>
  <si>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</si>
  <si>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</si>
  <si>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</si>
  <si>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</si>
  <si>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</si>
  <si>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</si>
  <si>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</si>
  <si>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</si>
  <si>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</si>
  <si>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</si>
  <si>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</si>
  <si>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</si>
  <si>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</si>
  <si>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</si>
  <si>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</si>
  <si>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</si>
  <si>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</si>
  <si>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</si>
  <si>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</si>
  <si>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</si>
  <si>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</si>
  <si>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</si>
  <si>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</si>
  <si>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</si>
  <si>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</si>
  <si>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</si>
  <si>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</si>
  <si>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</si>
  <si>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</si>
  <si>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</si>
  <si>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</si>
  <si>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</si>
  <si>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</si>
  <si>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</si>
  <si>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</si>
  <si>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</si>
  <si>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</si>
  <si>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</si>
  <si>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</si>
  <si>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</si>
  <si>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</si>
  <si>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</si>
  <si>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</si>
  <si>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</si>
  <si>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</si>
  <si>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</si>
  <si>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</si>
  <si>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</si>
  <si>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</si>
  <si>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</si>
  <si>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</si>
  <si>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</si>
  <si>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</si>
  <si>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</si>
  <si>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</si>
  <si>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</si>
  <si>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</si>
  <si>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</si>
  <si>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</si>
  <si>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</si>
  <si>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</si>
  <si>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</si>
  <si>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</si>
  <si>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</si>
  <si>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</si>
  <si>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</si>
  <si>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</si>
  <si>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</si>
  <si>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</si>
  <si>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</si>
  <si>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</si>
  <si>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</si>
  <si>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</si>
  <si>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</si>
  <si>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</si>
  <si>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</si>
  <si>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</si>
  <si>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</si>
  <si>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</si>
  <si>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</si>
  <si>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</si>
  <si>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</si>
  <si>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</si>
  <si>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</si>
  <si>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</si>
  <si>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</si>
  <si>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</si>
  <si>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</si>
  <si>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</si>
  <si>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</si>
  <si>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</si>
  <si>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</si>
  <si>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</si>
  <si>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</si>
  <si>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</si>
  <si>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</si>
  <si>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</si>
  <si>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</si>
  <si>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</si>
  <si>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</si>
  <si>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</si>
  <si>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</si>
  <si>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</si>
  <si>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</si>
  <si>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</si>
  <si>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</si>
  <si>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</si>
  <si>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</si>
  <si>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</si>
  <si>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</si>
  <si>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</si>
  <si>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</si>
  <si>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</si>
  <si>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</si>
  <si>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</si>
  <si>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</si>
  <si>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</si>
  <si>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</si>
  <si>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</si>
  <si>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</si>
  <si>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</si>
  <si>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</si>
  <si>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</si>
  <si>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</si>
  <si>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</si>
  <si>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</si>
  <si>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</si>
  <si>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</si>
  <si>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</si>
  <si>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</si>
  <si>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</si>
  <si>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</si>
  <si>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</si>
  <si>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</si>
  <si>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</si>
  <si>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</si>
  <si>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</si>
  <si>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</si>
  <si>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</si>
  <si>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</si>
  <si>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</si>
  <si>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</si>
  <si>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</si>
  <si>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</si>
  <si>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</si>
  <si>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</si>
  <si>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</si>
  <si>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</si>
  <si>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</si>
  <si>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</si>
  <si>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</si>
  <si>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</si>
  <si>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</si>
  <si>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</si>
  <si>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</si>
  <si>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</si>
  <si>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</si>
  <si>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</si>
  <si>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</si>
  <si>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</si>
  <si>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</si>
  <si>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</si>
  <si>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</si>
  <si>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</si>
  <si>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</si>
  <si>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</si>
  <si>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</si>
  <si>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</si>
  <si>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</si>
  <si>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</si>
  <si>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</si>
  <si>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</si>
  <si>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</si>
  <si>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</si>
  <si>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</si>
  <si>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</si>
  <si>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</si>
  <si>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</si>
  <si>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</si>
  <si>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</si>
  <si>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</si>
  <si>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</si>
  <si>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</si>
  <si>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</si>
  <si>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</si>
  <si>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</si>
  <si>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</si>
  <si>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</si>
  <si>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</si>
  <si>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</si>
  <si>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</si>
  <si>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</si>
  <si>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</si>
  <si>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</si>
  <si>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</si>
  <si>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</si>
  <si>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</si>
  <si>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</si>
  <si>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</si>
  <si>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</si>
  <si>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</si>
  <si>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</si>
  <si>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</si>
  <si>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</si>
  <si>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</si>
  <si>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</si>
  <si>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</si>
  <si>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</si>
  <si>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</si>
  <si>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</si>
  <si>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</si>
  <si>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</si>
  <si>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</si>
  <si>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</si>
  <si>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</si>
  <si>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</si>
  <si>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</si>
  <si>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</si>
  <si>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</si>
  <si>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</si>
  <si>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</si>
  <si>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</si>
  <si>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</si>
  <si>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</si>
  <si>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</si>
  <si>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</si>
  <si>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</si>
  <si>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</si>
  <si>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</si>
  <si>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</si>
  <si>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</si>
  <si>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</si>
  <si>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</si>
  <si>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</si>
  <si>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</si>
  <si>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</si>
  <si>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</si>
  <si>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</si>
  <si>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</si>
  <si>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</si>
  <si>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</si>
  <si>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</si>
  <si>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</si>
  <si>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</si>
  <si>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</si>
  <si>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</si>
  <si>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</si>
  <si>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</si>
  <si>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</si>
  <si>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</si>
  <si>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</si>
  <si>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</si>
  <si>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</si>
  <si>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</si>
  <si>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</si>
  <si>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</si>
  <si>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</si>
  <si>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</si>
  <si>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</si>
  <si>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</si>
  <si>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</si>
  <si>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</si>
  <si>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</si>
  <si>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</si>
  <si>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</si>
  <si>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</si>
  <si>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</si>
  <si>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</si>
  <si>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</si>
  <si>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</si>
  <si>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</si>
  <si>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</si>
  <si>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</si>
  <si>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</si>
  <si>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</si>
  <si>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</si>
  <si>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</si>
  <si>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</si>
  <si>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</si>
  <si>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</si>
  <si>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</si>
  <si>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</si>
  <si>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</si>
  <si>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</si>
  <si>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</si>
  <si>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</si>
  <si>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</si>
  <si>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</si>
  <si>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</si>
  <si>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</si>
  <si>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</si>
  <si>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</si>
  <si>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</si>
  <si>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</si>
  <si>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</si>
  <si>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</si>
  <si>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</si>
  <si>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</si>
  <si>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</si>
  <si>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</si>
  <si>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</si>
  <si>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</si>
  <si>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</si>
  <si>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</si>
  <si>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</si>
  <si>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</si>
  <si>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</si>
  <si>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</si>
  <si>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</si>
  <si>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</si>
  <si>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</si>
  <si>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</si>
  <si>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</si>
  <si>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</si>
  <si>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</si>
  <si>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</si>
  <si>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</si>
  <si>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</si>
  <si>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</si>
  <si>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</si>
  <si>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</si>
  <si>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</si>
  <si>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</si>
  <si>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</si>
  <si>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</si>
  <si>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</si>
  <si>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</si>
  <si>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</si>
  <si>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</si>
  <si>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</si>
  <si>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</si>
  <si>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</si>
  <si>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</si>
  <si>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</si>
  <si>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</si>
  <si>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</si>
  <si>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</si>
  <si>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</si>
  <si>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</si>
  <si>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</si>
  <si>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</si>
  <si>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</si>
  <si>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</si>
  <si>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</si>
  <si>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</si>
  <si>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</si>
  <si>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</si>
  <si>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</si>
  <si>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</si>
  <si>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</si>
  <si>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</si>
  <si>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</si>
  <si>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</si>
  <si>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</si>
  <si>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</si>
  <si>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</si>
  <si>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</si>
  <si>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</si>
  <si>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</si>
  <si>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</si>
  <si>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</si>
  <si>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</si>
  <si>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</si>
  <si>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</si>
  <si>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</si>
  <si>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</si>
  <si>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</si>
  <si>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</si>
  <si>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</si>
  <si>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</si>
  <si>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</si>
  <si>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</si>
  <si>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</si>
  <si>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</si>
  <si>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</si>
  <si>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</si>
  <si>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</si>
  <si>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</si>
  <si>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</si>
  <si>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</si>
  <si>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</si>
  <si>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</si>
  <si>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</si>
  <si>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</si>
  <si>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</si>
  <si>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</si>
  <si>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</si>
  <si>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</si>
  <si>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</si>
  <si>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</si>
  <si>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</si>
  <si>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</si>
  <si>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</si>
  <si>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</si>
  <si>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</si>
  <si>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</si>
  <si>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</si>
  <si>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</si>
  <si>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</si>
  <si>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</si>
  <si>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</si>
  <si>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</si>
  <si>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</si>
  <si>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</si>
  <si>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</si>
  <si>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</si>
  <si>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</si>
  <si>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</si>
  <si>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</si>
  <si>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</si>
  <si>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</si>
  <si>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</si>
  <si>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</si>
  <si>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</si>
  <si>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</si>
  <si>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</si>
  <si>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</si>
  <si>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</si>
  <si>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</si>
  <si>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</si>
  <si>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</si>
  <si>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</si>
  <si>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</si>
  <si>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</si>
  <si>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</si>
  <si>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</si>
  <si>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</si>
  <si>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</si>
  <si>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</si>
  <si>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</si>
  <si>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</si>
  <si>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</si>
  <si>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</si>
  <si>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</si>
  <si>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</si>
  <si>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</si>
  <si>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</si>
  <si>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</si>
  <si>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</si>
  <si>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</si>
  <si>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</si>
  <si>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</si>
  <si>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</si>
  <si>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</si>
  <si>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</si>
  <si>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</si>
  <si>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</si>
  <si>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</si>
  <si>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</si>
  <si>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</si>
  <si>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</si>
  <si>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</si>
  <si>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</si>
  <si>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</si>
  <si>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</si>
  <si>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</si>
  <si>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</si>
  <si>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</si>
  <si>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</si>
  <si>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</si>
  <si>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</si>
  <si>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</si>
  <si>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</si>
  <si>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</si>
  <si>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</si>
  <si>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</si>
  <si>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</si>
  <si>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</si>
  <si>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</si>
  <si>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</si>
  <si>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</si>
  <si>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</si>
  <si>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</si>
  <si>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</si>
  <si>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</si>
  <si>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</si>
  <si>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</si>
  <si>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</si>
  <si>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</si>
  <si>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</si>
  <si>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</si>
  <si>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</si>
  <si>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</si>
  <si>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</si>
  <si>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</si>
  <si>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</si>
  <si>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</si>
  <si>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</si>
  <si>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</si>
  <si>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</si>
  <si>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</si>
  <si>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</si>
  <si>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</si>
  <si>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</si>
  <si>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</si>
  <si>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</si>
  <si>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</si>
  <si>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</si>
  <si>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</si>
  <si>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</si>
  <si>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</si>
  <si>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</si>
  <si>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</si>
  <si>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</si>
  <si>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</si>
  <si>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</si>
  <si>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</si>
  <si>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</si>
  <si>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</si>
  <si>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</si>
  <si>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</si>
  <si>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</si>
  <si>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</si>
  <si>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</si>
  <si>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</si>
  <si>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</si>
  <si>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</si>
  <si>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</si>
  <si>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</si>
  <si>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</si>
  <si>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</si>
  <si>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</si>
  <si>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</si>
  <si>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</si>
  <si>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</si>
  <si>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</si>
  <si>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</si>
  <si>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</si>
  <si>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</si>
  <si>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</si>
  <si>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</si>
  <si>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</si>
  <si>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</si>
  <si>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</si>
  <si>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</si>
  <si>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</si>
  <si>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</si>
  <si>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</si>
  <si>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</si>
  <si>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</si>
  <si>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</si>
  <si>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</si>
  <si>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</si>
  <si>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</si>
  <si>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</si>
  <si>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</si>
  <si>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</si>
  <si>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</si>
  <si>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</si>
  <si>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</si>
  <si>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</si>
  <si>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</si>
  <si>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</si>
  <si>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</si>
  <si>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</si>
  <si>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</si>
  <si>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</si>
  <si>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</si>
  <si>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</si>
  <si>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</si>
  <si>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</si>
  <si>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</si>
  <si>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</si>
  <si>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</si>
  <si>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</si>
  <si>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</si>
  <si>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</si>
  <si>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</si>
  <si>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</si>
  <si>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</si>
  <si>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</si>
  <si>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</si>
  <si>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</si>
  <si>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</si>
  <si>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</si>
  <si>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</si>
  <si>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</si>
  <si>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</si>
  <si>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</si>
  <si>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</si>
  <si>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</si>
  <si>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</si>
  <si>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</si>
  <si>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</si>
  <si>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</si>
  <si>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</si>
  <si>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</si>
  <si>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</si>
  <si>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</si>
  <si>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</si>
  <si>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</si>
  <si>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</si>
  <si>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</si>
  <si>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</si>
  <si>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</si>
  <si>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</si>
  <si>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</si>
  <si>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</si>
  <si>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</si>
  <si>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</si>
  <si>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</si>
  <si>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</si>
  <si>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</si>
  <si>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</si>
  <si>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</si>
  <si>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</si>
  <si>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</si>
  <si>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</si>
  <si>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</si>
  <si>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</si>
  <si>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</si>
  <si>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</si>
  <si>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</si>
  <si>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</si>
  <si>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</si>
  <si>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</si>
  <si>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</si>
  <si>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</si>
  <si>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</si>
  <si>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</si>
  <si>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</si>
  <si>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</si>
  <si>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</si>
  <si>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</si>
  <si>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</si>
  <si>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</si>
  <si>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</si>
  <si>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</si>
  <si>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</si>
  <si>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</si>
  <si>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</si>
  <si>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</si>
  <si>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</si>
  <si>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</si>
  <si>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</si>
  <si>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</si>
  <si>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</si>
  <si>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</si>
  <si>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</si>
  <si>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</si>
  <si>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</si>
  <si>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</si>
  <si>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</si>
  <si>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</si>
  <si>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</si>
  <si>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</si>
  <si>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</si>
  <si>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</si>
  <si>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</si>
  <si>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</si>
  <si>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</si>
  <si>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</si>
  <si>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</si>
  <si>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</si>
  <si>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</si>
  <si>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</si>
  <si>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</si>
  <si>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</si>
  <si>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</si>
  <si>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</si>
  <si>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</si>
  <si>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</si>
  <si>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</si>
  <si>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</si>
  <si>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</si>
  <si>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</si>
  <si>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</si>
  <si>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</si>
  <si>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</si>
  <si>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</si>
  <si>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</si>
  <si>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</si>
  <si>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</si>
  <si>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</si>
  <si>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</si>
  <si>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</si>
  <si>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</si>
  <si>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</si>
  <si>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</si>
  <si>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</si>
  <si>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</si>
  <si>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</si>
  <si>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</si>
  <si>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</si>
  <si>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</si>
  <si>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</si>
  <si>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</si>
  <si>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</si>
  <si>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</si>
  <si>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</si>
  <si>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</si>
  <si>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</si>
  <si>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</si>
  <si>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</si>
  <si>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</si>
  <si>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</si>
  <si>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</si>
  <si>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</si>
  <si>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</si>
  <si>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</si>
  <si>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</si>
  <si>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</si>
  <si>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</si>
  <si>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</si>
  <si>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</si>
  <si>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</si>
  <si>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</si>
  <si>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</si>
  <si>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</si>
  <si>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</si>
  <si>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</si>
  <si>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</si>
  <si>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</si>
  <si>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</si>
  <si>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</si>
  <si>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</si>
  <si>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</si>
  <si>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</si>
  <si>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</si>
  <si>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</si>
  <si>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</si>
  <si>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</si>
  <si>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</si>
  <si>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</si>
  <si>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</si>
  <si>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</si>
  <si>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</si>
  <si>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</si>
  <si>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</si>
  <si>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</si>
  <si>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</si>
  <si>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</si>
  <si>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</si>
  <si>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</si>
  <si>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</si>
  <si>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</si>
  <si>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</si>
  <si>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</si>
  <si>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</si>
  <si>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</si>
  <si>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</si>
  <si>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</si>
  <si>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</si>
  <si>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</si>
  <si>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</si>
  <si>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</si>
  <si>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</si>
  <si>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</si>
  <si>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</si>
  <si>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</si>
  <si>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</si>
  <si>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</si>
  <si>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</si>
  <si>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</si>
  <si>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</si>
  <si>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</si>
  <si>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</si>
  <si>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</si>
  <si>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</si>
  <si>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</si>
  <si>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</si>
  <si>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</si>
  <si>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</si>
  <si>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</si>
  <si>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</si>
  <si>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</si>
  <si>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</si>
  <si>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</si>
  <si>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</si>
  <si>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</si>
  <si>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</si>
  <si>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</si>
  <si>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</si>
  <si>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</si>
  <si>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</si>
  <si>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</si>
  <si>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</si>
  <si>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</si>
  <si>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</si>
  <si>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</si>
  <si>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</si>
  <si>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</si>
  <si>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</si>
  <si>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</si>
  <si>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</si>
  <si>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</si>
  <si>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</si>
  <si>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</si>
  <si>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</si>
  <si>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</si>
  <si>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</si>
  <si>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</si>
  <si>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</si>
  <si>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</si>
  <si>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</si>
  <si>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</si>
  <si>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</si>
  <si>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</si>
  <si>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</si>
  <si>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</si>
  <si>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</si>
  <si>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</si>
  <si>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</si>
  <si>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</si>
  <si>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</si>
  <si>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</si>
  <si>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</si>
  <si>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</si>
  <si>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</si>
  <si>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</si>
  <si>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</si>
  <si>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</si>
  <si>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</si>
  <si>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</si>
  <si>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</si>
  <si>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</si>
  <si>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</si>
  <si>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</si>
  <si>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</si>
  <si>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</si>
  <si>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</si>
  <si>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</si>
  <si>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</si>
  <si>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</si>
  <si>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</si>
  <si>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</si>
  <si>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</si>
  <si>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</si>
  <si>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</si>
  <si>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</si>
  <si>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</si>
  <si>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</si>
  <si>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</si>
  <si>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</si>
  <si>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</si>
  <si>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</si>
  <si>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</si>
  <si>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</si>
  <si>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</si>
  <si>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</si>
  <si>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</si>
  <si>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</si>
  <si>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</si>
  <si>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</si>
  <si>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</si>
  <si>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</si>
  <si>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</si>
  <si>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</si>
  <si>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</si>
  <si>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</si>
  <si>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</si>
  <si>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</si>
  <si>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</si>
  <si>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</si>
  <si>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</si>
  <si>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</si>
  <si>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</si>
  <si>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</si>
  <si>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</si>
  <si>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</si>
  <si>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</si>
  <si>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</si>
  <si>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</si>
  <si>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</si>
  <si>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</si>
  <si>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</si>
  <si>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</si>
  <si>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</si>
  <si>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</si>
  <si>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</si>
  <si>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</si>
  <si>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</si>
  <si>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</si>
  <si>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</si>
  <si>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</si>
  <si>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</si>
  <si>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</si>
  <si>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</si>
  <si>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</si>
  <si>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</si>
  <si>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</si>
  <si>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</si>
  <si>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</si>
  <si>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</si>
  <si>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</si>
  <si>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</si>
  <si>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</si>
  <si>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</si>
  <si>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</si>
  <si>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</si>
  <si>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</si>
  <si>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</si>
  <si>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</si>
  <si>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</si>
  <si>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</si>
  <si>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</si>
  <si>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</si>
  <si>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</si>
  <si>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</si>
  <si>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</si>
  <si>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</si>
  <si>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</si>
  <si>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</si>
  <si>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</si>
  <si>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</si>
  <si>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</si>
  <si>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</si>
  <si>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</si>
  <si>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</si>
  <si>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</si>
  <si>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</si>
  <si>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</si>
  <si>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</si>
  <si>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</si>
  <si>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</si>
  <si>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</si>
  <si>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</si>
  <si>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</si>
  <si>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</si>
  <si>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</si>
  <si>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</si>
  <si>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</si>
  <si>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</si>
  <si>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</si>
  <si>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</si>
  <si>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</si>
  <si>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</si>
  <si>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</si>
  <si>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</si>
  <si>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</si>
  <si>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</si>
  <si>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</si>
  <si>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</si>
  <si>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</si>
  <si>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</si>
  <si>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</si>
  <si>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</si>
  <si>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</si>
  <si>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</si>
  <si>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</si>
  <si>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</si>
  <si>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</si>
  <si>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</si>
  <si>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</si>
  <si>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</si>
  <si>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</si>
  <si>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</si>
  <si>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</si>
  <si>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</si>
  <si>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</si>
  <si>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</si>
  <si>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</si>
  <si>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</si>
  <si>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</si>
  <si>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</si>
  <si>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</si>
  <si>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</si>
  <si>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</si>
  <si>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</si>
  <si>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</si>
  <si>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</si>
  <si>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</si>
  <si>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</si>
  <si>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</si>
  <si>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</si>
  <si>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</si>
  <si>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</si>
  <si>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</si>
  <si>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</si>
  <si>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</si>
  <si>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</si>
  <si>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</si>
  <si>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</si>
  <si>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</si>
  <si>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</si>
  <si>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</si>
  <si>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</si>
  <si>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</si>
  <si>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</si>
  <si>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</si>
  <si>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</si>
  <si>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</si>
  <si>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</si>
  <si>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</si>
  <si>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</si>
  <si>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</si>
  <si>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</si>
  <si>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</si>
  <si>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</si>
  <si>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</si>
  <si>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</si>
  <si>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</si>
  <si>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</si>
  <si>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</si>
  <si>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</si>
  <si>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</si>
  <si>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</si>
  <si>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</si>
  <si>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</si>
  <si>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</si>
  <si>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</si>
  <si>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</si>
  <si>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</si>
  <si>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</si>
  <si>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</si>
  <si>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</si>
  <si>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</si>
  <si>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</si>
  <si>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</si>
  <si>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</si>
  <si>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</si>
  <si>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</si>
  <si>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</si>
  <si>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</si>
  <si>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</si>
  <si>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</si>
  <si>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</si>
  <si>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</si>
  <si>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</si>
  <si>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</si>
  <si>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</si>
  <si>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</si>
  <si>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</si>
  <si>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</si>
  <si>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</si>
  <si>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</si>
  <si>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</si>
  <si>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</si>
  <si>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</si>
  <si>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</si>
  <si>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</si>
  <si>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</si>
  <si>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</si>
  <si>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</si>
  <si>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</si>
  <si>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</si>
  <si>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</si>
  <si>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</si>
  <si>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</si>
  <si>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</si>
  <si>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</si>
  <si>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</si>
  <si>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</si>
  <si>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</si>
  <si>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</si>
  <si>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</si>
  <si>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</si>
  <si>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</si>
  <si>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</si>
  <si>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</si>
  <si>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</si>
  <si>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</si>
  <si>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</si>
  <si>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</si>
  <si>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</si>
  <si>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</si>
  <si>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</si>
  <si>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</si>
  <si>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</si>
  <si>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</si>
  <si>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</si>
  <si>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</si>
  <si>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</si>
  <si>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</si>
  <si>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</si>
  <si>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</si>
  <si>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</si>
  <si>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</si>
  <si>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</si>
  <si>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</si>
  <si>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</si>
  <si>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</si>
  <si>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</si>
  <si>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</si>
  <si>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</si>
  <si>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</si>
  <si>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</si>
  <si>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</si>
  <si>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</si>
  <si>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</si>
  <si>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</si>
  <si>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</si>
  <si>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</si>
  <si>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</si>
  <si>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</si>
  <si>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</si>
  <si>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</si>
  <si>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</si>
  <si>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</si>
  <si>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</si>
  <si>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</si>
  <si>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</si>
  <si>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</si>
  <si>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</si>
  <si>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</si>
  <si>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</si>
  <si>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</si>
  <si>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</si>
  <si>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</si>
  <si>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</si>
  <si>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</si>
  <si>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</si>
  <si>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</si>
  <si>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</si>
  <si>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</si>
  <si>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</si>
  <si>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</si>
  <si>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</si>
  <si>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</si>
  <si>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</si>
  <si>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</si>
  <si>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</si>
  <si>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</si>
  <si>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</si>
  <si>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</si>
  <si>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</si>
  <si>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</si>
  <si>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</si>
  <si>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</si>
  <si>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</si>
  <si>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</si>
  <si>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</si>
  <si>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</si>
  <si>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</si>
  <si>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</si>
  <si>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</si>
  <si>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</si>
  <si>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</si>
  <si>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</si>
  <si>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</si>
  <si>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</si>
  <si>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</si>
  <si>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</si>
  <si>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</si>
  <si>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</si>
  <si>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</si>
  <si>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</si>
  <si>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</si>
  <si>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</si>
  <si>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</si>
  <si>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</si>
  <si>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</si>
  <si>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</si>
  <si>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</si>
  <si>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</si>
  <si>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</si>
  <si>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</si>
  <si>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</si>
  <si>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</si>
  <si>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</si>
  <si>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</si>
  <si>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</si>
  <si>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</si>
  <si>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</si>
  <si>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</si>
  <si>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</si>
  <si>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</si>
  <si>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</si>
  <si>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</si>
  <si>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</si>
  <si>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</si>
  <si>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</si>
  <si>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</si>
  <si>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</si>
  <si>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</si>
  <si>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</si>
  <si>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</si>
  <si>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</si>
  <si>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</si>
  <si>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</si>
  <si>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</si>
  <si>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</si>
  <si>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</si>
  <si>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</si>
  <si>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</si>
  <si>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</si>
  <si>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</si>
  <si>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</si>
  <si>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</si>
  <si>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</si>
  <si>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</si>
  <si>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</si>
  <si>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</si>
  <si>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</si>
  <si>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</si>
  <si>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</si>
  <si>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</si>
  <si>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</si>
  <si>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</si>
  <si>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</si>
  <si>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</si>
  <si>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</si>
  <si>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</si>
  <si>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</si>
  <si>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</si>
  <si>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</si>
  <si>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</si>
  <si>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</si>
  <si>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</si>
  <si>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</si>
  <si>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</si>
  <si>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</si>
  <si>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</si>
  <si>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</si>
  <si>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</si>
  <si>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</si>
  <si>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</si>
  <si>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</si>
  <si>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</si>
  <si>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</si>
  <si>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</si>
  <si>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</si>
  <si>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</si>
  <si>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</si>
  <si>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</si>
  <si>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</si>
  <si>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</si>
  <si>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</si>
  <si>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</si>
  <si>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</si>
  <si>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</si>
  <si>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</si>
  <si>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</si>
  <si>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</si>
  <si>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</si>
  <si>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</si>
  <si>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</si>
  <si>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</si>
  <si>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</si>
  <si>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</si>
  <si>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</si>
  <si>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</si>
  <si>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</si>
  <si>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</si>
  <si>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</si>
  <si>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</si>
  <si>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</si>
  <si>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</si>
  <si>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</si>
  <si>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</si>
  <si>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</si>
  <si>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</si>
  <si>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</si>
  <si>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</si>
  <si>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</si>
  <si>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</si>
  <si>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</si>
  <si>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</si>
  <si>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</si>
  <si>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</si>
  <si>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</si>
  <si>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</si>
  <si>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</si>
  <si>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</si>
  <si>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</si>
  <si>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</si>
  <si>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</si>
  <si>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</si>
  <si>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</si>
  <si>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</si>
  <si>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</si>
  <si>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</si>
  <si>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</si>
  <si>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</si>
  <si>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</si>
  <si>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</si>
  <si>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</si>
  <si>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</si>
  <si>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</si>
  <si>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</si>
  <si>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</si>
  <si>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</si>
  <si>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</si>
  <si>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</si>
  <si>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</si>
  <si>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</si>
  <si>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</si>
  <si>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</si>
  <si>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</si>
  <si>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</si>
  <si>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</si>
  <si>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</si>
  <si>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</si>
  <si>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</si>
  <si>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</si>
  <si>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</si>
  <si>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</si>
  <si>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</si>
  <si>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</si>
  <si>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</si>
  <si>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</si>
  <si>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</si>
  <si>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</si>
  <si>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</si>
  <si>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</si>
  <si>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</si>
  <si>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</si>
  <si>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</si>
  <si>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</si>
  <si>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</si>
  <si>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</si>
  <si>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</si>
  <si>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</si>
  <si>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</si>
  <si>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</si>
  <si>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</si>
  <si>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</si>
  <si>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</si>
  <si>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</si>
  <si>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</si>
  <si>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</si>
  <si>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</si>
  <si>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</si>
  <si>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</si>
  <si>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</si>
  <si>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</si>
  <si>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</si>
  <si>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</si>
  <si>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</si>
  <si>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</si>
  <si>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</si>
  <si>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</si>
  <si>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</si>
  <si>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</si>
  <si>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</si>
  <si>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</si>
  <si>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</si>
  <si>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</si>
  <si>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</si>
  <si>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</si>
  <si>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</si>
  <si>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</si>
  <si>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</si>
  <si>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</si>
  <si>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</si>
  <si>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</si>
  <si>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</si>
  <si>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</si>
  <si>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</si>
  <si>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</si>
  <si>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</si>
  <si>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</si>
  <si>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</si>
  <si>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</si>
  <si>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</si>
  <si>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</si>
  <si>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</si>
  <si>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</si>
  <si>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</si>
  <si>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</si>
  <si>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</si>
  <si>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</si>
  <si>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</si>
  <si>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</si>
  <si>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</si>
  <si>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</si>
  <si>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</si>
  <si>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</si>
  <si>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</si>
  <si>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</si>
  <si>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</si>
  <si>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</si>
  <si>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</si>
  <si>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</si>
  <si>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</si>
  <si>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</si>
  <si>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</si>
  <si>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</si>
  <si>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</si>
  <si>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</si>
  <si>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</si>
  <si>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</si>
  <si>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</si>
  <si>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</si>
  <si>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</si>
  <si>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</si>
  <si>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</si>
  <si>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</si>
  <si>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</si>
  <si>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</si>
  <si>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</si>
  <si>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</si>
  <si>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</si>
  <si>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</si>
  <si>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</si>
  <si>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</si>
  <si>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</si>
  <si>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</si>
  <si>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</si>
  <si>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</si>
  <si>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</si>
  <si>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</si>
  <si>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</si>
  <si>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</si>
  <si>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</si>
  <si>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</si>
  <si>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</si>
  <si>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</si>
  <si>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</si>
  <si>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</si>
  <si>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</si>
  <si>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</si>
  <si>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</si>
  <si>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</si>
  <si>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</si>
  <si>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</si>
  <si>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</si>
  <si>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</si>
  <si>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</si>
  <si>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</si>
  <si>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</si>
  <si>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</si>
  <si>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</si>
  <si>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</si>
  <si>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</si>
  <si>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</si>
  <si>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</si>
  <si>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</si>
  <si>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</si>
  <si>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</si>
  <si>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</si>
  <si>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</si>
  <si>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</si>
  <si>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</si>
  <si>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</si>
  <si>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</si>
  <si>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</si>
  <si>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</si>
  <si>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</si>
  <si>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</si>
  <si>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</si>
  <si>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</si>
  <si>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</si>
  <si>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</si>
  <si>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</si>
  <si>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</si>
  <si>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</si>
  <si>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</si>
  <si>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</si>
  <si>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</si>
  <si>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</si>
  <si>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</si>
  <si>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</si>
  <si>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</si>
  <si>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</si>
  <si>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</si>
  <si>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</si>
  <si>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</si>
  <si>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</si>
  <si>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</si>
  <si>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</si>
  <si>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</si>
  <si>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</si>
  <si>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</si>
  <si>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</si>
  <si>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</si>
  <si>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</si>
  <si>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</si>
  <si>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</si>
  <si>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</si>
  <si>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</si>
  <si>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</si>
  <si>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</si>
  <si>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</si>
  <si>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</si>
  <si>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</si>
  <si>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</si>
  <si>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</si>
  <si>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</si>
  <si>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</si>
  <si>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</si>
  <si>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</si>
  <si>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</si>
  <si>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</si>
  <si>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</si>
  <si>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</si>
  <si>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</si>
  <si>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</si>
  <si>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</si>
  <si>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</si>
  <si>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</si>
  <si>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</si>
  <si>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</si>
  <si>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</si>
  <si>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</si>
  <si>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</si>
  <si>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</si>
  <si>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</si>
  <si>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</si>
  <si>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</si>
  <si>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</si>
  <si>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</si>
  <si>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</si>
  <si>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</si>
  <si>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</si>
  <si>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</si>
  <si>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</si>
  <si>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</si>
  <si>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</si>
  <si>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</si>
  <si>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</si>
  <si>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</si>
  <si>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</si>
  <si>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</si>
  <si>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</si>
  <si>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</si>
  <si>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</si>
  <si>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</si>
  <si>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</si>
  <si>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</si>
  <si>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</si>
  <si>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</si>
  <si>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</si>
  <si>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</si>
  <si>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</si>
  <si>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</si>
  <si>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</si>
  <si>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</si>
  <si>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</si>
  <si>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</si>
  <si>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</si>
  <si>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</si>
  <si>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</si>
  <si>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</si>
  <si>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</si>
  <si>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</si>
  <si>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</si>
  <si>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</si>
  <si>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</si>
  <si>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</si>
  <si>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</si>
  <si>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</si>
  <si>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</si>
  <si>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</si>
  <si>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</si>
  <si>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</si>
  <si>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</si>
  <si>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</si>
  <si>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</si>
  <si>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</si>
  <si>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</si>
  <si>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</si>
  <si>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</si>
  <si>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</si>
  <si>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</si>
  <si>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</si>
  <si>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</si>
  <si>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</si>
  <si>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</si>
  <si>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</si>
  <si>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</si>
  <si>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</si>
  <si>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</si>
  <si>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</si>
  <si>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</si>
  <si>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</si>
  <si>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</si>
  <si>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</si>
  <si>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</si>
  <si>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</si>
  <si>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</si>
  <si>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</si>
  <si>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</si>
  <si>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</si>
  <si>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</si>
  <si>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</si>
  <si>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</si>
  <si>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</si>
  <si>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</si>
  <si>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</si>
  <si>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</si>
  <si>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</si>
  <si>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</si>
  <si>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</si>
  <si>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</si>
  <si>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</si>
  <si>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</si>
  <si>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</si>
  <si>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</si>
  <si>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</si>
  <si>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</si>
  <si>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</si>
  <si>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</si>
  <si>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</si>
  <si>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</si>
  <si>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</si>
  <si>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</si>
  <si>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</si>
  <si>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</si>
  <si>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</si>
  <si>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</si>
  <si>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</si>
  <si>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</si>
  <si>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</si>
  <si>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</si>
  <si>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</si>
  <si>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</si>
  <si>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</si>
  <si>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</si>
  <si>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</si>
  <si>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</si>
  <si>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</si>
  <si>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</si>
  <si>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</si>
  <si>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</si>
  <si>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</si>
  <si>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</si>
  <si>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</si>
  <si>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</si>
  <si>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</si>
  <si>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</si>
  <si>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</si>
  <si>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</si>
  <si>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</si>
  <si>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</si>
  <si>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</si>
  <si>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</si>
  <si>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</si>
  <si>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</si>
  <si>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</si>
  <si>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</si>
  <si>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</si>
  <si>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</si>
  <si>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</si>
  <si>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</si>
  <si>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</si>
  <si>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</si>
  <si>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</si>
  <si>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</si>
  <si>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</si>
  <si>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</si>
  <si>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</si>
  <si>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</si>
  <si>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</si>
  <si>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</si>
  <si>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</si>
  <si>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</si>
  <si>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</si>
  <si>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</si>
  <si>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</si>
  <si>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</si>
  <si>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</si>
  <si>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</si>
  <si>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</si>
  <si>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</si>
  <si>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</si>
  <si>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</si>
  <si>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</si>
  <si>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</si>
  <si>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</si>
  <si>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</si>
  <si>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</si>
  <si>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</si>
  <si>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</si>
  <si>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</si>
  <si>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</si>
  <si>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</si>
  <si>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</si>
  <si>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</si>
  <si>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</si>
  <si>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</si>
  <si>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</si>
  <si>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</si>
  <si>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</si>
  <si>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</si>
  <si>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</si>
  <si>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</si>
  <si>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</si>
  <si>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</si>
  <si>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</si>
  <si>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</si>
  <si>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</si>
  <si>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</si>
  <si>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</si>
  <si>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</si>
  <si>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</si>
  <si>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</si>
  <si>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</si>
  <si>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</si>
  <si>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</si>
  <si>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</si>
  <si>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</si>
  <si>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</si>
  <si>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</si>
  <si>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</si>
  <si>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</si>
  <si>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</si>
  <si>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</si>
  <si>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</si>
  <si>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</si>
  <si>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</si>
  <si>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</si>
  <si>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</si>
  <si>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</si>
  <si>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</si>
  <si>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</si>
  <si>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</si>
  <si>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</si>
  <si>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</si>
  <si>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</si>
  <si>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</si>
  <si>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</si>
  <si>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</si>
  <si>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</si>
  <si>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</si>
  <si>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</si>
  <si>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</si>
  <si>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</si>
  <si>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</si>
  <si>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</si>
  <si>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</si>
  <si>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</si>
  <si>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</si>
  <si>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</si>
  <si>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</si>
  <si>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</si>
  <si>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</si>
  <si>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</si>
  <si>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</si>
  <si>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</si>
  <si>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</si>
  <si>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</si>
  <si>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</si>
  <si>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</si>
  <si>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</si>
  <si>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</si>
  <si>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</si>
  <si>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</si>
  <si>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</si>
  <si>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</si>
  <si>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</si>
  <si>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</si>
  <si>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</si>
  <si>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</si>
  <si>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</si>
  <si>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</si>
  <si>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</si>
  <si>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</si>
  <si>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</si>
  <si>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</si>
  <si>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</si>
  <si>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</si>
  <si>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</si>
  <si>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</si>
  <si>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</si>
  <si>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</si>
  <si>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</si>
  <si>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</si>
  <si>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</si>
  <si>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</si>
  <si>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</si>
  <si>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</si>
  <si>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</si>
  <si>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</si>
  <si>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</si>
  <si>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</si>
  <si>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</si>
  <si>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</si>
  <si>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</si>
  <si>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</si>
  <si>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</si>
  <si>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</si>
  <si>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</si>
  <si>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</si>
  <si>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</si>
  <si>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</si>
  <si>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</si>
  <si>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</si>
  <si>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</si>
  <si>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</si>
  <si>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</si>
  <si>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</si>
  <si>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</si>
  <si>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</si>
  <si>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</si>
  <si>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</si>
  <si>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</si>
  <si>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</si>
  <si>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</si>
  <si>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</si>
  <si>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</si>
  <si>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</si>
  <si>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</si>
  <si>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</si>
  <si>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</si>
  <si>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</si>
  <si>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</si>
  <si>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</si>
  <si>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</si>
  <si>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</si>
  <si>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</si>
  <si>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</si>
  <si>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</si>
  <si>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</si>
  <si>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</si>
  <si>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</si>
  <si>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</si>
  <si>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</si>
  <si>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</si>
  <si>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</si>
  <si>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</si>
  <si>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</si>
  <si>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</si>
  <si>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</si>
  <si>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</si>
  <si>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</si>
  <si>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</si>
  <si>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</si>
  <si>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</si>
  <si>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</si>
  <si>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</si>
  <si>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</si>
  <si>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</si>
  <si>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</si>
  <si>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</si>
  <si>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</si>
  <si>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</si>
  <si>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</si>
  <si>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</si>
  <si>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</si>
  <si>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</si>
  <si>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</si>
  <si>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</si>
  <si>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</si>
  <si>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</si>
  <si>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</si>
  <si>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</si>
  <si>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</si>
  <si>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</si>
  <si>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</si>
  <si>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</si>
  <si>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</si>
  <si>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</si>
  <si>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</si>
  <si>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</si>
  <si>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</si>
  <si>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</si>
  <si>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</si>
  <si>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</si>
  <si>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</si>
  <si>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</si>
  <si>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</si>
  <si>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</si>
  <si>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</si>
  <si>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</si>
  <si>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</si>
  <si>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</si>
  <si>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</si>
  <si>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</si>
  <si>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</si>
  <si>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</si>
  <si>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</si>
  <si>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</si>
  <si>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</si>
  <si>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</si>
  <si>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</si>
  <si>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</si>
  <si>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</si>
  <si>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</si>
  <si>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</si>
  <si>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</si>
  <si>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</si>
  <si>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</si>
  <si>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</si>
  <si>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</si>
  <si>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</si>
  <si>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</si>
  <si>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</si>
  <si>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</si>
  <si>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</si>
  <si>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</si>
  <si>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</si>
  <si>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</si>
  <si>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</si>
  <si>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</si>
  <si>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</si>
  <si>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</si>
  <si>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</si>
  <si>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</si>
  <si>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</si>
  <si>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</si>
  <si>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</si>
  <si>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</si>
  <si>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</si>
  <si>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</si>
  <si>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</si>
  <si>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</si>
  <si>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</si>
  <si>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</si>
  <si>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</si>
  <si>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</si>
  <si>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</si>
  <si>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</si>
  <si>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</si>
  <si>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</si>
  <si>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</si>
  <si>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</si>
  <si>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</si>
  <si>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</si>
  <si>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</si>
  <si>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</si>
  <si>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</si>
  <si>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</si>
  <si>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</si>
  <si>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</si>
  <si>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</si>
  <si>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</si>
  <si>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</si>
  <si>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</si>
  <si>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</si>
  <si>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</si>
  <si>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</si>
  <si>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</si>
  <si>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</si>
  <si>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</si>
  <si>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</si>
  <si>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</si>
  <si>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</si>
  <si>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</si>
  <si>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</si>
  <si>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</si>
  <si>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</si>
  <si>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</si>
  <si>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</si>
  <si>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</si>
  <si>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</si>
  <si>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</si>
  <si>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</si>
  <si>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</si>
  <si>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</si>
  <si>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</si>
  <si>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</si>
  <si>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</si>
  <si>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</si>
  <si>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</si>
  <si>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</si>
  <si>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</si>
  <si>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</si>
  <si>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</si>
  <si>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</si>
  <si>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</si>
  <si>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</si>
  <si>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</si>
  <si>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</si>
  <si>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</si>
  <si>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</si>
  <si>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</si>
  <si>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</si>
  <si>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</si>
  <si>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</si>
  <si>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</si>
  <si>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</si>
  <si>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</si>
  <si>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</si>
  <si>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</si>
  <si>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</si>
  <si>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</si>
  <si>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</si>
  <si>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</si>
  <si>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</si>
  <si>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</si>
  <si>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</si>
  <si>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</si>
  <si>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</si>
  <si>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</si>
  <si>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</si>
  <si>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</si>
  <si>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</si>
  <si>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</si>
  <si>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</si>
  <si>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</si>
  <si>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</si>
  <si>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</si>
  <si>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</si>
  <si>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</si>
  <si>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</si>
  <si>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</si>
  <si>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</si>
  <si>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</si>
  <si>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</si>
  <si>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</si>
  <si>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</si>
  <si>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</si>
  <si>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</si>
  <si>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</si>
  <si>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</si>
  <si>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</si>
  <si>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</si>
  <si>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</si>
  <si>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</si>
  <si>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</si>
  <si>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</si>
  <si>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</si>
  <si>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</si>
  <si>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</si>
  <si>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</si>
  <si>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</si>
  <si>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</si>
  <si>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</si>
  <si>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</si>
  <si>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</si>
  <si>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</si>
  <si>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</si>
  <si>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</si>
  <si>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</si>
  <si>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</si>
  <si>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</si>
  <si>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</si>
  <si>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</si>
  <si>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</si>
  <si>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</si>
  <si>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</si>
  <si>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</si>
  <si>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</si>
  <si>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</si>
  <si>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</si>
  <si>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</si>
  <si>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</si>
  <si>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</si>
  <si>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</si>
  <si>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</si>
  <si>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</si>
  <si>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</si>
  <si>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</si>
  <si>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</si>
  <si>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</si>
  <si>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</si>
  <si>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</si>
  <si>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</si>
  <si>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</si>
  <si>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</si>
  <si>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</si>
  <si>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</si>
  <si>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</si>
  <si>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</si>
  <si>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</si>
  <si>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</si>
  <si>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</si>
  <si>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</si>
  <si>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</si>
  <si>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</si>
  <si>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</si>
  <si>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</si>
  <si>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</si>
  <si>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</si>
  <si>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</si>
  <si>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</si>
  <si>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</si>
  <si>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</si>
  <si>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</si>
  <si>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</si>
  <si>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</si>
  <si>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</si>
  <si>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</si>
  <si>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</si>
  <si>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</si>
  <si>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</si>
  <si>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</si>
  <si>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</si>
  <si>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</si>
  <si>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</si>
  <si>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</si>
  <si>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</si>
  <si>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</si>
  <si>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</si>
  <si>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</si>
  <si>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</si>
  <si>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</si>
  <si>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</si>
  <si>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</si>
  <si>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</si>
  <si>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</si>
  <si>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</si>
  <si>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</si>
  <si>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</si>
  <si>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</si>
  <si>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</si>
  <si>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</si>
  <si>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</si>
  <si>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</si>
  <si>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</si>
  <si>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</si>
  <si>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</si>
  <si>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</si>
  <si>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</si>
  <si>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</si>
  <si>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</si>
  <si>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</si>
  <si>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</si>
  <si>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</si>
  <si>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</si>
  <si>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</si>
  <si>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</si>
  <si>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</si>
  <si>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</si>
  <si>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</si>
  <si>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</si>
  <si>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</si>
  <si>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</si>
  <si>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</si>
  <si>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</si>
  <si>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</si>
  <si>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</si>
  <si>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</si>
  <si>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</si>
  <si>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</si>
  <si>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</si>
  <si>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</si>
  <si>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</si>
  <si>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</si>
  <si>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</si>
  <si>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</si>
  <si>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</si>
  <si>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</si>
  <si>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</si>
  <si>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</si>
  <si>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</si>
  <si>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</si>
  <si>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</si>
  <si>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</si>
  <si>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</si>
  <si>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</si>
  <si>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</si>
  <si>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</si>
  <si>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</si>
  <si>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</si>
  <si>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</si>
  <si>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</si>
  <si>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</si>
  <si>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</si>
  <si>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</si>
  <si>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</si>
  <si>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</si>
  <si>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</si>
  <si>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</si>
  <si>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</si>
  <si>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</si>
  <si>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</si>
  <si>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</si>
  <si>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</si>
  <si>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</si>
  <si>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</si>
  <si>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</si>
  <si>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</si>
  <si>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</si>
  <si>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</si>
  <si>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</si>
  <si>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</si>
  <si>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</si>
  <si>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</si>
  <si>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</si>
  <si>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</si>
  <si>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</si>
  <si>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</si>
  <si>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</si>
  <si>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</si>
  <si>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</si>
  <si>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</si>
  <si>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</si>
  <si>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</si>
  <si>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</si>
  <si>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</si>
  <si>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</si>
  <si>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</si>
  <si>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</si>
  <si>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</si>
  <si>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</si>
  <si>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</si>
  <si>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</si>
  <si>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</si>
  <si>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</si>
  <si>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</si>
  <si>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</si>
  <si>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</si>
  <si>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</si>
  <si>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</si>
  <si>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</si>
  <si>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</si>
  <si>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</si>
  <si>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</si>
  <si>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</si>
  <si>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</si>
  <si>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</si>
  <si>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</si>
  <si>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</si>
  <si>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</si>
  <si>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</si>
  <si>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</si>
  <si>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</si>
  <si>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</si>
  <si>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</si>
  <si>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</si>
  <si>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</si>
  <si>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</si>
  <si>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</si>
  <si>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</si>
  <si>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</si>
  <si>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</si>
  <si>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</si>
  <si>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</si>
  <si>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</si>
  <si>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</si>
  <si>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</si>
  <si>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</si>
  <si>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</si>
  <si>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</si>
  <si>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</si>
  <si>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</si>
  <si>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</si>
  <si>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</si>
  <si>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</si>
  <si>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</si>
  <si>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</si>
  <si>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</si>
  <si>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</si>
  <si>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</si>
  <si>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</si>
  <si>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</si>
  <si>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</si>
  <si>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</si>
  <si>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</si>
  <si>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</si>
  <si>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</si>
  <si>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</si>
  <si>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</si>
  <si>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</si>
  <si>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</si>
  <si>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</si>
  <si>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</si>
  <si>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</si>
  <si>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</si>
  <si>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</si>
  <si>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</si>
  <si>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</si>
  <si>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</si>
  <si>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</si>
  <si>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</si>
  <si>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</si>
  <si>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</si>
  <si>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</si>
  <si>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</si>
  <si>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</si>
  <si>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</si>
  <si>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</si>
  <si>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</si>
  <si>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</si>
  <si>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</si>
  <si>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</si>
  <si>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</si>
  <si>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</si>
  <si>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</si>
  <si>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</si>
  <si>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</si>
  <si>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</si>
  <si>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</si>
  <si>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</si>
  <si>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</si>
  <si>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</si>
  <si>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</si>
  <si>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</si>
  <si>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</si>
  <si>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</si>
  <si>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</si>
  <si>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</si>
  <si>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</si>
  <si>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</si>
  <si>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</si>
  <si>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</si>
  <si>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</si>
  <si>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</si>
  <si>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</si>
  <si>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</si>
  <si>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</si>
  <si>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</si>
  <si>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</si>
  <si>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</si>
  <si>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</si>
  <si>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</si>
  <si>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</si>
  <si>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</si>
  <si>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</si>
  <si>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</si>
  <si>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</si>
  <si>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</si>
  <si>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</si>
  <si>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</si>
  <si>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</si>
  <si>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</si>
  <si>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</si>
  <si>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</si>
  <si>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</si>
  <si>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</si>
  <si>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</si>
  <si>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</si>
  <si>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</si>
  <si>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</si>
  <si>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</si>
  <si>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</si>
  <si>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</si>
  <si>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</si>
  <si>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</si>
  <si>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</si>
  <si>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</si>
  <si>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</si>
  <si>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</si>
  <si>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</si>
  <si>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</si>
  <si>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</si>
  <si>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</si>
  <si>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</si>
  <si>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</si>
  <si>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</si>
  <si>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</si>
  <si>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</si>
  <si>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</si>
  <si>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</si>
  <si>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</si>
  <si>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</si>
  <si>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</si>
  <si>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</si>
  <si>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</si>
  <si>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</si>
  <si>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</si>
  <si>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</si>
  <si>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</si>
  <si>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</si>
  <si>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</si>
  <si>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</si>
  <si>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</si>
  <si>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</si>
  <si>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</si>
  <si>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</si>
  <si>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</si>
  <si>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</si>
  <si>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</si>
  <si>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</si>
  <si>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</si>
  <si>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</si>
  <si>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</si>
  <si>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</si>
  <si>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</si>
  <si>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</si>
  <si>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</si>
  <si>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</si>
  <si>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</si>
  <si>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</si>
  <si>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</si>
  <si>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</si>
  <si>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</si>
  <si>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</si>
  <si>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</si>
  <si>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</si>
  <si>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</si>
  <si>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</si>
  <si>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</si>
  <si>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</si>
  <si>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</si>
  <si>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</si>
  <si>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</si>
  <si>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</si>
  <si>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</si>
  <si>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</si>
  <si>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</si>
  <si>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</si>
  <si>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</si>
  <si>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</si>
  <si>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</si>
  <si>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</si>
  <si>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</si>
  <si>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</si>
  <si>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</si>
  <si>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</si>
  <si>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</si>
  <si>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</si>
  <si>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</si>
  <si>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</si>
  <si>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</si>
  <si>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</si>
  <si>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</si>
  <si>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</si>
  <si>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</si>
  <si>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</si>
  <si>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</si>
  <si>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</si>
  <si>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</si>
  <si>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</si>
  <si>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</si>
  <si>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</si>
  <si>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</si>
  <si>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</si>
  <si>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</si>
  <si>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</si>
  <si>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</si>
  <si>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</si>
  <si>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</si>
  <si>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</si>
  <si>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</si>
  <si>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</si>
  <si>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</si>
  <si>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</si>
  <si>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</si>
  <si>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</si>
  <si>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</si>
  <si>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</si>
  <si>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</si>
  <si>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</si>
  <si>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</si>
  <si>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</si>
  <si>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</si>
  <si>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</si>
  <si>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</si>
  <si>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</si>
  <si>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</si>
  <si>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</si>
  <si>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</si>
  <si>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</si>
  <si>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</si>
  <si>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</si>
  <si>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</si>
  <si>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</si>
  <si>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</si>
  <si>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</si>
  <si>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</si>
  <si>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</si>
  <si>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</si>
  <si>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</si>
  <si>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</si>
  <si>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</si>
  <si>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</si>
  <si>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</si>
  <si>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</si>
  <si>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</si>
  <si>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</si>
  <si>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</si>
  <si>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</si>
  <si>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</si>
  <si>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</si>
  <si>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</si>
  <si>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</si>
  <si>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</si>
  <si>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</si>
  <si>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</si>
  <si>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</si>
  <si>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</si>
  <si>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</si>
  <si>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</si>
  <si>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</si>
  <si>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</si>
  <si>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</si>
  <si>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</si>
  <si>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</si>
  <si>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</si>
  <si>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</si>
  <si>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</si>
  <si>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</si>
  <si>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</si>
  <si>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</si>
  <si>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</si>
  <si>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</si>
  <si>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</si>
  <si>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</si>
  <si>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</si>
  <si>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</si>
  <si>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</si>
  <si>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</si>
  <si>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</si>
  <si>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</si>
  <si>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</si>
  <si>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</si>
  <si>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</si>
  <si>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</si>
  <si>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</si>
  <si>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</si>
  <si>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</si>
  <si>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</si>
  <si>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</si>
  <si>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</si>
  <si>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</si>
  <si>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</si>
  <si>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</si>
  <si>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</si>
  <si>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</si>
  <si>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</si>
  <si>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</si>
  <si>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</si>
  <si>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</si>
  <si>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</si>
  <si>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</si>
  <si>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</si>
  <si>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</si>
  <si>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</si>
  <si>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</si>
  <si>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</si>
  <si>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</si>
  <si>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</si>
  <si>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</si>
  <si>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</si>
  <si>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</si>
  <si>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</si>
  <si>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</si>
  <si>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</si>
  <si>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</si>
  <si>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</si>
  <si>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</si>
  <si>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</si>
  <si>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</si>
  <si>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</si>
  <si>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</si>
  <si>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</si>
  <si>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</si>
  <si>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</si>
  <si>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</si>
  <si>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</si>
  <si>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</si>
  <si>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</si>
  <si>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</si>
  <si>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</si>
  <si>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</si>
  <si>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</si>
  <si>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</si>
  <si>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</si>
  <si>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</si>
  <si>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</si>
  <si>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</si>
  <si>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</si>
  <si>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</si>
  <si>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</si>
  <si>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</si>
  <si>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</si>
  <si>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</si>
  <si>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</si>
  <si>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</si>
  <si>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</si>
  <si>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</si>
  <si>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</si>
  <si>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</si>
  <si>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</si>
  <si>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</si>
  <si>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</si>
  <si>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</si>
  <si>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</si>
  <si>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</si>
  <si>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</si>
  <si>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</si>
  <si>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</si>
  <si>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</si>
  <si>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</si>
  <si>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</si>
  <si>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</si>
  <si>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</si>
  <si>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</si>
  <si>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</si>
  <si>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</si>
  <si>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</si>
  <si>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</si>
  <si>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</si>
  <si>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</si>
  <si>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</si>
  <si>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</si>
  <si>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</si>
  <si>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</si>
  <si>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</si>
  <si>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</si>
  <si>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</si>
  <si>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</si>
  <si>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</si>
  <si>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</si>
  <si>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</si>
  <si>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</si>
  <si>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</si>
  <si>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</si>
  <si>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</si>
  <si>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</si>
  <si>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</si>
  <si>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</si>
  <si>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</si>
  <si>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</si>
  <si>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</si>
  <si>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</si>
  <si>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</si>
  <si>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</si>
  <si>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</si>
  <si>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</si>
  <si>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</si>
  <si>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</si>
  <si>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</si>
  <si>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</si>
  <si>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</si>
  <si>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</si>
  <si>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</si>
  <si>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</si>
  <si>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</si>
  <si>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</si>
  <si>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</si>
  <si>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</si>
  <si>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</si>
  <si>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</si>
  <si>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</si>
  <si>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</si>
  <si>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</si>
  <si>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</si>
  <si>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</si>
  <si>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</si>
  <si>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</si>
  <si>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</si>
  <si>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</si>
  <si>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</si>
  <si>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</si>
  <si>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</si>
  <si>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</si>
  <si>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</si>
  <si>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</si>
  <si>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</si>
  <si>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</si>
  <si>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</si>
  <si>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</si>
  <si>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</si>
  <si>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</si>
  <si>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</si>
  <si>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</si>
  <si>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</si>
  <si>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</si>
  <si>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</si>
  <si>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</si>
  <si>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</si>
  <si>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</si>
  <si>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</si>
  <si>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</si>
  <si>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</si>
  <si>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</si>
  <si>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</si>
  <si>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</si>
  <si>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</si>
  <si>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</si>
  <si>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</si>
  <si>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</si>
  <si>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</si>
  <si>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</si>
  <si>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</si>
  <si>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</si>
  <si>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</si>
  <si>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</si>
  <si>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</si>
  <si>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</si>
  <si>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</si>
  <si>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</si>
  <si>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</si>
  <si>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</si>
  <si>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</si>
  <si>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</si>
  <si>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</si>
  <si>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</si>
  <si>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</si>
  <si>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</si>
  <si>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</si>
  <si>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</si>
  <si>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</si>
  <si>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</si>
  <si>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</si>
  <si>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</si>
  <si>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</si>
  <si>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</si>
  <si>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</si>
  <si>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</si>
  <si>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</si>
  <si>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</si>
  <si>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</si>
  <si>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</si>
  <si>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</si>
  <si>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</si>
  <si>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</si>
  <si>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</si>
  <si>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</si>
  <si>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</si>
  <si>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</si>
  <si>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</si>
  <si>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</si>
  <si>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</si>
  <si>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</si>
  <si>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</si>
  <si>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</si>
  <si>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</si>
  <si>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</si>
  <si>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</si>
  <si>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</si>
  <si>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</si>
  <si>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</si>
  <si>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</si>
  <si>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</si>
  <si>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</si>
  <si>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</si>
  <si>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</si>
  <si>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</si>
  <si>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</si>
  <si>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</si>
  <si>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</si>
  <si>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</si>
  <si>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</si>
  <si>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</si>
  <si>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</si>
  <si>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</si>
  <si>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</si>
  <si>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</si>
  <si>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</si>
  <si>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</si>
  <si>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</si>
  <si>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</si>
  <si>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</si>
  <si>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</si>
  <si>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</si>
  <si>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</si>
  <si>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</si>
  <si>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</si>
  <si>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</si>
  <si>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</si>
  <si>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</si>
  <si>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</si>
  <si>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</si>
  <si>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</si>
  <si>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</si>
  <si>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</si>
  <si>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</si>
  <si>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</si>
  <si>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</si>
  <si>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</si>
  <si>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</si>
  <si>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</si>
  <si>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</si>
  <si>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</si>
  <si>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</si>
  <si>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</si>
  <si>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</si>
  <si>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</si>
  <si>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</si>
  <si>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</si>
  <si>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</si>
  <si>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</si>
  <si>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</si>
  <si>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</si>
  <si>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</si>
  <si>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</si>
  <si>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</si>
  <si>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</si>
  <si>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</si>
  <si>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</si>
  <si>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</si>
  <si>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2025-12-27</t>
  </si>
  <si>
    <t>P1736 2번</t>
  </si>
  <si>
    <t>루모터스(신평점)_251227_105320.xlsx</t>
  </si>
  <si>
    <t>루모터스(신평점)_251227_105320.xlsx</t>
    <phoneticPr fontId="2" type="noConversion"/>
  </si>
  <si>
    <t>` *-+</t>
    <phoneticPr fontId="2" type="noConversion"/>
  </si>
  <si>
    <t>한채운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</si>
</sst>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13560000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50</c:v>
                      </c:pt>
                      <c:pt idx="3">
                        <c:v>2</c:v>
                      </c:pt>
                      <c:pt idx="4">
                        <c:v>16</c:v>
                      </c:pt>
                      <c:pt idx="5">
                        <c:v>50</c:v>
                      </c:pt>
                      <c:pt idx="6">
                        <c:v>47</c:v>
                      </c:pt>
                      <c:pt idx="7">
                        <c:v>11</c:v>
                      </c:pt>
                      <c:pt idx="8">
                        <c:v>50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4758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46018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2775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2777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2776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2648</v>
      </c>
      <c r="B8" s="430"/>
      <c r="C8" s="430"/>
      <c r="D8" s="430"/>
      <c r="E8" s="431"/>
      <c r="F8" s="432"/>
      <c r="G8" s="433"/>
      <c r="H8" s="433"/>
      <c r="I8" s="434"/>
      <c r="J8" s="440">
        <v>1100000</v>
      </c>
      <c r="K8" s="440"/>
      <c r="L8" s="440"/>
      <c r="M8" s="440"/>
      <c r="N8" s="440"/>
      <c r="O8" s="441">
        <v>1</v>
      </c>
      <c r="P8" s="441"/>
      <c r="Q8" s="435"/>
      <c r="R8" s="436"/>
      <c r="S8" s="437"/>
      <c r="T8" s="438">
        <v>1100000</v>
      </c>
      <c r="U8" s="439"/>
    </row>
    <row r="9" spans="1:21" ht="15.6" customHeight="1" x14ac:dyDescent="0.3">
      <c r="A9" s="418"/>
      <c r="B9" s="419"/>
      <c r="C9" s="419"/>
      <c r="D9" s="419"/>
      <c r="E9" s="420"/>
      <c r="F9" s="421"/>
      <c r="G9" s="419"/>
      <c r="H9" s="419"/>
      <c r="I9" s="420"/>
      <c r="J9" s="427"/>
      <c r="K9" s="427"/>
      <c r="L9" s="427"/>
      <c r="M9" s="427"/>
      <c r="N9" s="427"/>
      <c r="O9" s="428"/>
      <c r="P9" s="428"/>
      <c r="Q9" s="422"/>
      <c r="R9" s="423"/>
      <c r="S9" s="424"/>
      <c r="T9" s="425"/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 t="s">
        <v>4755</v>
      </c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0</v>
      </c>
      <c r="G20" s="324"/>
      <c r="H20" s="324"/>
      <c r="I20" s="325"/>
      <c r="J20" s="361">
        <f>SUM(J8:N19)</f>
        <v>1100000</v>
      </c>
      <c r="K20" s="362"/>
      <c r="L20" s="362"/>
      <c r="M20" s="362"/>
      <c r="N20" s="363"/>
      <c r="O20" s="326">
        <f>SUM(O8:P19)</f>
        <v>1</v>
      </c>
      <c r="P20" s="326"/>
      <c r="Q20" s="364">
        <f>SUM(Q8:S19)</f>
        <v>0</v>
      </c>
      <c r="R20" s="324"/>
      <c r="S20" s="325"/>
      <c r="T20" s="324">
        <f>SUM(T8:U15)</f>
        <v>1100000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1100000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루모터스(신평점)</v>
      </c>
      <c r="R21" s="332"/>
      <c r="S21" s="332"/>
      <c r="T21" s="332"/>
      <c r="U21" s="384"/>
    </row>
    <row r="22" spans="1:21" ht="20.100000000000001" customHeight="1" x14ac:dyDescent="0.3">
      <c r="A22" s="311" t="s">
        <v>4757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>
        <f>S1</f>
        <v>0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46018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루모터스(신평점)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부산시 사하구 하신중앙로 110-1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010-3551-2366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경동(택배)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0GC_Repair</v>
      </c>
      <c r="B31" s="379"/>
      <c r="C31" s="379"/>
      <c r="D31" s="379"/>
      <c r="E31" s="379"/>
      <c r="F31" s="379">
        <f>F8</f>
        <v>0</v>
      </c>
      <c r="G31" s="379"/>
      <c r="H31" s="379"/>
      <c r="I31" s="379"/>
      <c r="J31" s="383">
        <f>J8</f>
        <v>1100000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1100000</v>
      </c>
      <c r="U31" s="382"/>
    </row>
    <row r="32" spans="1:21" ht="15.6" customHeight="1" x14ac:dyDescent="0.3">
      <c r="A32" s="371">
        <f t="shared" ref="A32:A38" si="0">A9</f>
        <v>0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0</v>
      </c>
      <c r="K32" s="376"/>
      <c r="L32" s="376"/>
      <c r="M32" s="376"/>
      <c r="N32" s="376"/>
      <c r="O32" s="376">
        <f t="shared" ref="O32:O38" si="3">O9</f>
        <v>0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 t="str">
        <f>F16</f>
        <v>P1736 2번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0</v>
      </c>
      <c r="G43" s="324"/>
      <c r="H43" s="324"/>
      <c r="I43" s="325"/>
      <c r="J43" s="361">
        <f>J20</f>
        <v>1100000</v>
      </c>
      <c r="K43" s="362"/>
      <c r="L43" s="362"/>
      <c r="M43" s="362"/>
      <c r="N43" s="363"/>
      <c r="O43" s="326">
        <f>O20</f>
        <v>1</v>
      </c>
      <c r="P43" s="326"/>
      <c r="Q43" s="364">
        <f>Q20</f>
        <v>0</v>
      </c>
      <c r="R43" s="324"/>
      <c r="S43" s="324"/>
      <c r="T43" s="324">
        <f>T20</f>
        <v>1100000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1100000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루모터스(신평점)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4754</v>
      </c>
      <c r="C2" s="47" t="s">
        <v>2774</v>
      </c>
      <c r="E2" t="s">
        <v>1737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33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2634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4712</v>
      </c>
      <c r="F2588" s="269" t="s">
        <v>4711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4714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4720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3945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4398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4726</v>
      </c>
      <c r="F2607" s="269" t="s">
        <v>4725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3939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4398</v>
      </c>
      <c r="E2612" s="292" t="s">
        <v>4736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4680</v>
      </c>
      <c r="E2613" s="292" t="s">
        <v>4737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3945</v>
      </c>
      <c r="E2614" s="292" t="s">
        <v>4738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4739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4740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4303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4746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4649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4747</v>
      </c>
      <c r="L2624" s="265">
        <v>-750000</v>
      </c>
    </row>
    <row r="2625" spans="1:12" x14ac:dyDescent="0.3">
      <c r="A2625" s="58">
        <v>2625</v>
      </c>
      <c r="B2625" s="264">
        <v>46017</v>
      </c>
      <c r="C2625" s="292" t="s">
        <v>1580</v>
      </c>
      <c r="E2625" s="292" t="s">
        <v>4748</v>
      </c>
      <c r="L2625" s="265">
        <v>-715000</v>
      </c>
    </row>
    <row r="2626" spans="1:12" x14ac:dyDescent="0.3">
      <c r="A2626" s="58">
        <v>2626</v>
      </c>
      <c r="B2626" s="264">
        <v>46017</v>
      </c>
      <c r="C2626" s="292" t="s">
        <v>2549</v>
      </c>
      <c r="E2626" s="292" t="s">
        <v>4535</v>
      </c>
      <c r="L2626" s="265">
        <v>-1650000</v>
      </c>
    </row>
    <row r="2627" spans="1:12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2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2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2" x14ac:dyDescent="0.3">
      <c r="A2630" s="58">
        <v>2630</v>
      </c>
      <c r="B2630" s="264">
        <v>46017</v>
      </c>
      <c r="C2630" s="292" t="s">
        <v>1367</v>
      </c>
      <c r="E2630" s="292" t="s">
        <v>4752</v>
      </c>
      <c r="L2630" s="265">
        <v>-450000</v>
      </c>
    </row>
    <row r="2631" spans="1:12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2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  <row r="2633" spans="1:12" x14ac:dyDescent="0.3">
      <c r="A2633" s="58">
        <v>2633</v>
      </c>
      <c r="B2633" s="264">
        <v>46020</v>
      </c>
      <c r="C2633" s="292" t="s">
        <v>3192</v>
      </c>
      <c r="E2633" s="292" t="s">
        <v>4759</v>
      </c>
      <c r="L2633" s="265">
        <v>-1550000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7" sqref="F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46017</v>
      </c>
      <c r="B3" s="235" t="s">
        <v>1126</v>
      </c>
      <c r="C3" s="286">
        <f>SUMIF($B:$B,A3,I:I)</f>
        <v>3235000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114878501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4712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4714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4735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4297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3945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4398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4726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3939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4398</v>
      </c>
      <c r="D211" s="113" t="s">
        <v>4736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4680</v>
      </c>
      <c r="D212" s="113" t="s">
        <v>4737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3945</v>
      </c>
      <c r="D213" s="113" t="s">
        <v>4738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4739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4740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220" spans="1:10" ht="18" customHeight="1" x14ac:dyDescent="0.3">
      <c r="A220" s="82">
        <v>2621</v>
      </c>
      <c r="B220" s="93">
        <v>46015</v>
      </c>
      <c r="C220" s="83" t="s">
        <v>2254</v>
      </c>
      <c r="D220" s="113" t="s">
        <v>4303</v>
      </c>
      <c r="J220" s="80">
        <v>-500000</v>
      </c>
    </row>
    <row r="221" spans="1:10" ht="18" customHeight="1" x14ac:dyDescent="0.3">
      <c r="A221" s="82">
        <v>2622</v>
      </c>
      <c r="B221" s="93">
        <v>46015</v>
      </c>
      <c r="C221" s="83" t="s">
        <v>2549</v>
      </c>
      <c r="D221" s="113" t="s">
        <v>4746</v>
      </c>
      <c r="J221" s="80">
        <v>-1100000</v>
      </c>
    </row>
    <row r="222" spans="1:10" ht="18" customHeight="1" x14ac:dyDescent="0.3">
      <c r="A222" s="82">
        <v>2623</v>
      </c>
      <c r="B222" s="93">
        <v>46015</v>
      </c>
      <c r="C222" s="83" t="s">
        <v>1026</v>
      </c>
      <c r="D222" s="113" t="s">
        <v>4649</v>
      </c>
      <c r="J222" s="80">
        <v>-450000</v>
      </c>
    </row>
    <row r="223" spans="1:10" ht="18" customHeight="1" x14ac:dyDescent="0.3">
      <c r="A223" s="82">
        <v>2624</v>
      </c>
      <c r="B223" s="93">
        <v>46015</v>
      </c>
      <c r="C223" s="83" t="s">
        <v>1592</v>
      </c>
      <c r="D223" s="113" t="s">
        <v>4747</v>
      </c>
      <c r="J223" s="80">
        <v>-750000</v>
      </c>
    </row>
    <row r="224" spans="1:10" ht="18" customHeight="1" x14ac:dyDescent="0.3">
      <c r="A224" s="82">
        <v>2625</v>
      </c>
      <c r="B224" s="93">
        <v>46017</v>
      </c>
      <c r="C224" s="83" t="s">
        <v>1580</v>
      </c>
      <c r="D224" s="113" t="s">
        <v>4748</v>
      </c>
      <c r="J224" s="80">
        <v>-715000</v>
      </c>
    </row>
    <row r="225" spans="1:10" ht="18" customHeight="1" x14ac:dyDescent="0.3">
      <c r="A225" s="82">
        <v>2626</v>
      </c>
      <c r="B225" s="93">
        <v>46017</v>
      </c>
      <c r="C225" s="83" t="s">
        <v>2549</v>
      </c>
      <c r="D225" s="113" t="s">
        <v>4535</v>
      </c>
      <c r="J225" s="80">
        <v>-1650000</v>
      </c>
    </row>
    <row r="226" spans="1:10" ht="18" customHeight="1" x14ac:dyDescent="0.3">
      <c r="A226" s="82">
        <v>2627</v>
      </c>
      <c r="B226" s="93">
        <v>46017</v>
      </c>
      <c r="C226" s="83" t="s">
        <v>1580</v>
      </c>
      <c r="D226" s="113" t="s">
        <v>2375</v>
      </c>
      <c r="F226" s="120">
        <v>750000</v>
      </c>
      <c r="G226" s="85">
        <v>1</v>
      </c>
      <c r="H226" s="126">
        <v>75000</v>
      </c>
      <c r="I226" s="80">
        <v>825000</v>
      </c>
    </row>
    <row r="227" spans="1:10" ht="18" customHeight="1" x14ac:dyDescent="0.3">
      <c r="A227" s="82">
        <v>2628</v>
      </c>
      <c r="B227" s="93">
        <v>46017</v>
      </c>
      <c r="C227" s="83" t="s">
        <v>1367</v>
      </c>
      <c r="D227" s="113" t="s">
        <v>1529</v>
      </c>
      <c r="F227" s="120">
        <v>200000</v>
      </c>
      <c r="G227" s="85">
        <v>1</v>
      </c>
      <c r="I227" s="80">
        <v>200000</v>
      </c>
    </row>
    <row r="228" spans="1:10" ht="18" customHeight="1" x14ac:dyDescent="0.3">
      <c r="A228" s="82">
        <v>2629</v>
      </c>
      <c r="B228" s="93">
        <v>46017</v>
      </c>
      <c r="C228" s="83" t="s">
        <v>1446</v>
      </c>
      <c r="D228" s="113" t="s">
        <v>1737</v>
      </c>
      <c r="F228" s="120">
        <v>1100000</v>
      </c>
      <c r="G228" s="85">
        <v>1</v>
      </c>
      <c r="H228" s="126">
        <v>110000</v>
      </c>
      <c r="I228" s="80">
        <v>1210000</v>
      </c>
    </row>
    <row r="229" spans="1:10" ht="18" customHeight="1" x14ac:dyDescent="0.3">
      <c r="A229" s="82">
        <v>2630</v>
      </c>
      <c r="B229" s="93">
        <v>46017</v>
      </c>
      <c r="C229" s="83" t="s">
        <v>1367</v>
      </c>
      <c r="D229" s="113" t="s">
        <v>4752</v>
      </c>
      <c r="J229" s="80">
        <v>-450000</v>
      </c>
    </row>
    <row r="230" spans="1:10" ht="18" customHeight="1" x14ac:dyDescent="0.3">
      <c r="A230" s="82">
        <v>2631</v>
      </c>
      <c r="B230" s="93">
        <v>46017</v>
      </c>
      <c r="C230" s="83" t="s">
        <v>1467</v>
      </c>
      <c r="D230" s="113" t="s">
        <v>2037</v>
      </c>
      <c r="F230" s="120">
        <v>1000000</v>
      </c>
      <c r="G230" s="85">
        <v>1</v>
      </c>
      <c r="I230" s="80">
        <v>1000000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13560000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50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16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50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47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11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39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26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32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12</v>
      </c>
    </row>
    <row r="21" spans="2:18" x14ac:dyDescent="0.3">
      <c r="B21" s="58" t="s">
        <v>1335</v>
      </c>
      <c r="C21" s="301">
        <f>SUMIF(BTS_매출관리!C:C,B21,BTS_매출관리!I:I)</f>
        <v>2000000</v>
      </c>
      <c r="D21" s="58">
        <f t="shared" si="0"/>
        <v>17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19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50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2640000</v>
      </c>
      <c r="D24" s="58">
        <f t="shared" si="0"/>
        <v>13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50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50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48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450000</v>
      </c>
      <c r="D29" s="269">
        <f t="shared" si="0"/>
        <v>44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10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50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50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50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29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20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50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18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30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50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50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24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50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50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50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50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49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50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50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31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42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24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50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14</v>
      </c>
    </row>
    <row r="66" spans="2:4" x14ac:dyDescent="0.3">
      <c r="B66" s="47" t="s">
        <v>1282</v>
      </c>
      <c r="C66" s="302">
        <f>SUMIF(BTS_매출관리!C:C,B66,BTS_매출관리!I:I)</f>
        <v>3080000</v>
      </c>
      <c r="D66" s="47">
        <f t="shared" ref="D66:D129" si="1">RANK(C66,C:C,0)</f>
        <v>9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50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32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21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50</v>
      </c>
    </row>
    <row r="74" spans="2:4" x14ac:dyDescent="0.3">
      <c r="B74" s="47" t="s">
        <v>1353</v>
      </c>
      <c r="C74" s="302">
        <f>SUMIF(BTS_매출관리!C:C,B74,BTS_매출관리!I:I)</f>
        <v>450000</v>
      </c>
      <c r="D74" s="47">
        <f t="shared" si="1"/>
        <v>44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37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50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21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50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21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27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14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46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38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28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5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1381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4710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4713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4715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4716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4717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4718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4719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4721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4727</v>
      </c>
    </row>
    <row r="1342" spans="1:4" x14ac:dyDescent="0.3">
      <c r="A1342">
        <v>1366</v>
      </c>
      <c r="B1342" s="13">
        <v>46014</v>
      </c>
      <c r="C1342" t="s">
        <v>3945</v>
      </c>
      <c r="D1342" t="s">
        <v>4728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4730</v>
      </c>
    </row>
    <row r="1344" spans="1:4" x14ac:dyDescent="0.3">
      <c r="A1344">
        <v>1368</v>
      </c>
      <c r="B1344" s="13">
        <v>46014</v>
      </c>
      <c r="C1344" t="s">
        <v>4398</v>
      </c>
      <c r="D1344" t="s">
        <v>4731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4732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4733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4734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4742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4743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4744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4745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4749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4750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4751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4753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/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600000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3080000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13560000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1000000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824999.69999999925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4741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450000</v>
      </c>
    </row>
    <row r="115" spans="1:9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1100000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G203" t="s">
        <v>4729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-11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-18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 t="s">
        <v>4722</v>
      </c>
      <c r="D89" s="288" t="s">
        <v>1718</v>
      </c>
      <c r="E89" s="288" t="s">
        <v>4722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-17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-17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-11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-11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4711</v>
      </c>
      <c r="D271" s="288" t="s">
        <v>4712</v>
      </c>
      <c r="E271" s="288" t="s">
        <v>4711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4723</v>
      </c>
      <c r="D272" s="288" t="s">
        <v>4724</v>
      </c>
      <c r="E272" s="288" t="s">
        <v>4723</v>
      </c>
    </row>
    <row r="273" spans="1:5" x14ac:dyDescent="0.3">
      <c r="A273">
        <v>276</v>
      </c>
      <c r="B273">
        <v>1</v>
      </c>
      <c r="C273" s="288" t="s">
        <v>4725</v>
      </c>
      <c r="D273" s="288" t="s">
        <v>4726</v>
      </c>
      <c r="E273" s="288" t="s">
        <v>4725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2025-12-29T12:54:53Z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