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41DC1178-1E8F-4721-AF9A-6E447435DC32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Sheet3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거래처!$A$1:$I$216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주문_리스트!$A$1:$K$2684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1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0" i="4" l="1"/>
  <c r="H208" i="4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89" i="4"/>
  <c r="H190" i="4"/>
  <c r="H191" i="4"/>
  <c r="H192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5" i="4"/>
  <c r="H216" i="4"/>
  <c r="H217" i="4"/>
  <c r="H218" i="4"/>
  <c r="H219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2" i="1"/>
  <c r="H91" i="1"/>
  <c r="H87" i="1"/>
  <c r="H86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<sst xmlns="http://schemas.openxmlformats.org/spreadsheetml/2006/main" count="14482" uniqueCount="4852">
  <si>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</si>
  <si>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</si>
  <si>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</si>
  <si>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</si>
  <si>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</si>
  <si>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</si>
  <si>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</si>
  <si>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</si>
  <si>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</si>
  <si>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</si>
  <si>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</si>
  <si>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</si>
  <si>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</si>
  <si>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</si>
  <si>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</si>
  <si>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</si>
  <si>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</si>
  <si>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</si>
  <si>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</si>
  <si>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</si>
  <si>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</si>
  <si>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</si>
  <si>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</si>
  <si>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</si>
  <si>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</si>
  <si>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</si>
  <si>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</si>
  <si>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</si>
  <si>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</si>
  <si>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</si>
  <si>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</si>
  <si>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</si>
  <si>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</si>
  <si>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</si>
  <si>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</si>
  <si>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</si>
  <si>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</si>
  <si>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</si>
  <si>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</si>
  <si>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</si>
  <si>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</si>
  <si>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</si>
  <si>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</si>
  <si>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</si>
  <si>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</si>
  <si>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</si>
  <si>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</si>
  <si>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</si>
  <si>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</si>
  <si>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</si>
  <si>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</si>
  <si>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</si>
  <si>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</si>
  <si>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</si>
  <si>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</si>
  <si>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</si>
  <si>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</si>
  <si>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</si>
  <si>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</si>
  <si>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</si>
  <si>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</si>
  <si>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</si>
  <si>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</si>
  <si>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</si>
  <si>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</si>
  <si>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</si>
  <si>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</si>
  <si>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</si>
  <si>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</si>
  <si>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</si>
  <si>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</si>
  <si>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</si>
  <si>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</si>
  <si>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</si>
  <si>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</si>
  <si>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</si>
  <si>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</si>
  <si>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</si>
  <si>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</si>
  <si>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</si>
  <si>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</si>
  <si>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</si>
  <si>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</si>
  <si>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</si>
  <si>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</si>
  <si>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</si>
  <si>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</si>
  <si>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</si>
  <si>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</si>
  <si>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</si>
  <si>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</si>
  <si>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</si>
  <si>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</si>
  <si>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</si>
  <si>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</si>
  <si>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</si>
  <si>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</si>
  <si>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</si>
  <si>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</si>
  <si>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</si>
  <si>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</si>
  <si>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</si>
  <si>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</si>
  <si>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</si>
  <si>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</si>
  <si>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</si>
  <si>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</si>
  <si>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</si>
  <si>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</si>
  <si>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</si>
  <si>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</si>
  <si>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</si>
  <si>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</si>
  <si>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</si>
  <si>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</si>
  <si>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</si>
  <si>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</si>
  <si>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</si>
  <si>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</si>
  <si>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</si>
  <si>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</si>
  <si>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</si>
  <si>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</si>
  <si>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</si>
  <si>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</si>
  <si>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</si>
  <si>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</si>
  <si>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</si>
  <si>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</si>
  <si>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</si>
  <si>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</si>
  <si>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</si>
  <si>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</si>
  <si>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</si>
  <si>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</si>
  <si>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</si>
  <si>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</si>
  <si>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</si>
  <si>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</si>
  <si>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</si>
  <si>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</si>
  <si>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</si>
  <si>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</si>
  <si>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</si>
  <si>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</si>
  <si>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</si>
  <si>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</si>
  <si>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</si>
  <si>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</si>
  <si>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</si>
  <si>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</si>
  <si>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</si>
  <si>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</si>
  <si>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</si>
  <si>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</si>
  <si>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</si>
  <si>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</si>
  <si>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</si>
  <si>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</si>
  <si>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</si>
  <si>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</si>
  <si>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</si>
  <si>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</si>
  <si>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</si>
  <si>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</si>
  <si>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</si>
  <si>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</si>
  <si>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</si>
  <si>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</si>
  <si>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</si>
  <si>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</si>
  <si>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</si>
  <si>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</si>
  <si>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</si>
  <si>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</si>
  <si>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</si>
  <si>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</si>
  <si>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</si>
  <si>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</si>
  <si>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</si>
  <si>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</si>
  <si>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</si>
  <si>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</si>
  <si>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</si>
  <si>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</si>
  <si>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</si>
  <si>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</si>
  <si>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</si>
  <si>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</si>
  <si>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</si>
  <si>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</si>
  <si>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</si>
  <si>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</si>
  <si>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</si>
  <si>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</si>
  <si>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</si>
  <si>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</si>
  <si>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</si>
  <si>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</si>
  <si>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</si>
  <si>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</si>
  <si>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</si>
  <si>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</si>
  <si>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</si>
  <si>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</si>
  <si>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</si>
  <si>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</si>
  <si>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</si>
  <si>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</si>
  <si>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</si>
  <si>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</si>
  <si>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</si>
  <si>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</si>
  <si>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</si>
  <si>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</si>
  <si>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</si>
  <si>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</si>
  <si>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</si>
  <si>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</si>
  <si>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</si>
  <si>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</si>
  <si>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</si>
  <si>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</si>
  <si>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</si>
  <si>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</si>
  <si>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</si>
  <si>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</si>
  <si>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</si>
  <si>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</si>
  <si>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</si>
  <si>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</si>
  <si>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</si>
  <si>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</si>
  <si>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</si>
  <si>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</si>
  <si>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</si>
  <si>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</si>
  <si>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</si>
  <si>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</si>
  <si>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</si>
  <si>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</si>
  <si>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</si>
  <si>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</si>
  <si>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</si>
  <si>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</si>
  <si>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</si>
  <si>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</si>
  <si>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</si>
  <si>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</si>
  <si>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</si>
  <si>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</si>
  <si>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</si>
  <si>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</si>
  <si>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</si>
  <si>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</si>
  <si>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</si>
  <si>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</si>
  <si>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</si>
  <si>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</si>
  <si>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</si>
  <si>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</si>
  <si>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</si>
  <si>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</si>
  <si>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</si>
  <si>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</si>
  <si>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</si>
  <si>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</si>
  <si>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</si>
  <si>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</si>
  <si>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</si>
  <si>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</si>
  <si>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</si>
  <si>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</si>
  <si>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</si>
  <si>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</si>
  <si>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</si>
  <si>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</si>
  <si>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</si>
  <si>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</si>
  <si>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</si>
  <si>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</si>
  <si>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</si>
  <si>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</si>
  <si>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</si>
  <si>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</si>
  <si>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</si>
  <si>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</si>
  <si>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</si>
  <si>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</si>
  <si>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</si>
  <si>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</si>
  <si>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</si>
  <si>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</si>
  <si>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</si>
  <si>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</si>
  <si>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</si>
  <si>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</si>
  <si>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</si>
  <si>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</si>
  <si>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</si>
  <si>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</si>
  <si>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</si>
  <si>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</si>
  <si>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</si>
  <si>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</si>
  <si>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</si>
  <si>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</si>
  <si>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</si>
  <si>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</si>
  <si>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</si>
  <si>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</si>
  <si>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</si>
  <si>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</si>
  <si>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</si>
  <si>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</si>
  <si>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</si>
  <si>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</si>
  <si>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</si>
  <si>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</si>
  <si>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</si>
  <si>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</si>
  <si>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</si>
  <si>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</si>
  <si>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</si>
  <si>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</si>
  <si>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</si>
  <si>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</si>
  <si>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</si>
  <si>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</si>
  <si>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</si>
  <si>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</si>
  <si>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</si>
  <si>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</si>
  <si>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</si>
  <si>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</si>
  <si>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</si>
  <si>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</si>
  <si>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</si>
  <si>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</si>
  <si>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</si>
  <si>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</si>
  <si>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</si>
  <si>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</si>
  <si>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</si>
  <si>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</si>
  <si>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</si>
  <si>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</si>
  <si>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</si>
  <si>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</si>
  <si>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</si>
  <si>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</si>
  <si>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</si>
  <si>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</si>
  <si>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</si>
  <si>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</si>
  <si>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</si>
  <si>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</si>
  <si>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</si>
  <si>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</si>
  <si>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</si>
  <si>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</si>
  <si>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</si>
  <si>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</si>
  <si>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</si>
  <si>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</si>
  <si>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</si>
  <si>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</si>
  <si>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</si>
  <si>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</si>
  <si>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</si>
  <si>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</si>
  <si>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</si>
  <si>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</si>
  <si>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</si>
  <si>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</si>
  <si>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</si>
  <si>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</si>
  <si>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</si>
  <si>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</si>
  <si>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</si>
  <si>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</si>
  <si>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</si>
  <si>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</si>
  <si>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</si>
  <si>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</si>
  <si>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</si>
  <si>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</si>
  <si>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</si>
  <si>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</si>
  <si>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</si>
  <si>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</si>
  <si>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</si>
  <si>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</si>
  <si>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</si>
  <si>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</si>
  <si>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</si>
  <si>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</si>
  <si>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</si>
  <si>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</si>
  <si>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</si>
  <si>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</si>
  <si>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</si>
  <si>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</si>
  <si>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</si>
  <si>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</si>
  <si>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</si>
  <si>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</si>
  <si>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</si>
  <si>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</si>
  <si>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</si>
  <si>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</si>
  <si>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</si>
  <si>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</si>
  <si>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</si>
  <si>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</si>
  <si>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</si>
  <si>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</si>
  <si>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</si>
  <si>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</si>
  <si>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</si>
  <si>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</si>
  <si>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</si>
  <si>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</si>
  <si>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</si>
  <si>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</si>
  <si>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</si>
  <si>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</si>
  <si>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</si>
  <si>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</si>
  <si>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</si>
  <si>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</si>
  <si>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</si>
  <si>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</si>
  <si>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</si>
  <si>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</si>
  <si>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</si>
  <si>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</si>
  <si>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</si>
  <si>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</si>
  <si>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</si>
  <si>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</si>
  <si>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</si>
  <si>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</si>
  <si>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</si>
  <si>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</si>
  <si>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</si>
  <si>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</si>
  <si>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</si>
  <si>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</si>
  <si>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</si>
  <si>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</si>
  <si>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</si>
  <si>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</si>
  <si>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</si>
  <si>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</si>
  <si>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</si>
  <si>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</si>
  <si>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</si>
  <si>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</si>
  <si>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</si>
  <si>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</si>
  <si>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</si>
  <si>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</si>
  <si>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</si>
  <si>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</si>
  <si>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</si>
  <si>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</si>
  <si>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</si>
  <si>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</si>
  <si>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</si>
  <si>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</si>
  <si>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</si>
  <si>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</si>
  <si>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</si>
  <si>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</si>
  <si>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</si>
  <si>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</si>
  <si>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</si>
  <si>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</si>
  <si>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</si>
  <si>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</si>
  <si>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</si>
  <si>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</si>
  <si>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</si>
  <si>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</si>
  <si>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</si>
  <si>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</si>
  <si>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</si>
  <si>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</si>
  <si>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</si>
  <si>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</si>
  <si>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</si>
  <si>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</si>
  <si>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</si>
  <si>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</si>
  <si>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</si>
  <si>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</si>
  <si>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</si>
  <si>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</si>
  <si>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</si>
  <si>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</si>
  <si>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</si>
  <si>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</si>
  <si>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</si>
  <si>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</si>
  <si>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</si>
  <si>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</si>
  <si>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</si>
  <si>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</si>
  <si>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</si>
  <si>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</si>
  <si>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</si>
  <si>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</si>
  <si>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</si>
  <si>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</si>
  <si>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</si>
  <si>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</si>
  <si>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</si>
  <si>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</si>
  <si>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</si>
  <si>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</si>
  <si>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</si>
  <si>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</si>
  <si>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</si>
  <si>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</si>
  <si>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</si>
  <si>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</si>
  <si>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</si>
  <si>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</si>
  <si>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</si>
  <si>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</si>
  <si>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</si>
  <si>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</si>
  <si>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</si>
  <si>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</si>
  <si>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</si>
  <si>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</si>
  <si>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</si>
  <si>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</si>
  <si>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</si>
  <si>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</si>
  <si>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</si>
  <si>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</si>
  <si>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</si>
  <si>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</si>
  <si>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</si>
  <si>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</si>
  <si>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</si>
  <si>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</si>
  <si>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</si>
  <si>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</si>
  <si>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</si>
  <si>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</si>
  <si>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</si>
  <si>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</si>
  <si>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</si>
  <si>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</si>
  <si>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</si>
  <si>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</si>
  <si>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</si>
  <si>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</si>
  <si>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</si>
  <si>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</si>
  <si>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</si>
  <si>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</si>
  <si>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</si>
  <si>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</si>
  <si>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</si>
  <si>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</si>
  <si>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</si>
  <si>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</si>
  <si>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</si>
  <si>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</si>
  <si>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</si>
  <si>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</si>
  <si>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</si>
  <si>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</si>
  <si>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</si>
  <si>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</si>
  <si>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</si>
  <si>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</si>
  <si>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</si>
  <si>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</si>
  <si>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</si>
  <si>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</si>
  <si>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</si>
  <si>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</si>
  <si>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</si>
  <si>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</si>
  <si>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</si>
  <si>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</si>
  <si>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</si>
  <si>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</si>
  <si>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</si>
  <si>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</si>
  <si>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</si>
  <si>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</si>
  <si>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</si>
  <si>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</si>
  <si>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</si>
  <si>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</si>
  <si>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</si>
  <si>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</si>
  <si>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</si>
  <si>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</si>
  <si>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</si>
  <si>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</si>
  <si>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</si>
  <si>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</si>
  <si>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</si>
  <si>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</si>
  <si>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</si>
  <si>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</si>
  <si>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</si>
  <si>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</si>
  <si>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</si>
  <si>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</si>
  <si>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</si>
  <si>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</si>
  <si>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</si>
  <si>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</si>
  <si>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</si>
  <si>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</si>
  <si>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</si>
  <si>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</si>
  <si>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</si>
  <si>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</si>
  <si>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</si>
  <si>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</si>
  <si>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</si>
  <si>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</si>
  <si>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</si>
  <si>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</si>
  <si>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</si>
  <si>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</si>
  <si>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</si>
  <si>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</si>
  <si>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</si>
  <si>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</si>
  <si>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</si>
  <si>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</si>
  <si>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</si>
  <si>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</si>
  <si>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</si>
  <si>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</si>
  <si>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</si>
  <si>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</si>
  <si>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</si>
  <si>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</si>
  <si>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</si>
  <si>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</si>
  <si>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</si>
  <si>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</si>
  <si>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</si>
  <si>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</si>
  <si>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</si>
  <si>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</si>
  <si>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</si>
  <si>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</si>
  <si>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</si>
  <si>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</si>
  <si>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</si>
  <si>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</si>
  <si>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</si>
  <si>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</si>
  <si>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</si>
  <si>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</si>
  <si>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</si>
  <si>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</si>
  <si>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</si>
  <si>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</si>
  <si>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</si>
  <si>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</si>
  <si>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</si>
  <si>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</si>
  <si>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</si>
  <si>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</si>
  <si>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</si>
  <si>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</si>
  <si>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</si>
  <si>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</si>
  <si>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</si>
  <si>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</si>
  <si>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</si>
  <si>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</si>
  <si>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</si>
  <si>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</si>
  <si>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</si>
  <si>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</si>
  <si>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</si>
  <si>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</si>
  <si>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</si>
  <si>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</si>
  <si>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</si>
  <si>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</si>
  <si>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</si>
  <si>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</si>
  <si>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</si>
  <si>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</si>
  <si>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</si>
  <si>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</si>
  <si>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</si>
  <si>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</si>
  <si>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</si>
  <si>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</si>
  <si>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</si>
  <si>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</si>
  <si>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</si>
  <si>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</si>
  <si>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</si>
  <si>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</si>
  <si>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</si>
  <si>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</si>
  <si>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</si>
  <si>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</si>
  <si>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</si>
  <si>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</si>
  <si>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</si>
  <si>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</si>
  <si>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</si>
  <si>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</si>
  <si>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</si>
  <si>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</si>
  <si>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</si>
  <si>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</si>
  <si>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</si>
  <si>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</si>
  <si>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</si>
  <si>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</si>
  <si>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</si>
  <si>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</si>
  <si>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</si>
  <si>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</si>
  <si>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</si>
  <si>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</si>
  <si>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</si>
  <si>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</si>
  <si>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</si>
  <si>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</si>
  <si>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</si>
  <si>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</si>
  <si>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</si>
  <si>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</si>
  <si>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</si>
  <si>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</si>
  <si>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</si>
  <si>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</si>
  <si>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</si>
  <si>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</si>
  <si>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</si>
  <si>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</si>
  <si>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</si>
  <si>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</si>
  <si>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</si>
  <si>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</si>
  <si>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</si>
  <si>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</si>
  <si>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</si>
  <si>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</si>
  <si>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</si>
  <si>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</si>
  <si>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</si>
  <si>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</si>
  <si>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</si>
  <si>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</si>
  <si>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</si>
  <si>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</si>
  <si>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</si>
  <si>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</si>
  <si>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</si>
  <si>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</si>
  <si>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</si>
  <si>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</si>
  <si>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</si>
  <si>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</si>
  <si>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</si>
  <si>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</si>
  <si>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</si>
  <si>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</si>
  <si>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</si>
  <si>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</si>
  <si>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</si>
  <si>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</si>
  <si>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</si>
  <si>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</si>
  <si>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</si>
  <si>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</si>
  <si>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</si>
  <si>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</si>
  <si>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</si>
  <si>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</si>
  <si>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</si>
  <si>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</si>
  <si>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</si>
  <si>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</si>
  <si>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</si>
  <si>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</si>
  <si>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</si>
  <si>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</si>
  <si>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</si>
  <si>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</si>
  <si>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</si>
  <si>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</si>
  <si>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</si>
  <si>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</si>
  <si>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</si>
  <si>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</si>
  <si>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</si>
  <si>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</si>
  <si>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</si>
  <si>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</si>
  <si>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</si>
  <si>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</si>
  <si>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</si>
  <si>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</si>
  <si>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</si>
  <si>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</si>
  <si>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</si>
  <si>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</si>
  <si>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</si>
  <si>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</si>
  <si>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</si>
  <si>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</si>
  <si>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</si>
  <si>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</si>
  <si>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</si>
  <si>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</si>
  <si>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</si>
  <si>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</si>
  <si>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</si>
  <si>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</si>
  <si>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</si>
  <si>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</si>
  <si>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</si>
  <si>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</si>
  <si>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</si>
  <si>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</si>
  <si>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</si>
  <si>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</si>
  <si>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</si>
  <si>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</si>
  <si>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</si>
  <si>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</si>
  <si>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</si>
  <si>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</si>
  <si>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</si>
  <si>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</si>
  <si>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</si>
  <si>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</si>
  <si>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</si>
  <si>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</si>
  <si>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</si>
  <si>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</si>
  <si>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</si>
  <si>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</si>
  <si>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</si>
  <si>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</si>
  <si>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</si>
  <si>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</si>
  <si>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</si>
  <si>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</si>
  <si>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</si>
  <si>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</si>
  <si>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</si>
  <si>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</si>
  <si>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</si>
  <si>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</si>
  <si>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</si>
  <si>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</si>
  <si>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</si>
  <si>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</si>
  <si>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</si>
  <si>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</si>
  <si>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</si>
  <si>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</si>
  <si>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</si>
  <si>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</si>
  <si>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</si>
  <si>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</si>
  <si>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</si>
  <si>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</si>
  <si>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</si>
  <si>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</si>
  <si>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</si>
  <si>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</si>
  <si>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</si>
  <si>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</si>
  <si>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</si>
  <si>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</si>
  <si>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</si>
  <si>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</si>
  <si>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</si>
  <si>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</si>
  <si>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</si>
  <si>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</si>
  <si>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</si>
  <si>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</si>
  <si>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</si>
  <si>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</si>
  <si>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</si>
  <si>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</si>
  <si>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</si>
  <si>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</si>
  <si>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</si>
  <si>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</si>
  <si>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</si>
  <si>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</si>
  <si>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</si>
  <si>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</si>
  <si>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</si>
  <si>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</si>
  <si>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</si>
  <si>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</si>
  <si>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</si>
  <si>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</si>
  <si>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</si>
  <si>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</si>
  <si>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</si>
  <si>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</si>
  <si>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</si>
  <si>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</si>
  <si>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</si>
  <si>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</si>
  <si>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</si>
  <si>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</si>
  <si>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</si>
  <si>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</si>
  <si>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</si>
  <si>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</si>
  <si>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</si>
  <si>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</si>
  <si>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</si>
  <si>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</si>
  <si>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</si>
  <si>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</si>
  <si>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</si>
  <si>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</si>
  <si>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</si>
  <si>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</si>
  <si>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</si>
  <si>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</si>
  <si>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</si>
  <si>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</si>
  <si>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</si>
  <si>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</si>
  <si>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</si>
  <si>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</si>
  <si>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</si>
  <si>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</si>
  <si>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</si>
  <si>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</si>
  <si>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</si>
  <si>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</si>
  <si>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</si>
  <si>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</si>
  <si>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</si>
  <si>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</si>
  <si>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</si>
  <si>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</si>
  <si>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</si>
  <si>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</si>
  <si>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</si>
  <si>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</si>
  <si>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</si>
  <si>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</si>
  <si>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</si>
  <si>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</si>
  <si>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</si>
  <si>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</si>
  <si>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</si>
  <si>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</si>
  <si>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</si>
  <si>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</si>
  <si>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</si>
  <si>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</si>
  <si>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</si>
  <si>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</si>
  <si>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</si>
  <si>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</si>
  <si>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</si>
  <si>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</si>
  <si>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</si>
  <si>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</si>
  <si>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</si>
  <si>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</si>
  <si>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</si>
  <si>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</si>
  <si>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</si>
  <si>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</si>
  <si>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</si>
  <si>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</si>
  <si>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</si>
  <si>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</si>
  <si>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</si>
  <si>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</si>
  <si>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</si>
  <si>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</si>
  <si>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</si>
  <si>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</si>
  <si>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</si>
  <si>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</si>
  <si>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</si>
  <si>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</si>
  <si>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</si>
  <si>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</si>
  <si>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</si>
  <si>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</si>
  <si>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</si>
  <si>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</si>
  <si>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</si>
  <si>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</si>
  <si>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</si>
  <si>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</si>
  <si>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</si>
  <si>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</si>
  <si>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</si>
  <si>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</si>
  <si>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</si>
  <si>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</si>
  <si>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</si>
  <si>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</si>
  <si>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</si>
  <si>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</si>
  <si>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</si>
  <si>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</si>
  <si>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</si>
  <si>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</si>
  <si>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</si>
  <si>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</si>
  <si>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</si>
  <si>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</si>
  <si>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</si>
  <si>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</si>
  <si>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</si>
  <si>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</si>
  <si>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</si>
  <si>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</si>
  <si>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</si>
  <si>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</si>
  <si>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</si>
  <si>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</si>
  <si>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</si>
  <si>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</si>
  <si>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</si>
  <si>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</si>
  <si>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</si>
  <si>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</si>
  <si>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</si>
  <si>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</si>
  <si>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</si>
  <si>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</si>
  <si>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</si>
  <si>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</si>
  <si>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</si>
  <si>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</si>
  <si>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</si>
  <si>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</si>
  <si>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</si>
  <si>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</si>
  <si>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</si>
  <si>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</si>
  <si>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</si>
  <si>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</si>
  <si>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</si>
  <si>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</si>
  <si>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</si>
  <si>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</si>
  <si>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</si>
  <si>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</si>
  <si>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</si>
  <si>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</si>
  <si>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</si>
  <si>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</si>
  <si>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</si>
  <si>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</si>
  <si>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</si>
  <si>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</si>
  <si>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</si>
  <si>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</si>
  <si>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</si>
  <si>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</si>
  <si>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</si>
  <si>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</si>
  <si>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</si>
  <si>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</si>
  <si>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</si>
  <si>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</si>
  <si>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</si>
  <si>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</si>
  <si>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</si>
  <si>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</si>
  <si>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</si>
  <si>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</si>
  <si>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</si>
  <si>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</si>
  <si>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</si>
  <si>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</si>
  <si>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</si>
  <si>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</si>
  <si>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</si>
  <si>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</si>
  <si>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</si>
  <si>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</si>
  <si>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</si>
  <si>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</si>
  <si>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</si>
  <si>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</si>
  <si>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</si>
  <si>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</si>
  <si>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</si>
  <si>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</si>
  <si>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</si>
  <si>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</si>
  <si>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</si>
  <si>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</si>
  <si>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</si>
  <si>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</si>
  <si>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</si>
  <si>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</si>
  <si>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</si>
  <si>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</si>
  <si>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</si>
  <si>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</si>
  <si>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</si>
  <si>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</si>
  <si>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</si>
  <si>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</si>
  <si>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</si>
  <si>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</si>
  <si>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</si>
  <si>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</si>
  <si>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</si>
  <si>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</si>
  <si>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</si>
  <si>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</si>
  <si>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</si>
  <si>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</si>
  <si>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</si>
  <si>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</si>
  <si>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</si>
  <si>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</si>
  <si>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</si>
  <si>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</si>
  <si>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</si>
  <si>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</si>
  <si>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</si>
  <si>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</si>
  <si>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</si>
  <si>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</si>
  <si>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</si>
  <si>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</si>
  <si>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</si>
  <si>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</si>
  <si>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</si>
  <si>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</si>
  <si>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</si>
  <si>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</si>
  <si>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</si>
  <si>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</si>
  <si>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</si>
  <si>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</si>
  <si>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</si>
  <si>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</si>
  <si>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</si>
  <si>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</si>
  <si>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</si>
  <si>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</si>
  <si>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</si>
  <si>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</si>
  <si>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</si>
  <si>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</si>
  <si>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</si>
  <si>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</si>
  <si>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</si>
  <si>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</si>
  <si>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</si>
  <si>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</si>
  <si>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</si>
  <si>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</si>
  <si>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</si>
  <si>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</si>
  <si>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</si>
  <si>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</si>
  <si>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</si>
  <si>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</si>
  <si>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</si>
  <si>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</si>
  <si>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</si>
  <si>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</si>
  <si>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</si>
  <si>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</si>
  <si>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</si>
  <si>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</si>
  <si>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</si>
  <si>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</si>
  <si>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</si>
  <si>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</si>
  <si>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</si>
  <si>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</si>
  <si>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</si>
  <si>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</si>
  <si>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</si>
  <si>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</si>
  <si>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</si>
  <si>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</si>
  <si>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</si>
  <si>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</si>
  <si>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</si>
  <si>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</si>
  <si>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</si>
  <si>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</si>
  <si>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</si>
  <si>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</si>
  <si>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</si>
  <si>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</si>
  <si>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</si>
  <si>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</si>
  <si>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</si>
  <si>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</si>
  <si>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</si>
  <si>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</si>
  <si>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</si>
  <si>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</si>
  <si>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</si>
  <si>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</si>
  <si>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</si>
  <si>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</si>
  <si>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</si>
  <si>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</si>
  <si>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</si>
  <si>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</si>
  <si>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</si>
  <si>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</si>
  <si>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</si>
  <si>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</si>
  <si>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</si>
  <si>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</si>
  <si>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</si>
  <si>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</si>
  <si>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</si>
  <si>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</si>
  <si>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</si>
  <si>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</si>
  <si>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</si>
  <si>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</si>
  <si>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</si>
  <si>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</si>
  <si>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</si>
  <si>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</si>
  <si>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</si>
  <si>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</si>
  <si>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</si>
  <si>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</si>
  <si>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</si>
  <si>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</si>
  <si>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</si>
  <si>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</si>
  <si>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</si>
  <si>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</si>
  <si>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</si>
  <si>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</si>
  <si>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</si>
  <si>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</si>
  <si>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</si>
  <si>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</si>
  <si>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</si>
  <si>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</si>
  <si>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</si>
  <si>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</si>
  <si>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</si>
  <si>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</si>
  <si>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</si>
  <si>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</si>
  <si>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</si>
  <si>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</si>
  <si>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</si>
  <si>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</si>
  <si>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</si>
  <si>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</si>
  <si>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</si>
  <si>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</si>
  <si>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</si>
  <si>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</si>
  <si>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</si>
  <si>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</si>
  <si>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</si>
  <si>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</si>
  <si>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</si>
  <si>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</si>
  <si>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</si>
  <si>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</si>
  <si>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</si>
  <si>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</si>
  <si>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</si>
  <si>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</si>
  <si>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</si>
  <si>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</si>
  <si>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</si>
  <si>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</si>
  <si>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</si>
  <si>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</si>
  <si>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</si>
  <si>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</si>
  <si>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</si>
  <si>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</si>
  <si>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</si>
  <si>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</si>
  <si>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</si>
  <si>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</si>
  <si>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</si>
  <si>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</si>
  <si>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</si>
  <si>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</si>
  <si>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</si>
  <si>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</si>
  <si>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</si>
  <si>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</si>
  <si>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</si>
  <si>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</si>
  <si>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</si>
  <si>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</si>
  <si>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</si>
  <si>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</si>
  <si>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</si>
  <si>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</si>
  <si>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</si>
  <si>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</si>
  <si>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</si>
  <si>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</si>
  <si>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</si>
  <si>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</si>
  <si>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</si>
  <si>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</si>
  <si>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</si>
  <si>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</si>
  <si>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</si>
  <si>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</si>
  <si>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</si>
  <si>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</si>
  <si>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</si>
  <si>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</si>
  <si>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</si>
  <si>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</si>
  <si>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</si>
  <si>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</si>
  <si>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</si>
  <si>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</si>
  <si>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</si>
  <si>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</si>
  <si>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</si>
  <si>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</si>
  <si>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</si>
  <si>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</si>
  <si>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</si>
  <si>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</si>
  <si>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</si>
  <si>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</si>
  <si>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</si>
  <si>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</si>
  <si>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</si>
  <si>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</si>
  <si>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</si>
  <si>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</si>
  <si>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</si>
  <si>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</si>
  <si>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</si>
  <si>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</si>
  <si>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</si>
  <si>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</si>
  <si>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</si>
  <si>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</si>
  <si>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</si>
  <si>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</si>
  <si>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</si>
  <si>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</si>
  <si>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</si>
  <si>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</si>
  <si>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</si>
  <si>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</si>
  <si>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</si>
  <si>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</si>
  <si>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</si>
  <si>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</si>
  <si>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</si>
  <si>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</si>
  <si>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</si>
  <si>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</si>
  <si>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</si>
  <si>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</si>
  <si>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</si>
  <si>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</si>
  <si>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</si>
  <si>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</si>
  <si>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</si>
  <si>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</si>
  <si>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</si>
  <si>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</si>
  <si>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</si>
  <si>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</si>
  <si>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</si>
  <si>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</si>
  <si>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</si>
  <si>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</si>
  <si>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</si>
  <si>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</si>
  <si>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</si>
  <si>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</si>
  <si>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</si>
  <si>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</si>
  <si>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</si>
  <si>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</si>
  <si>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</si>
  <si>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</si>
  <si>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</si>
  <si>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</si>
  <si>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</si>
  <si>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</si>
  <si>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</si>
  <si>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</si>
  <si>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</si>
  <si>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</si>
  <si>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</si>
  <si>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</si>
  <si>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</si>
  <si>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</si>
  <si>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</si>
  <si>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</si>
  <si>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</si>
  <si>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</si>
  <si>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</si>
  <si>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</si>
  <si>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</si>
  <si>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</si>
  <si>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</si>
  <si>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</si>
  <si>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</si>
  <si>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</si>
  <si>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</si>
  <si>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</si>
  <si>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</si>
  <si>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</si>
  <si>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</si>
  <si>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</si>
  <si>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</si>
  <si>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</si>
  <si>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</si>
  <si>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</si>
  <si>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</si>
  <si>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</si>
  <si>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</si>
  <si>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</si>
  <si>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</si>
  <si>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</si>
  <si>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</si>
  <si>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</si>
  <si>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</si>
  <si>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</si>
  <si>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</si>
  <si>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</si>
  <si>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</si>
  <si>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</si>
  <si>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</si>
  <si>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</si>
  <si>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</si>
  <si>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</si>
  <si>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</si>
  <si>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</si>
  <si>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</si>
  <si>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</si>
  <si>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</si>
  <si>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</si>
  <si>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</si>
  <si>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</si>
  <si>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</si>
  <si>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</si>
  <si>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</si>
  <si>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</si>
  <si>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</si>
  <si>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</si>
  <si>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</si>
  <si>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</si>
  <si>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</si>
  <si>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</si>
  <si>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</si>
  <si>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</si>
  <si>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</si>
  <si>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</si>
  <si>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</si>
  <si>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</si>
  <si>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</si>
  <si>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</si>
  <si>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</si>
  <si>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</si>
  <si>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</si>
  <si>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</si>
  <si>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</si>
  <si>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</si>
  <si>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</si>
  <si>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</si>
  <si>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</si>
  <si>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</si>
  <si>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</si>
  <si>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</si>
  <si>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</si>
  <si>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</si>
  <si>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</si>
  <si>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</si>
  <si>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</si>
  <si>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</si>
  <si>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</si>
  <si>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</si>
  <si>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</si>
  <si>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</si>
  <si>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</si>
  <si>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</si>
  <si>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</si>
  <si>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</si>
  <si>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</si>
  <si>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</si>
  <si>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</si>
  <si>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</si>
  <si>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</si>
  <si>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</si>
  <si>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</si>
  <si>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</si>
  <si>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</si>
  <si>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</si>
  <si>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</si>
  <si>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</si>
  <si>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</si>
  <si>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</si>
  <si>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</si>
  <si>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</si>
  <si>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</si>
  <si>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</si>
  <si>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</si>
  <si>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</si>
  <si>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</si>
  <si>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</si>
  <si>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</si>
  <si>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</si>
  <si>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</si>
  <si>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</si>
  <si>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</si>
  <si>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</si>
  <si>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</si>
  <si>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</si>
  <si>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</si>
  <si>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</si>
  <si>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</si>
  <si>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</si>
  <si>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</si>
  <si>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</si>
  <si>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</si>
  <si>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</si>
  <si>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</si>
  <si>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</si>
  <si>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</si>
  <si>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</si>
  <si>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</si>
  <si>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</si>
  <si>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</si>
  <si>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</si>
  <si>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</si>
  <si>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</si>
  <si>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</si>
  <si>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</si>
  <si>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</si>
  <si>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</si>
  <si>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</si>
  <si>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</si>
  <si>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</si>
  <si>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</si>
  <si>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</si>
  <si>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</si>
  <si>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</si>
  <si>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</si>
  <si>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</si>
  <si>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</si>
  <si>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</si>
  <si>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</si>
  <si>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</si>
  <si>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</si>
  <si>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</si>
  <si>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</si>
  <si>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</si>
  <si>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</si>
  <si>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</si>
  <si>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</si>
  <si>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</si>
  <si>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</si>
  <si>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</si>
  <si>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</si>
  <si>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</si>
  <si>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</si>
  <si>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</si>
  <si>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</si>
  <si>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</si>
  <si>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</si>
  <si>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</si>
  <si>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</si>
  <si>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</si>
  <si>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</si>
  <si>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</si>
  <si>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</si>
  <si>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</si>
  <si>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</si>
  <si>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</si>
  <si>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</si>
  <si>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</si>
  <si>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</si>
  <si>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</si>
  <si>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</si>
  <si>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</si>
  <si>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</si>
  <si>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</si>
  <si>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</si>
  <si>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</si>
  <si>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</si>
  <si>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</si>
  <si>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</si>
  <si>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</si>
  <si>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</si>
  <si>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</si>
  <si>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</si>
  <si>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</si>
  <si>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</si>
  <si>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</si>
  <si>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</si>
  <si>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</si>
  <si>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</si>
  <si>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</si>
  <si>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</si>
  <si>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</si>
  <si>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</si>
  <si>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</si>
  <si>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</si>
  <si>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</si>
  <si>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</si>
  <si>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</si>
  <si>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</si>
  <si>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</si>
  <si>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</si>
  <si>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</si>
  <si>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</si>
  <si>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</si>
  <si>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</si>
  <si>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</si>
  <si>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</si>
  <si>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</si>
  <si>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</si>
  <si>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</si>
  <si>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</si>
  <si>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</si>
  <si>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</si>
  <si>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</si>
  <si>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</si>
  <si>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</si>
  <si>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</si>
  <si>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</si>
  <si>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</si>
  <si>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</si>
  <si>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</si>
  <si>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</si>
  <si>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</si>
  <si>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</si>
  <si>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</si>
  <si>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</si>
  <si>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</si>
  <si>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</si>
  <si>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</si>
  <si>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</si>
  <si>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</si>
  <si>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</si>
  <si>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</si>
  <si>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</si>
  <si>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</si>
  <si>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</si>
  <si>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</si>
  <si>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</si>
  <si>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</si>
  <si>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</si>
  <si>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</si>
  <si>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</si>
  <si>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</si>
  <si>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</si>
  <si>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</si>
  <si>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</si>
  <si>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</si>
  <si>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</si>
  <si>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</si>
  <si>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</si>
  <si>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</si>
  <si>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</si>
  <si>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</si>
  <si>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</si>
  <si>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</si>
  <si>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</si>
  <si>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</si>
  <si>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</si>
  <si>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</si>
  <si>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</si>
  <si>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</si>
  <si>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</si>
  <si>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</si>
  <si>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</si>
  <si>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</si>
  <si>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</si>
  <si>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</si>
  <si>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</si>
  <si>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</si>
  <si>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</si>
  <si>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</si>
  <si>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</si>
  <si>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</si>
  <si>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</si>
  <si>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</si>
  <si>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</si>
  <si>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</si>
  <si>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</si>
  <si>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</si>
  <si>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</si>
  <si>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</si>
  <si>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</si>
  <si>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</si>
  <si>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</si>
  <si>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</si>
  <si>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</si>
  <si>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</si>
  <si>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</si>
  <si>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</si>
  <si>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</si>
  <si>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</si>
  <si>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</si>
  <si>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</si>
  <si>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</si>
  <si>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</si>
  <si>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</si>
  <si>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</si>
  <si>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</si>
  <si>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</si>
  <si>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</si>
  <si>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</si>
  <si>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</si>
  <si>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</si>
  <si>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</si>
  <si>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</si>
  <si>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</si>
  <si>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</si>
  <si>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</si>
  <si>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</si>
  <si>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</si>
  <si>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</si>
  <si>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</si>
  <si>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</si>
  <si>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</si>
  <si>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</si>
  <si>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</si>
  <si>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</si>
  <si>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</si>
  <si>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</si>
  <si>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</si>
  <si>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</si>
  <si>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</si>
  <si>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</si>
  <si>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</si>
  <si>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</si>
  <si>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</si>
  <si>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</si>
  <si>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</si>
  <si>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</si>
  <si>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</si>
  <si>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</si>
  <si>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</si>
  <si>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</si>
  <si>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</si>
  <si>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</si>
  <si>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</si>
  <si>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</si>
  <si>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</si>
  <si>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</si>
  <si>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</si>
  <si>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</si>
  <si>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</si>
  <si>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</si>
  <si>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</si>
  <si>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</si>
  <si>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</si>
  <si>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</si>
  <si>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</si>
  <si>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</si>
  <si>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</si>
  <si>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</si>
  <si>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</si>
  <si>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</si>
  <si>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</si>
  <si>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</si>
  <si>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</si>
  <si>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</si>
  <si>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</si>
  <si>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</si>
  <si>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</si>
  <si>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</si>
  <si>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</si>
  <si>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</si>
  <si>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</si>
  <si>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</si>
  <si>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</si>
  <si>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</si>
  <si>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</si>
  <si>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</si>
  <si>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</si>
  <si>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</si>
  <si>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</si>
  <si>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</si>
  <si>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</si>
  <si>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</si>
  <si>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</si>
  <si>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</si>
  <si>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</si>
  <si>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</si>
  <si>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</si>
  <si>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</si>
  <si>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</si>
  <si>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</si>
  <si>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</si>
  <si>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</si>
  <si>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</si>
  <si>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</si>
  <si>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</si>
  <si>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</si>
  <si>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</si>
  <si>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</si>
  <si>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</si>
  <si>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</si>
  <si>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</si>
  <si>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</si>
  <si>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</si>
  <si>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</si>
  <si>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</si>
  <si>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</si>
  <si>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</si>
  <si>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</si>
  <si>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</si>
  <si>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</si>
  <si>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</si>
  <si>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</si>
  <si>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</si>
  <si>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</si>
  <si>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</si>
  <si>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</si>
  <si>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</si>
  <si>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</si>
  <si>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</si>
  <si>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</si>
  <si>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</si>
  <si>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</si>
  <si>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</si>
  <si>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</si>
  <si>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</si>
  <si>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</si>
  <si>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</si>
  <si>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</si>
  <si>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</si>
  <si>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</si>
  <si>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</si>
  <si>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</si>
  <si>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</si>
  <si>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</si>
  <si>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</si>
  <si>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</si>
  <si>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</si>
  <si>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</si>
  <si>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</si>
  <si>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</si>
  <si>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</si>
  <si>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</si>
  <si>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</si>
  <si>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</si>
  <si>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</si>
  <si>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</si>
  <si>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</si>
  <si>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</si>
  <si>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</si>
  <si>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</si>
  <si>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</si>
  <si>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</si>
  <si>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</si>
  <si>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</si>
  <si>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</si>
  <si>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</si>
  <si>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</si>
  <si>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</si>
  <si>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</si>
  <si>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</si>
  <si>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</si>
  <si>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</si>
  <si>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</si>
  <si>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</si>
  <si>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</si>
  <si>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</si>
  <si>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</si>
  <si>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</si>
  <si>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</si>
  <si>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</si>
  <si>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</si>
  <si>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</si>
  <si>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</si>
  <si>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</si>
  <si>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</si>
  <si>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</si>
  <si>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</si>
  <si>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</si>
  <si>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</si>
  <si>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</si>
  <si>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</si>
  <si>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</si>
  <si>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</si>
  <si>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</si>
  <si>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</si>
  <si>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</si>
  <si>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</si>
  <si>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</si>
  <si>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</si>
  <si>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</si>
  <si>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</si>
  <si>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</si>
  <si>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</si>
  <si>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</si>
  <si>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</si>
  <si>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</si>
  <si>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</si>
  <si>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</si>
  <si>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</si>
  <si>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</si>
  <si>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</si>
  <si>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</si>
  <si>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</si>
  <si>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</si>
  <si>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</si>
  <si>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</si>
  <si>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</si>
  <si>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</si>
  <si>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</si>
  <si>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</si>
  <si>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</si>
  <si>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</si>
  <si>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</si>
  <si>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</si>
  <si>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</si>
  <si>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</si>
  <si>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</si>
  <si>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</si>
  <si>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</si>
  <si>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</si>
  <si>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</si>
  <si>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</si>
  <si>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</si>
  <si>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</si>
  <si>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</si>
  <si>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</si>
  <si>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</si>
  <si>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</si>
  <si>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</si>
  <si>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</si>
  <si>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</si>
  <si>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</si>
  <si>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</si>
  <si>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</si>
  <si>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</si>
  <si>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</si>
  <si>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</si>
  <si>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</si>
  <si>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</si>
  <si>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</si>
  <si>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</si>
  <si>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</si>
  <si>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</si>
  <si>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</si>
  <si>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</si>
  <si>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</si>
  <si>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</si>
  <si>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</si>
  <si>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</si>
  <si>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</si>
  <si>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</si>
  <si>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</si>
  <si>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</si>
  <si>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</si>
  <si>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</si>
  <si>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</si>
  <si>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</si>
  <si>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</si>
  <si>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</si>
  <si>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</si>
  <si>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</si>
  <si>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</si>
  <si>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</si>
  <si>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</si>
  <si>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</si>
  <si>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</si>
  <si>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</si>
  <si>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</si>
  <si>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</si>
  <si>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</si>
  <si>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</si>
  <si>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</si>
  <si>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</si>
  <si>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</si>
  <si>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</si>
  <si>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</si>
  <si>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</si>
  <si>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</si>
  <si>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</si>
  <si>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</si>
  <si>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</si>
  <si>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</si>
  <si>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</si>
  <si>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</si>
  <si>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</si>
  <si>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</si>
  <si>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</si>
  <si>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</si>
  <si>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</si>
  <si>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</si>
  <si>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</si>
  <si>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</si>
  <si>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</si>
  <si>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</si>
  <si>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</si>
  <si>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</si>
  <si>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</si>
  <si>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</si>
  <si>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</si>
  <si>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</si>
  <si>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</si>
  <si>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</si>
  <si>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</si>
  <si>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</si>
  <si>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</si>
  <si>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</si>
  <si>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</si>
  <si>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</si>
  <si>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</si>
  <si>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</si>
  <si>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</si>
  <si>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</si>
  <si>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</si>
  <si>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</si>
  <si>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</si>
  <si>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</si>
  <si>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</si>
  <si>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</si>
  <si>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</si>
  <si>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</si>
  <si>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</si>
  <si>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</si>
  <si>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</si>
  <si>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</si>
  <si>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</si>
  <si>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</si>
  <si>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</si>
  <si>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</si>
  <si>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</si>
  <si>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</si>
  <si>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</si>
  <si>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</si>
  <si>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</si>
  <si>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</si>
  <si>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</si>
  <si>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</si>
  <si>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</si>
  <si>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</si>
  <si>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</si>
  <si>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</si>
  <si>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</si>
  <si>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</si>
  <si>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</si>
  <si>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</si>
  <si>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</si>
  <si>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</si>
  <si>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</si>
  <si>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</si>
  <si>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</si>
  <si>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</si>
  <si>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</si>
  <si>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</si>
  <si>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</si>
  <si>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</si>
  <si>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</si>
  <si>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</si>
  <si>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</si>
  <si>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</si>
  <si>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</si>
  <si>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</si>
  <si>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</si>
  <si>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</si>
  <si>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</si>
  <si>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</si>
  <si>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</si>
  <si>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</si>
  <si>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</si>
  <si>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</si>
  <si>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</si>
  <si>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</si>
  <si>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</si>
  <si>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</si>
  <si>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</si>
  <si>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</si>
  <si>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</si>
  <si>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</si>
  <si>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</si>
  <si>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</si>
  <si>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</si>
  <si>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</si>
  <si>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</si>
  <si>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</si>
  <si>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</si>
  <si>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</si>
  <si>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</si>
  <si>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</si>
  <si>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</si>
  <si>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</si>
  <si>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</si>
  <si>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</si>
  <si>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</si>
  <si>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</si>
  <si>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</si>
  <si>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</si>
  <si>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</si>
  <si>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</si>
  <si>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</si>
  <si>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</si>
  <si>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</si>
  <si>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</si>
  <si>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</si>
  <si>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</si>
  <si>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</si>
  <si>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</si>
  <si>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</si>
  <si>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</si>
  <si>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</si>
  <si>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</si>
  <si>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</si>
  <si>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</si>
  <si>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</si>
  <si>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</si>
  <si>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</si>
  <si>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</si>
  <si>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</si>
  <si>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</si>
  <si>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</si>
  <si>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</si>
  <si>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</si>
  <si>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</si>
  <si>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</si>
  <si>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</si>
  <si>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</si>
  <si>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</si>
  <si>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</si>
  <si>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</si>
  <si>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</si>
  <si>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</si>
  <si>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</si>
  <si>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</si>
  <si>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</si>
  <si>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</si>
  <si>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</si>
  <si>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</si>
  <si>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</si>
  <si>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</si>
  <si>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</si>
  <si>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</si>
  <si>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</si>
  <si>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</si>
  <si>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</si>
  <si>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</si>
  <si>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</si>
  <si>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</si>
  <si>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</si>
  <si>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</si>
  <si>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</si>
  <si>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</si>
  <si>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</si>
  <si>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</si>
  <si>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</si>
  <si>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</si>
  <si>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</si>
  <si>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</si>
  <si>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</si>
  <si>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</si>
  <si>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</si>
  <si>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</si>
  <si>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</si>
  <si>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</si>
  <si>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</si>
  <si>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</si>
  <si>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</si>
  <si>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</si>
  <si>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</si>
  <si>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</si>
  <si>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</si>
  <si>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</si>
  <si>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</si>
  <si>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</si>
  <si>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</si>
  <si>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</si>
  <si>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</si>
  <si>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</si>
  <si>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</si>
  <si>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</si>
  <si>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</si>
  <si>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</si>
  <si>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</si>
  <si>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</si>
  <si>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</si>
  <si>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</si>
  <si>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</si>
  <si>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</si>
  <si>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</si>
  <si>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</si>
  <si>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</si>
  <si>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</si>
  <si>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</si>
  <si>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</si>
  <si>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</si>
  <si>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</si>
  <si>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</si>
  <si>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</si>
  <si>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</si>
  <si>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</si>
  <si>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</si>
  <si>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</si>
  <si>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</si>
  <si>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</si>
  <si>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</si>
  <si>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</si>
  <si>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</si>
  <si>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</si>
  <si>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</si>
  <si>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</si>
  <si>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</si>
  <si>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</si>
  <si>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</si>
  <si>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</si>
  <si>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</si>
  <si>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</si>
  <si>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</si>
  <si>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</si>
  <si>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</si>
  <si>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</si>
  <si>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</si>
  <si>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</si>
  <si>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</si>
  <si>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</si>
  <si>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</si>
  <si>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</si>
  <si>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</si>
  <si>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</si>
  <si>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</si>
  <si>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</si>
  <si>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</si>
  <si>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</si>
  <si>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</si>
  <si>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</si>
  <si>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</si>
  <si>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</si>
  <si>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</si>
  <si>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</si>
  <si>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</si>
  <si>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</si>
  <si>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</si>
  <si>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</si>
  <si>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</si>
  <si>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</si>
  <si>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</si>
  <si>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</si>
  <si>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</si>
  <si>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</si>
  <si>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</si>
  <si>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</si>
  <si>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</si>
  <si>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</si>
  <si>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</si>
  <si>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</si>
  <si>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</si>
  <si>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</si>
  <si>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</si>
  <si>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</si>
  <si>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</si>
  <si>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</si>
  <si>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</si>
  <si>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</si>
  <si>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</si>
  <si>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</si>
  <si>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</si>
  <si>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</si>
  <si>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</si>
  <si>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</si>
  <si>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</si>
  <si>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</si>
  <si>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</si>
  <si>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</si>
  <si>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</si>
  <si>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</si>
  <si>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</si>
  <si>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</si>
  <si>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</si>
  <si>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</si>
  <si>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</si>
  <si>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</si>
  <si>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</si>
  <si>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</si>
  <si>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</si>
  <si>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</si>
  <si>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</si>
  <si>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</si>
  <si>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</si>
  <si>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</si>
  <si>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</si>
  <si>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</si>
  <si>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</si>
  <si>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</si>
  <si>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</si>
  <si>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</si>
  <si>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</si>
  <si>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</si>
  <si>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</si>
  <si>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</si>
  <si>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</si>
  <si>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</si>
  <si>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</si>
  <si>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</si>
  <si>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</si>
  <si>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</si>
  <si>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</si>
  <si>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</si>
  <si>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</si>
  <si>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</si>
  <si>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</si>
  <si>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</si>
  <si>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</si>
  <si>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</si>
  <si>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</si>
  <si>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</si>
  <si>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</si>
  <si>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</si>
  <si>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</si>
  <si>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</si>
  <si>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</si>
  <si>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</si>
  <si>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</si>
  <si>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</si>
  <si>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</si>
  <si>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</si>
  <si>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</si>
  <si>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</si>
  <si>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</si>
  <si>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</si>
  <si>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</si>
  <si>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</si>
  <si>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</si>
  <si>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</si>
  <si>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</si>
  <si>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</si>
  <si>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</si>
  <si>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</si>
  <si>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</si>
  <si>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</si>
  <si>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</si>
  <si>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</si>
  <si>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</si>
  <si>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</si>
  <si>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</si>
  <si>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</si>
  <si>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</si>
  <si>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</si>
  <si>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</si>
  <si>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</si>
  <si>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</si>
  <si>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</si>
  <si>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</si>
  <si>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</si>
  <si>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</si>
  <si>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</si>
  <si>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</si>
  <si>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</si>
  <si>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</si>
  <si>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</si>
  <si>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</si>
  <si>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</si>
  <si>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</si>
  <si>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</si>
  <si>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</si>
  <si>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</si>
  <si>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</si>
  <si>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</si>
  <si>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</si>
  <si>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</si>
  <si>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</si>
  <si>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</si>
  <si>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</si>
  <si>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</si>
  <si>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</si>
  <si>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</si>
  <si>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</si>
  <si>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</si>
  <si>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</si>
  <si>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</si>
  <si>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</si>
  <si>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</si>
  <si>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</si>
  <si>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</si>
  <si>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</si>
  <si>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</si>
  <si>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</si>
  <si>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</si>
  <si>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</si>
  <si>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</si>
  <si>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</si>
  <si>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</si>
  <si>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</si>
  <si>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</si>
  <si>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</si>
  <si>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</si>
  <si>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</si>
  <si>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</si>
  <si>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</si>
  <si>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</si>
  <si>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</si>
  <si>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</si>
  <si>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</si>
  <si>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</si>
  <si>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</si>
  <si>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</si>
  <si>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</si>
  <si>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</si>
  <si>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</si>
  <si>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</si>
  <si>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</si>
  <si>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</si>
  <si>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</si>
  <si>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</si>
  <si>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</si>
  <si>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</si>
  <si>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</si>
  <si>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</si>
  <si>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</si>
  <si>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</si>
  <si>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</si>
  <si>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</si>
  <si>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</si>
  <si>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</si>
  <si>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</si>
  <si>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</si>
  <si>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</si>
  <si>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</si>
  <si>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</si>
  <si>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</si>
  <si>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</si>
  <si>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</si>
  <si>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</si>
  <si>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</si>
  <si>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</si>
  <si>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</si>
  <si>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</si>
  <si>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</si>
  <si>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</si>
  <si>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</si>
  <si>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</si>
  <si>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</si>
  <si>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</si>
  <si>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</si>
  <si>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</si>
  <si>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</si>
  <si>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</si>
  <si>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</si>
  <si>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</si>
  <si>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</si>
  <si>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</si>
  <si>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</si>
  <si>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</si>
  <si>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</si>
  <si>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</si>
  <si>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</si>
  <si>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</si>
  <si>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</si>
  <si>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</si>
  <si>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</si>
  <si>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</si>
  <si>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</si>
  <si>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</si>
  <si>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</si>
  <si>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</si>
  <si>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</si>
  <si>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</si>
  <si>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</si>
  <si>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</si>
  <si>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</si>
  <si>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</si>
  <si>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</si>
  <si>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</si>
  <si>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</si>
  <si>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</si>
  <si>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</si>
  <si>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</si>
  <si>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</si>
  <si>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</si>
  <si>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</si>
  <si>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</si>
  <si>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</si>
  <si>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</si>
  <si>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</si>
  <si>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</si>
  <si>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</si>
  <si>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</si>
  <si>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</si>
  <si>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</si>
  <si>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</si>
  <si>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</si>
  <si>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</si>
  <si>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</si>
  <si>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</si>
  <si>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</si>
  <si>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</si>
  <si>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</si>
  <si>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</si>
  <si>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</si>
  <si>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</si>
  <si>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</si>
  <si>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</si>
  <si>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</si>
  <si>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</si>
  <si>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</si>
  <si>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</si>
  <si>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</si>
  <si>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</si>
  <si>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</si>
  <si>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</si>
  <si>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</si>
  <si>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</si>
  <si>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</si>
  <si>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</si>
  <si>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</si>
  <si>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</si>
  <si>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</si>
  <si>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</si>
  <si>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</si>
  <si>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</si>
  <si>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</si>
  <si>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</si>
  <si>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</si>
  <si>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</si>
  <si>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</si>
  <si>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</si>
  <si>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</si>
  <si>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</si>
  <si>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</si>
  <si>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</si>
  <si>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</si>
  <si>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</si>
  <si>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</si>
  <si>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</si>
  <si>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</si>
  <si>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</si>
  <si>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</si>
  <si>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</si>
  <si>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</si>
  <si>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</si>
  <si>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</si>
  <si>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</si>
  <si>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</si>
  <si>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</si>
  <si>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</si>
  <si>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</si>
  <si>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</si>
  <si>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</si>
  <si>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</si>
  <si>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</si>
  <si>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</si>
  <si>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</si>
  <si>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</si>
  <si>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</si>
  <si>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</si>
  <si>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</si>
  <si>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</si>
  <si>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</si>
  <si>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</si>
  <si>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</si>
  <si>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</si>
  <si>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</si>
  <si>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</si>
  <si>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</si>
  <si>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</si>
  <si>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</si>
  <si>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</si>
  <si>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</si>
  <si>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</si>
  <si>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</si>
  <si>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</si>
  <si>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</si>
  <si>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</si>
  <si>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</si>
  <si>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</si>
  <si>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</si>
  <si>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</si>
  <si>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</si>
  <si>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</si>
  <si>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</si>
  <si>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</si>
  <si>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</si>
  <si>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</si>
  <si>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</si>
  <si>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</si>
  <si>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</si>
  <si>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</si>
  <si>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</si>
  <si>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</si>
  <si>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</si>
  <si>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</si>
  <si>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</si>
  <si>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</si>
  <si>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</si>
  <si>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</si>
  <si>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</si>
  <si>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</si>
  <si>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</si>
  <si>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</si>
  <si>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</si>
  <si>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</si>
  <si>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</si>
  <si>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</si>
  <si>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</si>
  <si>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</si>
  <si>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</si>
  <si>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</si>
  <si>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</si>
  <si>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</si>
  <si>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</si>
  <si>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</si>
  <si>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</si>
  <si>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</si>
  <si>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</si>
  <si>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</si>
  <si>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</si>
  <si>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</si>
  <si>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</si>
  <si>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</si>
  <si>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</si>
  <si>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</si>
  <si>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</si>
  <si>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</si>
  <si>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</si>
  <si>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</si>
  <si>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</si>
  <si>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</si>
  <si>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</si>
  <si>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</si>
  <si>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</si>
  <si>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</si>
  <si>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</si>
  <si>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</si>
  <si>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</si>
  <si>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</si>
  <si>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</si>
  <si>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</si>
  <si>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</si>
  <si>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</si>
  <si>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</si>
  <si>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</si>
  <si>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</si>
  <si>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</si>
  <si>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</si>
  <si>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</si>
  <si>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</si>
  <si>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</si>
  <si>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</si>
  <si>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</si>
  <si>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</si>
  <si>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</si>
  <si>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</si>
  <si>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</si>
  <si>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</si>
  <si>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</si>
  <si>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</si>
  <si>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</si>
  <si>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</si>
  <si>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</si>
  <si>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</si>
  <si>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</si>
  <si>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</si>
  <si>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</si>
  <si>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</si>
  <si>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</si>
  <si>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</si>
  <si>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</si>
  <si>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</si>
  <si>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</si>
  <si>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</si>
  <si>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</si>
  <si>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</si>
  <si>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</si>
  <si>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</si>
  <si>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</si>
  <si>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</si>
  <si>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</si>
  <si>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</si>
  <si>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</si>
  <si>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</si>
  <si>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</si>
  <si>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</si>
  <si>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</si>
  <si>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</si>
  <si>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</si>
  <si>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</si>
  <si>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</si>
  <si>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</si>
  <si>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</si>
  <si>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</si>
  <si>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</si>
  <si>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</si>
  <si>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</si>
  <si>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</si>
  <si>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</si>
  <si>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</si>
  <si>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</si>
  <si>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</si>
  <si>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</si>
  <si>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</si>
  <si>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</si>
  <si>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</si>
  <si>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</si>
  <si>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</si>
  <si>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</si>
  <si>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</si>
  <si>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</si>
  <si>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</si>
  <si>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</si>
  <si>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</si>
  <si>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</si>
  <si>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</si>
  <si>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</si>
  <si>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</si>
  <si>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</si>
  <si>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</si>
  <si>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</si>
  <si>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</si>
  <si>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</si>
  <si>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</si>
  <si>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</si>
  <si>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</si>
  <si>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</si>
  <si>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</si>
  <si>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</si>
  <si>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</si>
  <si>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</si>
  <si>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</si>
  <si>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</si>
  <si>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</si>
  <si>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</si>
  <si>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</si>
  <si>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</si>
  <si>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</si>
  <si>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</si>
  <si>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</si>
  <si>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</si>
  <si>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</si>
  <si>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</si>
  <si>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</si>
  <si>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</si>
  <si>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</si>
  <si>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</si>
  <si>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</si>
  <si>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</si>
  <si>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</si>
  <si>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</si>
  <si>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</si>
  <si>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</si>
  <si>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</si>
  <si>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</si>
  <si>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</si>
  <si>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</si>
  <si>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</si>
  <si>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</si>
  <si>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</si>
  <si>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</si>
  <si>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</si>
  <si>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</si>
  <si>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</si>
  <si>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</si>
  <si>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</si>
  <si>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</si>
  <si>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</si>
  <si>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</si>
  <si>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</si>
  <si>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</si>
  <si>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</si>
  <si>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</si>
  <si>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</si>
  <si>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</si>
  <si>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</si>
  <si>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</si>
  <si>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</si>
  <si>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</si>
  <si>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</si>
  <si>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</si>
  <si>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</si>
  <si>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</si>
  <si>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</si>
  <si>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</si>
  <si>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</si>
  <si>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</si>
  <si>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</si>
  <si>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</si>
  <si>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</si>
  <si>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</si>
  <si>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</si>
  <si>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</si>
  <si>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</si>
  <si>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</si>
  <si>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</si>
  <si>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</si>
  <si>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</si>
  <si>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</si>
  <si>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</si>
  <si>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</si>
  <si>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</si>
  <si>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</si>
  <si>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</si>
  <si>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</si>
  <si>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</si>
  <si>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</si>
  <si>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</si>
  <si>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</si>
  <si>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</si>
  <si>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</si>
  <si>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</si>
  <si>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</si>
  <si>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</si>
  <si>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</si>
  <si>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</si>
  <si>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</si>
  <si>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</si>
  <si>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</si>
  <si>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</si>
  <si>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</si>
  <si>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</si>
  <si>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</si>
  <si>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</si>
  <si>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</si>
  <si>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</si>
  <si>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</si>
  <si>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</si>
  <si>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</si>
  <si>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</si>
  <si>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</si>
  <si>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</si>
  <si>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</si>
  <si>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</si>
  <si>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</si>
  <si>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</si>
  <si>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</si>
  <si>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</si>
  <si>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</si>
  <si>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</si>
  <si>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</si>
  <si>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</si>
  <si>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</si>
  <si>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</si>
  <si>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</si>
  <si>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</si>
  <si>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</si>
  <si>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</si>
  <si>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</si>
  <si>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</si>
  <si>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</si>
  <si>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</si>
  <si>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</si>
  <si>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</si>
  <si>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</si>
  <si>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</si>
  <si>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</si>
  <si>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</si>
  <si>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</si>
  <si>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</si>
  <si>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</si>
  <si>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</si>
  <si>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</si>
  <si>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</si>
  <si>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</si>
  <si>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</si>
  <si>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</si>
  <si>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</si>
  <si>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</si>
  <si>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</si>
  <si>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</si>
  <si>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</si>
  <si>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</si>
  <si>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</si>
  <si>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</si>
  <si>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</si>
  <si>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</si>
  <si>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</si>
  <si>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</si>
  <si>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</si>
  <si>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</si>
  <si>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</si>
  <si>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</si>
  <si>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</si>
  <si>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</si>
  <si>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</si>
  <si>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</si>
  <si>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</si>
  <si>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</si>
  <si>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</si>
  <si>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</si>
  <si>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</si>
  <si>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</si>
  <si>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</si>
  <si>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</si>
  <si>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</si>
  <si>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</si>
  <si>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</si>
  <si>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</si>
  <si>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</si>
  <si>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</si>
  <si>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</si>
  <si>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</si>
  <si>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</si>
  <si>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</si>
  <si>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</si>
  <si>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</si>
  <si>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</si>
  <si>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</si>
  <si>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</si>
  <si>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</si>
  <si>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</si>
  <si>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</si>
  <si>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</si>
  <si>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</si>
  <si>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</si>
  <si>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</si>
  <si>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</si>
  <si>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</si>
  <si>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</si>
  <si>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</si>
  <si>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</si>
  <si>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</si>
  <si>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</si>
  <si>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</si>
  <si>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</si>
  <si>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</si>
  <si>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</si>
  <si>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</si>
  <si>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</si>
  <si>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</si>
  <si>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</si>
  <si>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</si>
  <si>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</si>
  <si>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</si>
  <si>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</si>
  <si>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</si>
  <si>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</si>
  <si>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</si>
  <si>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</si>
  <si>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</si>
  <si>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</si>
  <si>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</si>
  <si>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</si>
  <si>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</si>
  <si>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</si>
  <si>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</si>
  <si>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</si>
  <si>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</si>
  <si>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</si>
  <si>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</si>
  <si>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</si>
  <si>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</si>
  <si>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</si>
  <si>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</si>
  <si>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</si>
  <si>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</si>
  <si>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</si>
  <si>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</si>
  <si>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</si>
  <si>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</si>
  <si>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</si>
  <si>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</si>
  <si>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</si>
  <si>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</si>
  <si>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</si>
  <si>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</si>
  <si>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</si>
  <si>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</si>
  <si>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</si>
  <si>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</si>
  <si>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</si>
  <si>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</si>
  <si>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</si>
  <si>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</si>
  <si>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</si>
  <si>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</si>
  <si>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</si>
  <si>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</si>
  <si>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</si>
  <si>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</si>
  <si>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</si>
  <si>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</si>
  <si>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</si>
  <si>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</si>
  <si>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</si>
  <si>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</si>
  <si>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</si>
  <si>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</si>
  <si>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</si>
  <si>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</si>
  <si>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</si>
  <si>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</si>
  <si>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</si>
  <si>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</si>
  <si>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</si>
  <si>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</si>
  <si>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</si>
  <si>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</si>
  <si>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</si>
  <si>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</si>
  <si>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</si>
  <si>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</si>
  <si>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</si>
  <si>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</si>
  <si>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</si>
  <si>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</si>
  <si>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</si>
  <si>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</si>
  <si>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</si>
  <si>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</si>
  <si>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</si>
  <si>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</si>
  <si>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</si>
  <si>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</si>
  <si>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</si>
  <si>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</si>
  <si>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</si>
  <si>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</si>
  <si>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</si>
  <si>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</si>
  <si>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</si>
  <si>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</si>
  <si>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</si>
  <si>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</si>
  <si>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</si>
  <si>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</si>
  <si>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</si>
  <si>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</si>
  <si>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</si>
  <si>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</si>
  <si>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</si>
  <si>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</si>
  <si>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</si>
  <si>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</si>
  <si>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</si>
  <si>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</si>
  <si>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</si>
  <si>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</si>
  <si>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</si>
  <si>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</si>
  <si>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</si>
  <si>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</si>
  <si>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</si>
  <si>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</si>
  <si>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</si>
  <si>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</si>
  <si>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</si>
  <si>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</si>
  <si>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</si>
  <si>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</si>
  <si>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</si>
  <si>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</si>
  <si>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</si>
  <si>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</si>
  <si>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</si>
  <si>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</si>
  <si>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</si>
  <si>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</si>
  <si>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</si>
  <si>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</si>
  <si>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</si>
  <si>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</si>
  <si>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</si>
  <si>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</si>
  <si>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</si>
  <si>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</si>
  <si>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</si>
  <si>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</si>
  <si>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</si>
  <si>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</si>
  <si>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</si>
  <si>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</si>
  <si>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</si>
  <si>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</si>
  <si>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</si>
  <si>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</si>
  <si>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</si>
  <si>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</si>
  <si>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</si>
  <si>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</si>
  <si>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</si>
  <si>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</si>
  <si>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</si>
  <si>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</si>
  <si>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</si>
  <si>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</si>
  <si>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</si>
  <si>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</si>
  <si>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</si>
  <si>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</si>
  <si>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</si>
  <si>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</si>
  <si>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</si>
  <si>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</si>
  <si>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</si>
  <si>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</si>
  <si>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</si>
  <si>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</si>
  <si>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</si>
  <si>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</si>
  <si>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</si>
  <si>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</si>
  <si>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</si>
  <si>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</si>
  <si>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</si>
  <si>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</si>
  <si>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</si>
  <si>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</si>
  <si>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</si>
  <si>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</si>
  <si>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</si>
  <si>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</si>
  <si>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</si>
  <si>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</si>
  <si>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</si>
  <si>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</si>
  <si>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</si>
  <si>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</si>
  <si>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</si>
  <si>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</si>
  <si>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</si>
  <si>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</si>
  <si>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</si>
  <si>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</si>
  <si>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</si>
  <si>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</si>
  <si>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</si>
  <si>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</si>
  <si>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</si>
  <si>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</si>
  <si>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</si>
  <si>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</si>
  <si>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</si>
  <si>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</si>
  <si>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</si>
  <si>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</si>
  <si>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</si>
  <si>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</si>
  <si>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</si>
  <si>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</si>
  <si>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</si>
  <si>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</si>
  <si>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</si>
  <si>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</si>
  <si>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</si>
  <si>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</si>
  <si>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</si>
  <si>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</si>
  <si>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</si>
  <si>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</si>
  <si>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</si>
  <si>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</si>
  <si>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</si>
  <si>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</si>
  <si>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</si>
  <si>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</si>
  <si>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</si>
  <si>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</si>
  <si>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</si>
  <si>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</si>
  <si>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</si>
  <si>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</si>
  <si>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</si>
  <si>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</si>
  <si>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</si>
  <si>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</si>
  <si>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</si>
  <si>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</si>
  <si>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</si>
  <si>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</si>
  <si>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</si>
  <si>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</si>
  <si>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</si>
  <si>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</si>
  <si>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</si>
  <si>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</si>
  <si>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</si>
  <si>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</si>
  <si>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</si>
  <si>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</si>
  <si>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</si>
  <si>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</si>
  <si>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</si>
  <si>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</si>
  <si>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</si>
  <si>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</si>
  <si>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</si>
  <si>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</si>
  <si>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</si>
  <si>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</si>
  <si>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</si>
  <si>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</si>
  <si>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</si>
  <si>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</si>
  <si>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</si>
  <si>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</si>
  <si>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</si>
  <si>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</si>
  <si>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</si>
  <si>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</si>
  <si>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</si>
  <si>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</si>
  <si>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</si>
  <si>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</si>
  <si>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</si>
  <si>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</si>
  <si>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</si>
  <si>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</si>
  <si>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</si>
  <si>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</si>
  <si>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</si>
  <si>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</si>
  <si>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</si>
  <si>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</si>
  <si>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</si>
  <si>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</si>
  <si>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</si>
  <si>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</si>
  <si>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</si>
  <si>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</si>
  <si>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</si>
  <si>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</si>
  <si>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</si>
  <si>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</si>
  <si>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</si>
  <si>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</si>
  <si>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</si>
  <si>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</si>
  <si>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</si>
  <si>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</si>
  <si>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</si>
  <si>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</si>
  <si>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</si>
  <si>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</si>
  <si>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</si>
  <si>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</si>
  <si>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</si>
  <si>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</si>
  <si>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</si>
  <si>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</si>
  <si>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</si>
  <si>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</si>
  <si>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</si>
  <si>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</si>
  <si>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</si>
  <si>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</si>
  <si>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</si>
  <si>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</si>
  <si>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</si>
  <si>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</si>
  <si>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</si>
  <si>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</si>
  <si>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</si>
  <si>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</si>
  <si>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</si>
  <si>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</si>
  <si>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</si>
  <si>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</si>
  <si>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</si>
  <si>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</si>
  <si>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</si>
  <si>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</si>
  <si>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</si>
  <si>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</si>
  <si>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</si>
  <si>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</si>
  <si>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</si>
  <si>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</si>
  <si>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</si>
  <si>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</si>
  <si>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</si>
  <si>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</si>
  <si>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</si>
  <si>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</si>
  <si>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</si>
  <si>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</si>
  <si>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</si>
  <si>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</si>
  <si>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</si>
  <si>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</si>
  <si>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</si>
  <si>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</si>
  <si>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</si>
  <si>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</si>
  <si>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</si>
  <si>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</si>
  <si>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</si>
  <si>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</si>
  <si>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</si>
  <si>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</si>
  <si>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</si>
  <si>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</si>
  <si>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</si>
  <si>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</si>
  <si>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</si>
  <si>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</si>
  <si>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</si>
  <si>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</si>
  <si>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</si>
  <si>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</si>
  <si>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</si>
  <si>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</si>
  <si>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</si>
  <si>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</si>
  <si>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</si>
  <si>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</si>
  <si>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</si>
  <si>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</si>
  <si>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</si>
  <si>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</si>
  <si>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</si>
  <si>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</si>
  <si>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</si>
  <si>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</si>
  <si>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</si>
  <si>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</si>
  <si>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</si>
  <si>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</si>
  <si>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</si>
  <si>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</si>
  <si>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</si>
  <si>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</si>
  <si>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</si>
  <si>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</si>
  <si>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</si>
  <si>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</si>
  <si>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</si>
  <si>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</si>
  <si>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</si>
  <si>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</si>
  <si>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</si>
  <si>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</si>
  <si>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</si>
  <si>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</si>
  <si>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</si>
  <si>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</si>
  <si>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</si>
  <si>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</si>
  <si>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</si>
  <si>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</si>
  <si>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</si>
  <si>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</si>
  <si>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</si>
  <si>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</si>
  <si>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</si>
  <si>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</si>
  <si>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</si>
  <si>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</si>
  <si>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</si>
  <si>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</si>
  <si>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</si>
  <si>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</si>
  <si>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</si>
  <si>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</si>
  <si>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</si>
  <si>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</si>
  <si>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</si>
  <si>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</si>
  <si>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</si>
  <si>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</si>
  <si>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</si>
  <si>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</si>
  <si>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</si>
  <si>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</si>
  <si>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</si>
  <si>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</si>
  <si>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</si>
  <si>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</si>
  <si>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</si>
  <si>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</si>
  <si>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</si>
  <si>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</si>
  <si>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</si>
  <si>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</si>
  <si>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</si>
  <si>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</si>
  <si>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</si>
  <si>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</si>
  <si>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</si>
  <si>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</si>
  <si>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</si>
  <si>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</si>
  <si>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</si>
  <si>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</si>
  <si>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</si>
  <si>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</si>
  <si>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</si>
  <si>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</si>
  <si>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</si>
  <si>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</si>
  <si>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</si>
  <si>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</si>
  <si>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</si>
  <si>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</si>
  <si>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</si>
  <si>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</si>
  <si>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</si>
  <si>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</si>
  <si>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</si>
  <si>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</si>
  <si>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</si>
  <si>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</si>
  <si>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</si>
  <si>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</si>
  <si>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</si>
  <si>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</si>
  <si>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</si>
  <si>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</si>
  <si>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</si>
  <si>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</si>
  <si>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</si>
  <si>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</si>
  <si>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</si>
  <si>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</si>
  <si>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</si>
  <si>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</si>
  <si>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</si>
  <si>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</si>
  <si>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</si>
  <si>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</si>
  <si>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</si>
  <si>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</si>
  <si>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</si>
  <si>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</si>
  <si>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</si>
  <si>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</si>
  <si>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</si>
  <si>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</si>
  <si>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</si>
  <si>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</si>
  <si>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</si>
  <si>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</si>
  <si>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</si>
  <si>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</si>
  <si>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</si>
  <si>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</si>
  <si>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</si>
  <si>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</si>
  <si>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</si>
  <si>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</si>
  <si>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</si>
  <si>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</si>
  <si>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</si>
  <si>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</si>
  <si>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</si>
  <si>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</si>
  <si>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</si>
  <si>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</si>
  <si>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</si>
  <si>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</si>
  <si>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</si>
  <si>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</si>
  <si>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</si>
  <si>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</si>
  <si>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</si>
  <si>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</si>
  <si>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</si>
  <si>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</si>
  <si>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</si>
  <si>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</si>
  <si>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</si>
  <si>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</si>
  <si>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</si>
  <si>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</si>
  <si>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</si>
  <si>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</si>
  <si>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</si>
  <si>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</si>
  <si>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</si>
  <si>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</si>
  <si>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</si>
  <si>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</si>
  <si>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</si>
  <si>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</si>
  <si>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</si>
  <si>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</si>
  <si>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</si>
  <si>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</si>
  <si>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</si>
  <si>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</si>
  <si>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</si>
  <si>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</si>
  <si>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</si>
  <si>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</si>
  <si>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</si>
  <si>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</si>
  <si>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</si>
  <si>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</si>
  <si>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</si>
  <si>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</si>
  <si>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</si>
  <si>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</si>
  <si>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</si>
  <si>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</si>
  <si>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</si>
  <si>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</si>
  <si>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</si>
  <si>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</si>
  <si>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</si>
  <si>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</si>
  <si>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</si>
  <si>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</si>
  <si>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</si>
  <si>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</si>
  <si>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</si>
  <si>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</si>
  <si>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</si>
  <si>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</si>
  <si>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</si>
  <si>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</si>
  <si>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</si>
  <si>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</si>
  <si>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</si>
  <si>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</si>
  <si>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</si>
  <si>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</si>
  <si>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</si>
  <si>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</si>
  <si>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</si>
  <si>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</si>
  <si>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</si>
  <si>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</si>
  <si>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</si>
  <si>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</si>
  <si>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</si>
  <si>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</si>
  <si>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</si>
  <si>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</si>
  <si>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</si>
  <si>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</si>
  <si>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</si>
  <si>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</si>
  <si>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</si>
  <si>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</si>
  <si>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</si>
  <si>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</si>
  <si>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</si>
  <si>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</si>
  <si>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</si>
  <si>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</si>
  <si>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</si>
  <si>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</si>
  <si>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</si>
  <si>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</si>
  <si>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</si>
  <si>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</si>
  <si>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</si>
  <si>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</si>
  <si>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</si>
  <si>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</si>
  <si>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</si>
  <si>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</si>
  <si>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</si>
  <si>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</si>
  <si>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</si>
  <si>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</si>
  <si>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</si>
  <si>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</si>
  <si>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</si>
  <si>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</si>
  <si>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</si>
  <si>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</si>
  <si>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</si>
  <si>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</si>
  <si>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</si>
  <si>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</si>
  <si>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</si>
  <si>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</si>
  <si>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</si>
  <si>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</si>
  <si>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</si>
  <si>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</si>
  <si>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</si>
  <si>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</si>
  <si>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</si>
  <si>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</si>
  <si>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</si>
  <si>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</si>
  <si>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</si>
  <si>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</si>
  <si>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</si>
  <si>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</si>
  <si>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</si>
  <si>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</si>
  <si>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</si>
  <si>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</si>
  <si>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</si>
  <si>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</si>
  <si>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</si>
  <si>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</si>
  <si>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</si>
  <si>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</si>
  <si>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</si>
  <si>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</si>
  <si>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</si>
  <si>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</si>
  <si>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</si>
  <si>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</si>
  <si>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</si>
  <si>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</si>
  <si>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</si>
  <si>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</si>
  <si>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</si>
  <si>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</si>
  <si>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</si>
  <si>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</si>
  <si>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</si>
  <si>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</si>
  <si>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</si>
  <si>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</si>
  <si>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</si>
  <si>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</si>
  <si>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</si>
  <si>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</si>
  <si>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</si>
  <si>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</si>
  <si>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</si>
  <si>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</si>
  <si>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</si>
  <si>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</si>
  <si>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</si>
  <si>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</si>
  <si>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</si>
  <si>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</si>
  <si>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</si>
  <si>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</si>
  <si>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</si>
  <si>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</si>
  <si>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</si>
  <si>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</si>
  <si>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</si>
  <si>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</si>
  <si>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</si>
  <si>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</si>
  <si>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</si>
  <si>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</si>
  <si>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</si>
  <si>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</si>
  <si>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</si>
  <si>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</si>
  <si>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</si>
  <si>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</si>
  <si>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</si>
  <si>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</si>
  <si>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</si>
  <si>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</si>
  <si>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</si>
  <si>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</si>
  <si>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</si>
  <si>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</si>
  <si>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</si>
  <si>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</si>
  <si>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</si>
  <si>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</si>
  <si>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</si>
  <si>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</si>
  <si>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</si>
  <si>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</si>
  <si>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</si>
  <si>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</si>
  <si>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</si>
  <si>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</si>
  <si>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</si>
  <si>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</si>
  <si>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</si>
  <si>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</si>
  <si>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</si>
  <si>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</si>
  <si>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</si>
  <si>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</si>
  <si>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</si>
  <si>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</si>
  <si>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</si>
  <si>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</si>
  <si>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</si>
  <si>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</si>
  <si>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</si>
  <si>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</si>
  <si>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</si>
  <si>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</si>
  <si>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</si>
  <si>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</si>
  <si>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</si>
  <si>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</si>
  <si>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</si>
  <si>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</si>
  <si>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</si>
  <si>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</si>
  <si>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</si>
  <si>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</si>
  <si>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</si>
  <si>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</si>
  <si>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</si>
  <si>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</si>
  <si>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</si>
  <si>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</si>
  <si>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</si>
  <si>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</si>
  <si>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</si>
  <si>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</si>
  <si>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</si>
  <si>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</si>
  <si>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</si>
  <si>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</si>
  <si>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</si>
  <si>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</si>
  <si>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</si>
  <si>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</si>
  <si>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</si>
  <si>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</si>
  <si>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</si>
  <si>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</si>
  <si>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</si>
  <si>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</si>
  <si>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</si>
  <si>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</si>
  <si>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</si>
  <si>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</si>
  <si>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</si>
  <si>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</si>
  <si>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</si>
  <si>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</si>
  <si>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</si>
  <si>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</si>
  <si>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</si>
  <si>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</si>
  <si>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</si>
  <si>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</si>
  <si>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</si>
  <si>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</si>
  <si>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</si>
  <si>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</si>
  <si>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</si>
  <si>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</si>
  <si>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</si>
  <si>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</si>
  <si>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</si>
  <si>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</si>
  <si>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</si>
  <si>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</si>
  <si>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</si>
  <si>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</si>
  <si>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</si>
  <si>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</si>
  <si>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</si>
  <si>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</si>
  <si>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</si>
  <si>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</si>
  <si>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</si>
  <si>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</si>
  <si>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</si>
  <si>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</si>
  <si>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</si>
  <si>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</si>
  <si>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</si>
  <si>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</si>
  <si>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</si>
  <si>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</si>
  <si>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</si>
  <si>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</si>
  <si>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</si>
  <si>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</si>
  <si>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</si>
  <si>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</si>
  <si>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</si>
  <si>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</si>
  <si>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</si>
  <si>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</si>
  <si>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</si>
  <si>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</si>
  <si>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</si>
  <si>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</si>
  <si>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</si>
  <si>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</si>
  <si>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</si>
  <si>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</si>
  <si>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</si>
  <si>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</si>
  <si>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</si>
  <si>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</si>
  <si>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</si>
  <si>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</si>
  <si>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</si>
  <si>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</si>
  <si>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</si>
  <si>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</si>
  <si>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</si>
  <si>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</si>
  <si>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</si>
  <si>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</si>
  <si>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</si>
  <si>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</si>
  <si>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</si>
  <si>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</si>
  <si>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</si>
  <si>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</si>
  <si>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</si>
  <si>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</si>
  <si>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</si>
  <si>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</si>
  <si>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</si>
  <si>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</si>
  <si>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</si>
  <si>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</si>
  <si>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</si>
  <si>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</si>
  <si>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</si>
  <si>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</si>
  <si>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</si>
  <si>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</si>
  <si>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</si>
  <si>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</si>
  <si>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</si>
  <si>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</si>
  <si>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</si>
  <si>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</si>
  <si>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</si>
  <si>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</si>
  <si>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</si>
  <si>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</si>
  <si>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</si>
  <si>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</si>
  <si>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</si>
  <si>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</si>
  <si>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</si>
  <si>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</si>
  <si>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</si>
  <si>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</si>
  <si>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</si>
  <si>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</si>
  <si>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</si>
  <si>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</si>
  <si>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</si>
  <si>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</si>
  <si>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</si>
  <si>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</si>
  <si>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</si>
  <si>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</si>
  <si>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</si>
  <si>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</si>
  <si>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</si>
  <si>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</si>
  <si>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</si>
  <si>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</si>
  <si>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</si>
  <si>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</si>
  <si>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</si>
  <si>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</si>
  <si>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</si>
  <si>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</si>
  <si>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</si>
  <si>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</si>
  <si>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</si>
  <si>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</si>
  <si>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</si>
  <si>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</si>
  <si>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</si>
  <si>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</si>
  <si>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</si>
  <si>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</si>
  <si>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</si>
  <si>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</si>
  <si>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</si>
  <si>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</si>
  <si>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</si>
  <si>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</si>
  <si>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</si>
  <si>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</si>
  <si>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</si>
  <si>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</si>
  <si>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</si>
  <si>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</si>
  <si>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</si>
  <si>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</si>
  <si>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</si>
  <si>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</si>
  <si>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</si>
  <si>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</si>
  <si>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</si>
  <si>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</si>
  <si>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</si>
  <si>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</si>
  <si>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</si>
  <si>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</si>
  <si>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</si>
  <si>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</si>
  <si>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</si>
  <si>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</si>
  <si>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</si>
  <si>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</si>
  <si>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</si>
  <si>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</si>
  <si>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</si>
  <si>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</si>
  <si>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</si>
  <si>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</si>
  <si>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</si>
  <si>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울산남구삼산196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</si>
  <si>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</si>
  <si>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</si>
  <si>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</si>
  <si>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</si>
  <si>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</si>
  <si>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</si>
  <si>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</si>
  <si>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</si>
  <si>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</si>
  <si>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</si>
  <si>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</si>
  <si>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</si>
  <si>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</si>
  <si>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</si>
  <si>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</si>
  <si>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</si>
  <si>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</si>
  <si>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</si>
  <si>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</si>
  <si>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</si>
  <si>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</si>
  <si>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</si>
  <si>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</si>
  <si>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</si>
  <si>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</si>
  <si>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</si>
  <si>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</si>
  <si>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</si>
  <si>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</si>
  <si>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</si>
  <si>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</si>
  <si>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</si>
  <si>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</si>
  <si>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</si>
  <si>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</si>
  <si>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</si>
  <si>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</si>
  <si>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</si>
  <si>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</si>
  <si>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</si>
  <si>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</si>
  <si>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</si>
  <si>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</si>
  <si>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</si>
  <si>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</si>
  <si>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</si>
  <si>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</si>
  <si>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</si>
  <si>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</si>
  <si>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</si>
  <si>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</si>
  <si>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</si>
  <si>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</si>
  <si>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</si>
  <si>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</si>
  <si>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</si>
  <si>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</si>
  <si>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</si>
  <si>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</si>
  <si>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</si>
  <si>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</si>
  <si>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</si>
  <si>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</si>
  <si>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</si>
  <si>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</si>
  <si>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</si>
  <si>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</si>
  <si>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</si>
  <si>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</si>
  <si>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</si>
  <si>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</si>
  <si>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</si>
  <si>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</si>
  <si>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</si>
  <si>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</si>
  <si>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</si>
  <si>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</si>
  <si>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</si>
  <si>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</si>
  <si>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</si>
  <si>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</si>
  <si>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</si>
  <si>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</si>
  <si>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</si>
  <si>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</si>
  <si>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</si>
  <si>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</si>
  <si>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</si>
  <si>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</si>
  <si>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</si>
  <si>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</si>
  <si>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</si>
  <si>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</si>
  <si>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</si>
  <si>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</si>
  <si>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</si>
  <si>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</si>
  <si>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</si>
  <si>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</si>
  <si>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</si>
  <si>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</si>
  <si>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</si>
  <si>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</si>
  <si>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</si>
  <si>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</si>
  <si>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</si>
  <si>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</si>
  <si>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</si>
  <si>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</si>
  <si>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</si>
  <si>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</si>
  <si>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</si>
  <si>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</si>
  <si>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</si>
  <si>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</si>
  <si>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</si>
  <si>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</si>
  <si>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</si>
  <si>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</si>
  <si>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</si>
  <si>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</si>
  <si>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</si>
  <si>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</si>
  <si>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</si>
  <si>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</si>
  <si>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</si>
  <si>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</si>
  <si>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</si>
  <si>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</si>
  <si>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</si>
  <si>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</si>
  <si>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</si>
  <si>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</si>
  <si>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</si>
  <si>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</si>
  <si>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</si>
  <si>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</si>
  <si>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</si>
  <si>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</si>
  <si>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</si>
  <si>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</si>
  <si>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</si>
  <si>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</si>
  <si>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</si>
  <si>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</si>
  <si>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</si>
  <si>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</si>
  <si>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</si>
  <si>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</si>
  <si>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</si>
  <si>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</si>
  <si>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</si>
  <si>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</si>
  <si>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</si>
  <si>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</si>
  <si>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</si>
  <si>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</si>
  <si>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</si>
  <si>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</si>
  <si>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</si>
  <si>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</si>
  <si>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</si>
  <si>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</si>
  <si>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</si>
  <si>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</si>
  <si>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</si>
  <si>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</si>
  <si>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</si>
  <si>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</si>
  <si>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</si>
  <si>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</si>
  <si>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</si>
  <si>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</si>
  <si>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</si>
  <si>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</si>
  <si>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</si>
  <si>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</si>
  <si>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</si>
  <si>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</si>
  <si>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</si>
  <si>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</si>
  <si>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</si>
  <si>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</si>
  <si>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</si>
  <si>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</si>
  <si>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</si>
  <si>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</si>
  <si>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</si>
  <si>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</si>
  <si>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</si>
  <si>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</si>
  <si>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</si>
  <si>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</si>
  <si>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</si>
  <si>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</si>
  <si>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</si>
  <si>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</si>
  <si>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</si>
  <si>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</si>
  <si>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</si>
  <si>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</si>
  <si>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</si>
  <si>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</si>
  <si>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</si>
  <si>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</si>
  <si>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</si>
  <si>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</si>
  <si>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</si>
  <si>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</si>
  <si>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</si>
  <si>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</si>
  <si>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</si>
  <si>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</si>
  <si>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</si>
  <si>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</si>
  <si>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</si>
  <si>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</si>
  <si>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</si>
  <si>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</si>
  <si>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</si>
  <si>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</si>
  <si>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</si>
  <si>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</si>
  <si>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</si>
  <si>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</si>
  <si>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</si>
  <si>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</si>
  <si>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</si>
  <si>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</si>
  <si>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</si>
  <si>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</si>
  <si>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</si>
  <si>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</si>
  <si>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</si>
  <si>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</si>
  <si>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</si>
  <si>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</si>
  <si>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</si>
  <si>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</si>
  <si>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</si>
  <si>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</si>
  <si>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</si>
  <si>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</si>
  <si>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</si>
  <si>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</si>
  <si>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</si>
  <si>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</si>
  <si>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</si>
  <si>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</si>
  <si>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</si>
  <si>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</si>
  <si>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</si>
  <si>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</si>
  <si>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</si>
  <si>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</si>
  <si>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</si>
  <si>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</si>
  <si>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</si>
  <si>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</si>
  <si>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</si>
  <si>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</si>
  <si>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</si>
  <si>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</si>
  <si>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</si>
  <si>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</si>
  <si>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</si>
  <si>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</si>
  <si>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</si>
  <si>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</si>
  <si>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</si>
  <si>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</si>
  <si>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</si>
  <si>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</si>
  <si>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</si>
  <si>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</si>
  <si>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</si>
  <si>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</si>
  <si>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</si>
  <si>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</si>
  <si>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</si>
  <si>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</si>
  <si>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</si>
  <si>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</si>
  <si>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</si>
  <si>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</si>
  <si>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</si>
  <si>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</si>
  <si>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</si>
  <si>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</si>
  <si>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</si>
  <si>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</si>
  <si>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</si>
  <si>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</si>
  <si>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</si>
  <si>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</si>
  <si>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</si>
  <si>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</si>
  <si>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</si>
  <si>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</si>
  <si>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</si>
  <si>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</si>
  <si>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</si>
  <si>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</si>
  <si>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</si>
  <si>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</si>
  <si>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</si>
  <si>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</si>
  <si>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</si>
  <si>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</si>
  <si>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</si>
  <si>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</si>
  <si>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</si>
  <si>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</si>
  <si>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</si>
  <si>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</si>
  <si>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</si>
  <si>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</si>
  <si>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</si>
  <si>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</si>
  <si>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</si>
  <si>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</si>
  <si>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O</t>
    <phoneticPr fontId="2" type="noConversion"/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</si>
  <si>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</si>
  <si>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</si>
  <si>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</si>
  <si>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</si>
  <si>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</si>
  <si>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</si>
  <si>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</si>
  <si>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</si>
  <si>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</si>
  <si>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</si>
  <si>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</si>
  <si>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</si>
  <si>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</si>
  <si>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</si>
  <si>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</si>
  <si>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</si>
  <si>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</si>
  <si>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</si>
  <si>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</si>
  <si>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</si>
  <si>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</si>
  <si>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</si>
  <si>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</si>
  <si>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</si>
  <si>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</si>
  <si>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</si>
  <si>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</si>
  <si>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</si>
  <si>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</si>
  <si>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</si>
  <si>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</si>
  <si>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</si>
  <si>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</si>
  <si>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</si>
  <si>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</si>
  <si>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</si>
  <si>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</si>
  <si>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</si>
  <si>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</si>
  <si>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</si>
  <si>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</si>
  <si>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</si>
  <si>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</si>
  <si>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</si>
  <si>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</si>
  <si>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</si>
  <si>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</si>
  <si>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o</t>
    <phoneticPr fontId="2" type="noConversion"/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</si>
  <si>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</si>
  <si>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</si>
  <si>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</si>
  <si>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</si>
  <si>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</si>
  <si>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</si>
  <si>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</si>
  <si>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</si>
  <si>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</si>
  <si>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</si>
  <si>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</si>
  <si>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</si>
  <si>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</si>
  <si>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</si>
  <si>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</si>
  <si>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</si>
  <si>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</si>
  <si>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</si>
  <si>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</si>
  <si>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</si>
  <si>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</si>
  <si>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</si>
  <si>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</si>
  <si>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</si>
  <si>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</si>
  <si>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</si>
  <si>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</si>
  <si>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</si>
  <si>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</si>
  <si>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</si>
  <si>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</si>
  <si>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</si>
  <si>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</si>
  <si>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</si>
  <si>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</si>
  <si>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</si>
  <si>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</si>
  <si>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</si>
  <si>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</si>
  <si>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</si>
  <si>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</si>
  <si>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</si>
  <si>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</si>
  <si>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</si>
  <si>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</si>
  <si>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</si>
  <si>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</si>
  <si>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</si>
  <si>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</si>
  <si>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</si>
  <si>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</si>
  <si>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</si>
  <si>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</si>
  <si>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</si>
  <si>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</si>
  <si>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</si>
  <si>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</si>
  <si>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</si>
  <si>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</si>
  <si>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</si>
  <si>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</si>
  <si>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</si>
  <si>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</si>
  <si>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</si>
  <si>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</si>
  <si>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</si>
  <si>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</si>
  <si>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</si>
  <si>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</si>
  <si>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</si>
  <si>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</si>
  <si>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</si>
  <si>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</si>
  <si>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</si>
  <si>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</si>
  <si>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</si>
  <si>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</si>
  <si>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</si>
  <si>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</si>
  <si>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</si>
  <si>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</si>
  <si>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</si>
  <si>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</si>
  <si>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</si>
  <si>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</si>
  <si>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</si>
  <si>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</si>
  <si>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</si>
  <si>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</si>
  <si>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</si>
  <si>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</si>
  <si>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</si>
  <si>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</si>
  <si>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</si>
  <si>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</si>
  <si>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</si>
  <si>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</si>
  <si>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</si>
  <si>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</si>
  <si>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</si>
  <si>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</si>
  <si>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O</t>
    <phoneticPr fontId="2" type="noConversion"/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</si>
  <si>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</si>
  <si>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</si>
  <si>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</si>
  <si>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</si>
  <si>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</si>
  <si>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</si>
  <si>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</si>
  <si>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</si>
  <si>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</si>
  <si>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</si>
  <si>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</si>
  <si>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</si>
  <si>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</si>
  <si>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</si>
  <si>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</si>
  <si>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</si>
  <si>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</si>
  <si>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</si>
  <si>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</si>
  <si>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</si>
  <si>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</si>
  <si>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</si>
  <si>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</si>
  <si>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</si>
  <si>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O</t>
    <phoneticPr fontId="2" type="noConversion"/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</si>
  <si>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</si>
  <si>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</si>
  <si>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</si>
  <si>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</si>
  <si>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</si>
  <si>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</si>
  <si>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</si>
  <si>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</si>
  <si>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</si>
  <si>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</si>
  <si>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</si>
  <si>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</si>
  <si>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</si>
  <si>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</si>
  <si>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</si>
  <si>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</si>
  <si>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</si>
  <si>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</si>
  <si>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</si>
  <si>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</si>
  <si>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</si>
  <si>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</si>
  <si>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</si>
  <si>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</si>
  <si>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</si>
  <si>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</si>
  <si>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</si>
  <si>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</si>
  <si>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o</t>
    <phoneticPr fontId="2" type="noConversion"/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</si>
  <si>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</si>
  <si>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</si>
  <si>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</si>
  <si>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</si>
  <si>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</si>
  <si>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</si>
  <si>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</si>
  <si>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</si>
  <si>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</si>
  <si>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</si>
  <si>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</si>
  <si>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</si>
  <si>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</si>
  <si>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</si>
  <si>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</si>
  <si>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</si>
  <si>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</si>
  <si>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</si>
  <si>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</si>
  <si>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</si>
  <si>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</si>
  <si>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</si>
  <si>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</si>
  <si>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</si>
  <si>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</si>
  <si>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</si>
  <si>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</si>
  <si>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</si>
  <si>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</si>
  <si>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</si>
  <si>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</si>
  <si>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</si>
  <si>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</si>
  <si>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</si>
  <si>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</si>
  <si>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</si>
  <si>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</si>
  <si>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</si>
  <si>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</si>
  <si>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</si>
  <si>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</si>
  <si>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</si>
  <si>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</si>
  <si>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</si>
  <si>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</si>
  <si>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</si>
  <si>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</si>
  <si>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</si>
  <si>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</si>
  <si>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</si>
  <si>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</si>
  <si>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</si>
  <si>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</si>
  <si>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</si>
  <si>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</si>
  <si>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</si>
  <si>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</si>
  <si>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</si>
  <si>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</si>
  <si>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</si>
  <si>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</si>
  <si>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</si>
  <si>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</si>
  <si>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</si>
  <si>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</si>
  <si>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</si>
  <si>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</si>
  <si>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</si>
  <si>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</si>
  <si>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</si>
  <si>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</si>
  <si>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</si>
  <si>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</si>
  <si>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</si>
  <si>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</si>
  <si>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</si>
  <si>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</si>
  <si>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</si>
  <si>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</si>
  <si>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</si>
  <si>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새흰돌</t>
  </si>
  <si>
    <t>비엔비</t>
  </si>
  <si>
    <t>o</t>
    <phoneticPr fontId="2" type="noConversion"/>
  </si>
  <si>
    <t>전주완산평화1가 413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</si>
  <si>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</si>
  <si>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</si>
  <si>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</si>
  <si>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</si>
  <si>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</si>
  <si>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</si>
  <si>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</si>
  <si>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</si>
  <si>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박정수</t>
  </si>
  <si>
    <t>o</t>
    <phoneticPr fontId="2" type="noConversion"/>
  </si>
  <si>
    <t>댐스</t>
  </si>
  <si>
    <t>8G45_Solenoid</t>
  </si>
  <si>
    <t>-대륙금호GLE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</si>
  <si>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</si>
  <si>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</si>
  <si>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</si>
  <si>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</si>
  <si>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</si>
  <si>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</si>
  <si>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O</t>
    <phoneticPr fontId="2" type="noConversion"/>
  </si>
  <si>
    <t>JEEP</t>
  </si>
  <si>
    <t>68369691AD</t>
  </si>
  <si>
    <t>TC_Actuator</t>
  </si>
  <si>
    <t>다우수입차미션(경기)_251211_180226.xlsx</t>
  </si>
  <si>
    <t>메이븐오토미션(서울중랑구)_251211_180252.xlsx</t>
  </si>
  <si>
    <t>클론 장비 데이터 확보 완료</t>
  </si>
  <si>
    <t>미르오토(대구)_251211_183818.xlsx</t>
  </si>
  <si>
    <t>메이븐</t>
  </si>
  <si>
    <t>늦은시간 직원분 방문</t>
  </si>
  <si>
    <t>MEISTER-K(울산)_251211_195105.xlsx</t>
  </si>
  <si>
    <t>하정오토(광주)</t>
    <phoneticPr fontId="2" type="noConversion"/>
  </si>
  <si>
    <t>VGSNAG2_Programming</t>
    <phoneticPr fontId="2" type="noConversion"/>
  </si>
  <si>
    <t>A0002702600</t>
    <phoneticPr fontId="2" type="noConversion"/>
  </si>
  <si>
    <t>VGSNAG2_Programming건만 결제</t>
  </si>
  <si>
    <t>현대오토(목포)</t>
    <phoneticPr fontId="2" type="noConversion"/>
  </si>
  <si>
    <t>8HP_TCU_AUDI</t>
    <phoneticPr fontId="2" type="noConversion"/>
  </si>
  <si>
    <t>o</t>
    <phoneticPr fontId="2" type="noConversion"/>
  </si>
  <si>
    <t>한국오토(안양)_251212_164408.xlsx</t>
  </si>
  <si>
    <t>5170877AA</t>
  </si>
  <si>
    <t>545RFE_Solenoid</t>
  </si>
  <si>
    <t>하나오토(청주)_251212_164750.xlsx</t>
  </si>
  <si>
    <t>24042372</t>
  </si>
  <si>
    <t>6L80_Pump</t>
  </si>
  <si>
    <t>조이오토(대구)_251212_165118.xlsx</t>
  </si>
  <si>
    <t>제이오토(대구)_251212_165217.xlsx</t>
  </si>
  <si>
    <t>하나오토(청주)_251212_165247.xlsx</t>
  </si>
  <si>
    <t>목포현대오토</t>
  </si>
  <si>
    <t>박현중 카카오</t>
  </si>
  <si>
    <t>o</t>
    <phoneticPr fontId="2" type="noConversion"/>
  </si>
  <si>
    <t>0260550 089</t>
    <phoneticPr fontId="2" type="noConversion"/>
  </si>
  <si>
    <t>0260550 075</t>
    <phoneticPr fontId="2" type="noConversion"/>
  </si>
  <si>
    <t>0260550 144</t>
    <phoneticPr fontId="2" type="noConversion"/>
  </si>
  <si>
    <t>0260550 152</t>
    <phoneticPr fontId="2" type="noConversion"/>
  </si>
  <si>
    <t>0260550 102</t>
    <phoneticPr fontId="2" type="noConversion"/>
  </si>
  <si>
    <t>0260550 074</t>
    <phoneticPr fontId="2" type="noConversion"/>
  </si>
  <si>
    <t>0260550 155</t>
    <phoneticPr fontId="2" type="noConversion"/>
  </si>
  <si>
    <t>0260550 119</t>
    <phoneticPr fontId="2" type="noConversion"/>
  </si>
  <si>
    <t>0260550 146</t>
    <phoneticPr fontId="2" type="noConversion"/>
  </si>
  <si>
    <t>0260550 135</t>
    <phoneticPr fontId="2" type="noConversion"/>
  </si>
  <si>
    <t>0260550 122</t>
    <phoneticPr fontId="2" type="noConversion"/>
  </si>
  <si>
    <t>0260550 113</t>
    <phoneticPr fontId="2" type="noConversion"/>
  </si>
  <si>
    <t>0260550 114</t>
    <phoneticPr fontId="2" type="noConversion"/>
  </si>
  <si>
    <t>0260550 115</t>
    <phoneticPr fontId="2" type="noConversion"/>
  </si>
  <si>
    <t>0260550 104</t>
    <phoneticPr fontId="2" type="noConversion"/>
  </si>
  <si>
    <t>0260550 123</t>
    <phoneticPr fontId="2" type="noConversion"/>
  </si>
  <si>
    <t>0260550 179</t>
    <phoneticPr fontId="2" type="noConversion"/>
  </si>
  <si>
    <t>0260550 157</t>
    <phoneticPr fontId="2" type="noConversion"/>
  </si>
  <si>
    <t>0260550 052</t>
    <phoneticPr fontId="2" type="noConversion"/>
  </si>
  <si>
    <t>0260550 112</t>
    <phoneticPr fontId="2" type="noConversion"/>
  </si>
  <si>
    <t>0260550 050</t>
    <phoneticPr fontId="2" type="noConversion"/>
  </si>
  <si>
    <t>0260550 076</t>
    <phoneticPr fontId="2" type="noConversion"/>
  </si>
  <si>
    <t>0260550 082</t>
    <phoneticPr fontId="2" type="noConversion"/>
  </si>
  <si>
    <t>0260550 080</t>
    <phoneticPr fontId="2" type="noConversion"/>
  </si>
  <si>
    <t>0260550 153</t>
    <phoneticPr fontId="2" type="noConversion"/>
  </si>
  <si>
    <t>0260550 085</t>
    <phoneticPr fontId="2" type="noConversion"/>
  </si>
  <si>
    <t>5007</t>
    <phoneticPr fontId="2" type="noConversion"/>
  </si>
  <si>
    <t>0260550 134</t>
    <phoneticPr fontId="2" type="noConversion"/>
  </si>
  <si>
    <t>6058 008116</t>
    <phoneticPr fontId="2" type="noConversion"/>
  </si>
  <si>
    <t>6058 008148</t>
    <phoneticPr fontId="2" type="noConversion"/>
  </si>
  <si>
    <t>6058 011020</t>
    <phoneticPr fontId="2" type="noConversion"/>
  </si>
  <si>
    <t>6058 008223</t>
    <phoneticPr fontId="2" type="noConversion"/>
  </si>
  <si>
    <t>6058 008163</t>
    <phoneticPr fontId="2" type="noConversion"/>
  </si>
  <si>
    <t>6058 008114</t>
    <phoneticPr fontId="2" type="noConversion"/>
  </si>
  <si>
    <t>6058 008260</t>
    <phoneticPr fontId="2" type="noConversion"/>
  </si>
  <si>
    <t>6058 008193</t>
    <phoneticPr fontId="2" type="noConversion"/>
  </si>
  <si>
    <t>6058 011023</t>
    <phoneticPr fontId="2" type="noConversion"/>
  </si>
  <si>
    <t>6058 008196</t>
    <phoneticPr fontId="2" type="noConversion"/>
  </si>
  <si>
    <t>6058 008181</t>
    <phoneticPr fontId="2" type="noConversion"/>
  </si>
  <si>
    <t>6058 008180</t>
    <phoneticPr fontId="2" type="noConversion"/>
  </si>
  <si>
    <t>6058 008182</t>
    <phoneticPr fontId="2" type="noConversion"/>
  </si>
  <si>
    <t>6058 008169</t>
    <phoneticPr fontId="2" type="noConversion"/>
  </si>
  <si>
    <t>6058 008197</t>
    <phoneticPr fontId="2" type="noConversion"/>
  </si>
  <si>
    <t>6058 011034</t>
    <phoneticPr fontId="2" type="noConversion"/>
  </si>
  <si>
    <t>6058 008266</t>
    <phoneticPr fontId="2" type="noConversion"/>
  </si>
  <si>
    <t>6058 008064</t>
    <phoneticPr fontId="2" type="noConversion"/>
  </si>
  <si>
    <t>6058 008179</t>
    <phoneticPr fontId="2" type="noConversion"/>
  </si>
  <si>
    <t>6058 008068</t>
    <phoneticPr fontId="2" type="noConversion"/>
  </si>
  <si>
    <t>6058 008117</t>
    <phoneticPr fontId="2" type="noConversion"/>
  </si>
  <si>
    <t>6058 008122</t>
    <phoneticPr fontId="2" type="noConversion"/>
  </si>
  <si>
    <t>6058 008121</t>
    <phoneticPr fontId="2" type="noConversion"/>
  </si>
  <si>
    <t>대경카마스터(대구)_251215_175119.xlsx</t>
  </si>
  <si>
    <t>제이오토(대구)_251215_175139.xlsx</t>
  </si>
  <si>
    <t>미르오토(대구)_251215_175202.xlsx</t>
  </si>
  <si>
    <t>CC_DIFF_Coupling</t>
  </si>
  <si>
    <t>조이오토(대구)_251215_175344.xlsx</t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</si>
  <si>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</si>
  <si>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</si>
  <si>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</si>
  <si>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경동(화물)</t>
    <phoneticPr fontId="2" type="noConversion"/>
  </si>
  <si>
    <t>천안서북차암47</t>
  </si>
  <si>
    <t>김병철</t>
  </si>
  <si>
    <t>TF PR Sensor</t>
  </si>
  <si>
    <t>정인호오토샵(김천)_251216_165511.xlsx</t>
  </si>
  <si>
    <t>제이오토(대구)_251216_165552.xlsx</t>
  </si>
  <si>
    <t>조이오토(대구)_251216_165627.xlsx</t>
  </si>
  <si>
    <t>한국오토정비공업사(울산)_251216_165651.xlsx</t>
  </si>
  <si>
    <t>매드모터스(광주)_251216_165713.xlsx</t>
  </si>
  <si>
    <t>미르오토(대구)_251216_165754.xlsx</t>
  </si>
  <si>
    <t>루모터스(신평점)_251216_165845.xlsx</t>
  </si>
  <si>
    <t>한국오토(안양)_251216_165924.xlsx</t>
  </si>
  <si>
    <t>현대오토(전주)_251216_165943.xlsx</t>
  </si>
  <si>
    <t>AZ제일오토미션(순천)_251216_170014.xlsx</t>
  </si>
  <si>
    <t>오토솔루션(천안)_251216_170044.xlsx</t>
  </si>
  <si>
    <t>오시현</t>
  </si>
  <si>
    <t>O</t>
    <phoneticPr fontId="2" type="noConversion"/>
  </si>
  <si>
    <t>09G_Valvebody</t>
    <phoneticPr fontId="2" type="noConversion"/>
  </si>
  <si>
    <t>09G325039A</t>
    <phoneticPr fontId="2" type="noConversion"/>
  </si>
  <si>
    <t>미르오토(대구)_251217_173129.xlsx</t>
  </si>
  <si>
    <t>제이오토(대구)_251217_173147.xlsx</t>
  </si>
  <si>
    <t>2295000324</t>
  </si>
  <si>
    <t>플라이휠(Shaeffler)</t>
  </si>
  <si>
    <t>Needle_bearing(Schaeffler)</t>
  </si>
  <si>
    <t>진홍오토(대구)_251217_173407.xlsx</t>
  </si>
  <si>
    <t>엠모터스(구미)_251217_173427.xlsx</t>
  </si>
  <si>
    <t>현대오토(영천)_251217_173450.xlsx</t>
  </si>
  <si>
    <t>삼호미션(전주)_251217_173512.xlsx</t>
  </si>
  <si>
    <t>하이웨이(구미)_251217_173538.xlsx</t>
  </si>
  <si>
    <t>제일오토(대구)_251217_173657.xlsx</t>
  </si>
  <si>
    <t>루모터스(신평점)_251217_173754.xlsx</t>
  </si>
  <si>
    <t>동래루모터스</t>
  </si>
  <si>
    <t>현대오토영천</t>
  </si>
  <si>
    <t>정비소정직(충북청주)</t>
  </si>
  <si>
    <t>010-2969-2994</t>
  </si>
  <si>
    <t>충북 청주시 흥덕구 덕암로35번길 63</t>
  </si>
  <si>
    <t>정비소정직(충북청주)_251218_155132.xlsx</t>
  </si>
  <si>
    <t>한국오토(일산)_251218_155154.xlsx</t>
  </si>
  <si>
    <t>새흰돌오토미션(전남순천)_251218_155242.xlsx</t>
  </si>
  <si>
    <t>루모터스(동래점)_251218_155340.xlsx</t>
  </si>
  <si>
    <t>조이오토(대구)_251218_155418.xlsx</t>
  </si>
  <si>
    <t>BMW모터스_착한정비(울산)_251218_155513.xlsx</t>
  </si>
  <si>
    <t>-정직</t>
  </si>
  <si>
    <t>o</t>
    <phoneticPr fontId="2" type="noConversion"/>
  </si>
  <si>
    <t>하이웨이(구미)</t>
    <phoneticPr fontId="2" type="noConversion"/>
  </si>
  <si>
    <t>09G_Valvebody</t>
    <phoneticPr fontId="2" type="noConversion"/>
  </si>
  <si>
    <t>09G325039A</t>
    <phoneticPr fontId="2" type="noConversion"/>
  </si>
  <si>
    <t>1068237210</t>
  </si>
  <si>
    <t>A063</t>
  </si>
  <si>
    <t>파동제일</t>
  </si>
  <si>
    <t>대구오토(대구)_251219_162605.xlsx</t>
  </si>
  <si>
    <t>마일레오토(군포)_251219_162655.xlsx</t>
  </si>
  <si>
    <t>하나오토(진주)_251219_162826.xlsx</t>
  </si>
  <si>
    <t>미르오토(대구)_251219_162851.xlsx</t>
  </si>
  <si>
    <t>대덕오토(대전)_251219_162930.xlsx</t>
  </si>
  <si>
    <t>새흰돌오토미션(전남순천)_251220_113057.xlsx</t>
  </si>
  <si>
    <t>입금</t>
    <phoneticPr fontId="2" type="noConversion"/>
  </si>
  <si>
    <t>카이드모터스</t>
    <phoneticPr fontId="2" type="noConversion"/>
  </si>
  <si>
    <t>박만복</t>
    <phoneticPr fontId="2" type="noConversion"/>
  </si>
  <si>
    <t>마일레오토</t>
  </si>
  <si>
    <t>마일레오토</t>
    <phoneticPr fontId="2" type="noConversion"/>
  </si>
  <si>
    <t>대구비티에스</t>
  </si>
  <si>
    <t>o</t>
    <phoneticPr fontId="2" type="noConversion"/>
  </si>
  <si>
    <t>마이스터(대구)_251222_165139.xlsx</t>
  </si>
  <si>
    <t>06B1053130</t>
  </si>
  <si>
    <t>Pilot_Bearing</t>
  </si>
  <si>
    <t>조이오토(대구)_251222_165348.xlsx</t>
  </si>
  <si>
    <t>Clutch_Seal_Ring</t>
  </si>
  <si>
    <t>마이오토(전북완주)_251222_165507.xlsx</t>
  </si>
  <si>
    <t>대륙오토(대구)_251222_165523.xlsx</t>
  </si>
  <si>
    <t>대성오토(대구)_251222_165608.xlsx</t>
  </si>
  <si>
    <t>정비소정직(충북청주)_251222_165629.xlsx</t>
  </si>
  <si>
    <t>그린카서비스(대전)_251222_165704.xlsx</t>
  </si>
  <si>
    <t>이성옥</t>
    <phoneticPr fontId="2" type="noConversion"/>
  </si>
  <si>
    <t>하정오토(광주)_251222_173956.xlsx</t>
  </si>
  <si>
    <t>26107633480</t>
  </si>
  <si>
    <t>DWG6775-0033</t>
  </si>
  <si>
    <t>0CK_Pistion_Bearing</t>
  </si>
  <si>
    <t>A7252703304</t>
  </si>
  <si>
    <t>725_Valvebody</t>
  </si>
  <si>
    <t>제이오토(대구)_251223_174813.xlsx</t>
  </si>
  <si>
    <t>삼보모터스(대구)_251223_174839.xlsx</t>
  </si>
  <si>
    <t>장안190</t>
  </si>
  <si>
    <t>동명오토(인천)_251223_175608.xlsx</t>
  </si>
  <si>
    <t>경동오토(서울)_251223_175719.xlsx</t>
  </si>
  <si>
    <t>D&amp;N모터스(전주)_251223_175743.xlsx</t>
  </si>
  <si>
    <t>조이오토(대구)_251223_175838.xlsx</t>
  </si>
  <si>
    <t>비앤비모터스(창원)_251223_175859.xlsx</t>
  </si>
  <si>
    <t>강희욱</t>
  </si>
  <si>
    <t>윤석호</t>
  </si>
  <si>
    <t>문창용</t>
  </si>
  <si>
    <t>박순근</t>
  </si>
  <si>
    <t>윤영오</t>
  </si>
  <si>
    <t>O</t>
    <phoneticPr fontId="2" type="noConversion"/>
  </si>
  <si>
    <t>미르오토(대구)_251224_171123.xlsx</t>
  </si>
  <si>
    <t>스카이오토미션(천안)_251224_171149.xlsx</t>
  </si>
  <si>
    <t>JAMAICAR_251224_171211.xlsx</t>
  </si>
  <si>
    <t>새흰돌오토미션(전남순천)_251224_171257.xlsx</t>
  </si>
  <si>
    <t>새흰돌자동미션</t>
  </si>
  <si>
    <t>최종철</t>
  </si>
  <si>
    <t>일산한국</t>
  </si>
  <si>
    <t>한국오토(일산)_251226_160634.xlsx</t>
  </si>
  <si>
    <t>정인호오토샵(김천)_251226_160656.xlsx</t>
  </si>
  <si>
    <t>대덕오토(대전)_251226_160745.xlsx</t>
  </si>
  <si>
    <t>정인호</t>
  </si>
  <si>
    <t>진영오토(남양주)_251226_173345.xlsx</t>
  </si>
  <si>
    <t>루모터스(신평점)_251227_105320.xlsx</t>
  </si>
  <si>
    <t>한채운</t>
  </si>
  <si>
    <t>TFK-1472</t>
  </si>
  <si>
    <t>신일오토(부산)_251230_093326.xlsx</t>
  </si>
  <si>
    <t>52854930AA</t>
  </si>
  <si>
    <t>후진시 텅텅 거림</t>
  </si>
  <si>
    <t>8HP50_Inner_Gear</t>
  </si>
  <si>
    <t>부산비엔비(부산)_251230_093458.xlsx</t>
  </si>
  <si>
    <t>비앤비모터스(창원)_251230_093541.xlsx</t>
  </si>
  <si>
    <t>8HP75_VALBEBODY</t>
  </si>
  <si>
    <t>후진시 기어 빠짐</t>
  </si>
  <si>
    <t>준오토샵(충주)_251230_093734.xlsx</t>
  </si>
  <si>
    <t>클론 사용해야됨</t>
  </si>
  <si>
    <t>MBA모터스(경기광주)_251230_093812.xlsx</t>
  </si>
  <si>
    <t>태양모터스(대구)_251230_093835.xlsx</t>
  </si>
  <si>
    <t>o</t>
    <phoneticPr fontId="2" type="noConversion"/>
  </si>
  <si>
    <t>제일오토(대구)_251230_175940.xlsx</t>
  </si>
  <si>
    <t>현대오토(전주)_251230_180016.xlsx</t>
  </si>
  <si>
    <t>디아우디모터스(포항)_251230_180047.xlsx</t>
  </si>
  <si>
    <t>ZF 오일팬 AGM95 말통 등등</t>
  </si>
  <si>
    <t>미르오토(대구)_251230_194022.xlsx</t>
  </si>
  <si>
    <t>-강용규</t>
  </si>
  <si>
    <t>부산비엔비</t>
  </si>
  <si>
    <t>고두환</t>
  </si>
  <si>
    <t>전주</t>
  </si>
  <si>
    <t>6HP</t>
  </si>
  <si>
    <t>400116 솔교체후 egs 교체</t>
  </si>
  <si>
    <t>미르오토(대구)_251231_153249.xlsx</t>
  </si>
  <si>
    <t>윤계욱</t>
  </si>
  <si>
    <t>o</t>
    <phoneticPr fontId="2" type="noConversion"/>
  </si>
  <si>
    <t>정명호</t>
  </si>
  <si>
    <t>프로오토미션(광주)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</si>
  <si>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</si>
  <si>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</si>
  <si>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</si>
  <si>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</si>
  <si>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온오토모빌(양산)</t>
  </si>
  <si>
    <t>010-9327-9931</t>
  </si>
  <si>
    <t>경상남도 양산시 명동길 10</t>
  </si>
  <si>
    <t>국제종합카센터(옥천)</t>
  </si>
  <si>
    <t>010-8892-1188</t>
  </si>
  <si>
    <t>충북 옥천군 옥천읍 중앙로 188</t>
  </si>
  <si>
    <t>온오토모빌(양산)_260102_174308.xlsx</t>
  </si>
  <si>
    <t>혜광오토(부산)_260102_174428.xlsx</t>
  </si>
  <si>
    <t>국제종합카센터(옥천)_260102_174455.xlsx</t>
  </si>
  <si>
    <t>금성오토(광주)_260102_174608.xlsx</t>
  </si>
  <si>
    <t>대성오토(일산)_260102_174647.xlsx</t>
  </si>
  <si>
    <t>태양모터스(대구)_260102_174708.xlsx</t>
  </si>
  <si>
    <t>하정오토(광주)_260102_175205.xlsx</t>
  </si>
  <si>
    <t>O</t>
    <phoneticPr fontId="2" type="noConversion"/>
  </si>
  <si>
    <t>전준우</t>
  </si>
  <si>
    <t>이병철</t>
  </si>
  <si>
    <t>전주오토(전주)_260103_114222.xlsx</t>
  </si>
  <si>
    <t>o</t>
    <phoneticPr fontId="2" type="noConversion"/>
  </si>
  <si>
    <t>VGS4-NAG2</t>
  </si>
  <si>
    <t>한강오토(부천)_260105_175124.xlsx</t>
  </si>
  <si>
    <t>스카이오토미션(천안)_260105_175248.xlsx</t>
  </si>
  <si>
    <t>경남오토미션(창원)_260105_175340.xlsx</t>
  </si>
  <si>
    <t>VGSNAG2_PROGRAMMING</t>
  </si>
  <si>
    <t>진영오토(남양주)_260105_175438.xlsx</t>
  </si>
  <si>
    <t>한결부품_260105_175502.xlsx</t>
  </si>
  <si>
    <t>엠모터스(구미)_260105_175528.xlsx</t>
  </si>
  <si>
    <t>한강오토(부천)</t>
    <phoneticPr fontId="2" type="noConversion"/>
  </si>
  <si>
    <t>VGS4-NAG2</t>
    <phoneticPr fontId="2" type="noConversion"/>
  </si>
  <si>
    <t>A0002703500</t>
    <phoneticPr fontId="2" type="noConversion"/>
  </si>
  <si>
    <t>전난규</t>
  </si>
  <si>
    <t>하정오토</t>
  </si>
  <si>
    <t>태양모터스(대구)</t>
    <phoneticPr fontId="2" type="noConversion"/>
  </si>
  <si>
    <t>ISM</t>
    <phoneticPr fontId="2" type="noConversion"/>
  </si>
  <si>
    <t>A0002701852-1</t>
    <phoneticPr fontId="2" type="noConversion"/>
  </si>
  <si>
    <t>-장현규</t>
  </si>
  <si>
    <t>마일레오토(마포)_260106_181443.xlsx</t>
  </si>
  <si>
    <t>대구오토(대구)_260106_181508.xlsx</t>
  </si>
  <si>
    <t>제이오토(대구)_260106_181541.xlsx</t>
  </si>
  <si>
    <t>미르오토(대구)_260106_181603.xlsx</t>
  </si>
  <si>
    <t>KTAMG(김천덕곡)_260106_181643.xlsx</t>
  </si>
  <si>
    <t>A0002703900</t>
  </si>
  <si>
    <t>VGS-FDCT</t>
  </si>
  <si>
    <t>오토티엠(광명)_260106_181811.xlsx</t>
  </si>
  <si>
    <t>AZ제일오토미션(순천)_260106_181856.xlsx</t>
  </si>
  <si>
    <t>이진용</t>
  </si>
  <si>
    <t>27107593440</t>
  </si>
  <si>
    <t>02E927770AT</t>
  </si>
  <si>
    <t>0AM_반품</t>
  </si>
  <si>
    <t>정비소정직(충북청주)_260107_175545.xlsx</t>
  </si>
  <si>
    <t>현진미션(남대구)_260107_175615.xlsx</t>
  </si>
  <si>
    <t>대구오토(대구)_260107_175722.xlsx</t>
  </si>
  <si>
    <t>6058008114_237</t>
  </si>
  <si>
    <t>스카이오토미션(천안)_260107_175755.xlsx</t>
  </si>
  <si>
    <t>정비소정직</t>
  </si>
  <si>
    <t>o</t>
    <phoneticPr fontId="2" type="noConversion"/>
  </si>
  <si>
    <t>0B5325330A(15000), 0B5325429E(20000)</t>
  </si>
  <si>
    <t>A1402701161</t>
    <phoneticPr fontId="2" type="noConversion"/>
  </si>
  <si>
    <t>MB5G_BOARD</t>
    <phoneticPr fontId="2" type="noConversion"/>
  </si>
  <si>
    <t>한국오토0B5</t>
  </si>
  <si>
    <t>2026-01-08</t>
  </si>
  <si>
    <t>대륙오토(대구)_260108_174450.xlsx</t>
  </si>
  <si>
    <t>삼성모터스_260108_175052.xlsx</t>
  </si>
  <si>
    <t>알씨모터스(대구)_260108_175130.xlsx</t>
  </si>
  <si>
    <t>0B5_Ring</t>
  </si>
  <si>
    <t>미르오토(대구)_260108_175608.xlsx</t>
  </si>
  <si>
    <t>오토티엠(광명)_260108_175630.xlsx</t>
  </si>
  <si>
    <t>오토티엠(광명)_260108_175630.xlsx</t>
    <phoneticPr fontId="2" type="noConversion"/>
  </si>
  <si>
    <t>류청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</si>
</sst>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5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40"/>
      <color theme="1"/>
      <name val="맑은 고딕"/>
      <family val="3"/>
      <charset val="129"/>
    </font>
    <font>
      <b/>
      <sz val="48"/>
      <color theme="1"/>
      <name val="맑은 고딕"/>
      <family val="3"/>
      <charset val="129"/>
    </font>
    <font>
      <sz val="12"/>
      <color theme="1"/>
      <name val="맑은 고딕"/>
      <family val="2"/>
      <charset val="129"/>
    </font>
    <font>
      <sz val="12"/>
      <color theme="1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49" fontId="33" fillId="0" borderId="5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3" fillId="0" borderId="5" xfId="0" applyFont="1" applyBorder="1">
      <alignment vertical="center"/>
    </xf>
    <xf numFmtId="49" fontId="34" fillId="0" borderId="5" xfId="0" applyNumberFormat="1" applyFont="1" applyBorder="1" applyAlignment="1">
      <alignment horizontal="center" vertical="center"/>
    </xf>
    <xf numFmtId="0" fontId="32" fillId="0" borderId="5" xfId="0" applyFont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0" applyFont="1" applyBorder="1">
      <alignment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1660000</c:v>
                </c:pt>
                <c:pt idx="1">
                  <c:v>0</c:v>
                </c:pt>
                <c:pt idx="2">
                  <c:v>450000</c:v>
                </c:pt>
                <c:pt idx="3">
                  <c:v>0</c:v>
                </c:pt>
                <c:pt idx="4">
                  <c:v>572000</c:v>
                </c:pt>
                <c:pt idx="5">
                  <c:v>0</c:v>
                </c:pt>
                <c:pt idx="6">
                  <c:v>737000</c:v>
                </c:pt>
                <c:pt idx="7">
                  <c:v>0</c:v>
                </c:pt>
                <c:pt idx="8">
                  <c:v>0</c:v>
                </c:pt>
                <c:pt idx="9">
                  <c:v>250000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4</c:v>
                      </c:pt>
                      <c:pt idx="1">
                        <c:v>23</c:v>
                      </c:pt>
                      <c:pt idx="2">
                        <c:v>17</c:v>
                      </c:pt>
                      <c:pt idx="3">
                        <c:v>23</c:v>
                      </c:pt>
                      <c:pt idx="4">
                        <c:v>16</c:v>
                      </c:pt>
                      <c:pt idx="5">
                        <c:v>23</c:v>
                      </c:pt>
                      <c:pt idx="6">
                        <c:v>12</c:v>
                      </c:pt>
                      <c:pt idx="7">
                        <c:v>23</c:v>
                      </c:pt>
                      <c:pt idx="8">
                        <c:v>23</c:v>
                      </c:pt>
                      <c:pt idx="9">
                        <c:v>18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28575</xdr:colOff>
      <xdr:row>0</xdr:row>
      <xdr:rowOff>0</xdr:rowOff>
    </xdr:from>
    <xdr:to>
      <xdr:col>17</xdr:col>
      <xdr:colOff>676274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28575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12</xdr:col>
      <xdr:colOff>470647</xdr:colOff>
      <xdr:row>1</xdr:row>
      <xdr:rowOff>229790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0" y="9525"/>
          <a:ext cx="130722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1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62"/>
  <sheetViews>
    <sheetView tabSelected="1" topLeftCell="C7" workbookViewId="0">
      <selection activeCell="C23" sqref="A1:XFD1048576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2361</v>
      </c>
    </row>
    <row r="4" spans="14:17" x14ac:dyDescent="0.3">
      <c r="Q4" s="95" t="s">
        <v>3075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2361</v>
      </c>
      <c r="Q21" s="227"/>
    </row>
    <row r="22" spans="3:19" x14ac:dyDescent="0.3">
      <c r="C22" s="95" t="s">
        <v>3576</v>
      </c>
    </row>
    <row r="23" spans="3:19" x14ac:dyDescent="0.3">
      <c r="C23" s="95" t="s">
        <v>2361</v>
      </c>
    </row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2361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1618</v>
      </c>
      <c r="D1" s="180" t="s">
        <v>36</v>
      </c>
      <c r="E1" s="180" t="s">
        <v>1619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2000</v>
      </c>
      <c r="D2" t="s">
        <v>1994</v>
      </c>
      <c r="E2" s="226">
        <v>21000</v>
      </c>
    </row>
    <row r="3" spans="1:7" x14ac:dyDescent="0.3">
      <c r="A3">
        <v>2</v>
      </c>
      <c r="B3" s="13">
        <v>45747</v>
      </c>
      <c r="C3" t="s">
        <v>2001</v>
      </c>
      <c r="D3" t="s">
        <v>1998</v>
      </c>
      <c r="E3" s="226">
        <v>48210</v>
      </c>
    </row>
    <row r="4" spans="1:7" x14ac:dyDescent="0.3">
      <c r="A4">
        <v>3</v>
      </c>
      <c r="B4" s="13">
        <v>45749</v>
      </c>
      <c r="C4" t="s">
        <v>1997</v>
      </c>
      <c r="D4" t="s">
        <v>1997</v>
      </c>
      <c r="E4" s="226">
        <v>16600</v>
      </c>
      <c r="F4" t="s">
        <v>2002</v>
      </c>
    </row>
    <row r="5" spans="1:7" x14ac:dyDescent="0.3">
      <c r="A5">
        <v>4</v>
      </c>
      <c r="B5" s="13">
        <v>45749</v>
      </c>
      <c r="C5" t="s">
        <v>1632</v>
      </c>
      <c r="D5" t="s">
        <v>1995</v>
      </c>
      <c r="E5">
        <v>19500</v>
      </c>
    </row>
    <row r="6" spans="1:7" x14ac:dyDescent="0.3">
      <c r="A6">
        <v>5</v>
      </c>
      <c r="B6" s="13">
        <v>45749</v>
      </c>
      <c r="C6" t="s">
        <v>1997</v>
      </c>
      <c r="D6" t="s">
        <v>1629</v>
      </c>
      <c r="E6">
        <v>8000</v>
      </c>
      <c r="F6" t="s">
        <v>2003</v>
      </c>
    </row>
    <row r="7" spans="1:7" x14ac:dyDescent="0.3">
      <c r="A7">
        <v>6</v>
      </c>
      <c r="B7" s="13">
        <v>45750</v>
      </c>
      <c r="C7" t="s">
        <v>1632</v>
      </c>
      <c r="D7" t="s">
        <v>1995</v>
      </c>
      <c r="E7">
        <v>22000</v>
      </c>
    </row>
    <row r="8" spans="1:7" x14ac:dyDescent="0.3">
      <c r="A8">
        <v>7</v>
      </c>
      <c r="B8" s="13">
        <v>45751</v>
      </c>
      <c r="C8" t="s">
        <v>1688</v>
      </c>
      <c r="D8" t="s">
        <v>1995</v>
      </c>
      <c r="E8">
        <v>7900</v>
      </c>
    </row>
    <row r="9" spans="1:7" x14ac:dyDescent="0.3">
      <c r="A9">
        <v>8</v>
      </c>
      <c r="B9" s="13">
        <v>45751</v>
      </c>
      <c r="C9" t="s">
        <v>1704</v>
      </c>
      <c r="D9" t="s">
        <v>1995</v>
      </c>
      <c r="E9">
        <v>5400</v>
      </c>
      <c r="F9" t="s">
        <v>1705</v>
      </c>
    </row>
    <row r="10" spans="1:7" x14ac:dyDescent="0.3">
      <c r="A10">
        <v>9</v>
      </c>
      <c r="B10" s="13">
        <v>45754</v>
      </c>
      <c r="C10" t="s">
        <v>1513</v>
      </c>
      <c r="D10" t="s">
        <v>1997</v>
      </c>
      <c r="E10">
        <v>8000</v>
      </c>
      <c r="F10" t="s">
        <v>1745</v>
      </c>
    </row>
    <row r="11" spans="1:7" x14ac:dyDescent="0.3">
      <c r="A11">
        <v>10</v>
      </c>
      <c r="B11" s="13">
        <v>45754</v>
      </c>
      <c r="C11" t="s">
        <v>1632</v>
      </c>
      <c r="D11" t="s">
        <v>1995</v>
      </c>
      <c r="E11">
        <v>11000</v>
      </c>
    </row>
    <row r="12" spans="1:7" x14ac:dyDescent="0.3">
      <c r="A12">
        <v>11</v>
      </c>
      <c r="B12" s="13">
        <v>45754</v>
      </c>
      <c r="C12" t="s">
        <v>1617</v>
      </c>
      <c r="D12" t="s">
        <v>1999</v>
      </c>
      <c r="E12">
        <v>47970</v>
      </c>
    </row>
    <row r="13" spans="1:7" x14ac:dyDescent="0.3">
      <c r="A13">
        <v>12</v>
      </c>
      <c r="B13" s="13">
        <v>45755</v>
      </c>
      <c r="C13" t="s">
        <v>1704</v>
      </c>
      <c r="D13" t="s">
        <v>1995</v>
      </c>
      <c r="E13">
        <v>5400</v>
      </c>
      <c r="F13" t="s">
        <v>1795</v>
      </c>
    </row>
    <row r="14" spans="1:7" x14ac:dyDescent="0.3">
      <c r="A14">
        <v>13</v>
      </c>
      <c r="B14" s="13">
        <v>45756</v>
      </c>
      <c r="C14" t="s">
        <v>1819</v>
      </c>
      <c r="D14" t="s">
        <v>1996</v>
      </c>
      <c r="E14">
        <v>44600</v>
      </c>
    </row>
    <row r="15" spans="1:7" x14ac:dyDescent="0.3">
      <c r="A15">
        <v>14</v>
      </c>
      <c r="B15" s="13">
        <v>45756</v>
      </c>
      <c r="C15" t="s">
        <v>1632</v>
      </c>
      <c r="D15" t="s">
        <v>1995</v>
      </c>
      <c r="E15">
        <v>11000</v>
      </c>
    </row>
    <row r="16" spans="1:7" x14ac:dyDescent="0.3">
      <c r="A16">
        <v>15</v>
      </c>
      <c r="B16" s="13">
        <v>45758</v>
      </c>
      <c r="C16" t="s">
        <v>1688</v>
      </c>
      <c r="D16" t="s">
        <v>1995</v>
      </c>
      <c r="E16">
        <v>7900</v>
      </c>
    </row>
    <row r="17" spans="1:6" x14ac:dyDescent="0.3">
      <c r="A17">
        <v>16</v>
      </c>
      <c r="B17" s="13">
        <v>45762</v>
      </c>
      <c r="C17" t="s">
        <v>1617</v>
      </c>
      <c r="D17" t="s">
        <v>1999</v>
      </c>
      <c r="E17">
        <v>47550</v>
      </c>
    </row>
    <row r="18" spans="1:6" x14ac:dyDescent="0.3">
      <c r="A18">
        <v>17</v>
      </c>
      <c r="B18" s="13">
        <v>45762</v>
      </c>
      <c r="C18" t="s">
        <v>1617</v>
      </c>
      <c r="D18" t="s">
        <v>1999</v>
      </c>
      <c r="E18">
        <v>5000</v>
      </c>
      <c r="F18" t="s">
        <v>1875</v>
      </c>
    </row>
    <row r="19" spans="1:6" x14ac:dyDescent="0.3">
      <c r="A19">
        <v>18</v>
      </c>
      <c r="B19" s="13">
        <v>45762</v>
      </c>
      <c r="C19" t="s">
        <v>1876</v>
      </c>
      <c r="D19" t="s">
        <v>1995</v>
      </c>
      <c r="E19">
        <v>40600</v>
      </c>
    </row>
    <row r="20" spans="1:6" x14ac:dyDescent="0.3">
      <c r="A20">
        <v>19</v>
      </c>
      <c r="B20" s="13">
        <v>45771</v>
      </c>
      <c r="C20" t="s">
        <v>1617</v>
      </c>
      <c r="D20" t="s">
        <v>1999</v>
      </c>
      <c r="E20">
        <v>47550</v>
      </c>
    </row>
    <row r="21" spans="1:6" x14ac:dyDescent="0.3">
      <c r="A21">
        <v>20</v>
      </c>
      <c r="B21" s="13">
        <v>45771</v>
      </c>
      <c r="C21" t="s">
        <v>1965</v>
      </c>
      <c r="D21" t="s">
        <v>1999</v>
      </c>
      <c r="E21">
        <v>5000</v>
      </c>
      <c r="F21" t="s">
        <v>1875</v>
      </c>
    </row>
    <row r="22" spans="1:6" x14ac:dyDescent="0.3">
      <c r="A22">
        <v>21</v>
      </c>
      <c r="B22" s="13">
        <v>45772</v>
      </c>
      <c r="C22" t="s">
        <v>1513</v>
      </c>
      <c r="D22" t="s">
        <v>1997</v>
      </c>
      <c r="E22">
        <v>7000</v>
      </c>
      <c r="F22" t="s">
        <v>1982</v>
      </c>
    </row>
    <row r="23" spans="1:6" x14ac:dyDescent="0.3">
      <c r="A23">
        <v>22</v>
      </c>
      <c r="B23" s="13">
        <v>45775</v>
      </c>
      <c r="C23" t="s">
        <v>1990</v>
      </c>
      <c r="D23" t="s">
        <v>1995</v>
      </c>
      <c r="E23">
        <v>8000</v>
      </c>
    </row>
    <row r="24" spans="1:6" x14ac:dyDescent="0.3">
      <c r="A24">
        <v>23</v>
      </c>
      <c r="B24" s="13">
        <v>45775</v>
      </c>
      <c r="C24" t="s">
        <v>1513</v>
      </c>
      <c r="D24" t="s">
        <v>1997</v>
      </c>
      <c r="E24">
        <v>5000</v>
      </c>
      <c r="F24" t="s">
        <v>1147</v>
      </c>
    </row>
    <row r="25" spans="1:6" x14ac:dyDescent="0.3">
      <c r="A25">
        <v>24</v>
      </c>
      <c r="B25" s="13">
        <v>45778</v>
      </c>
      <c r="C25" t="s">
        <v>2051</v>
      </c>
      <c r="D25" t="s">
        <v>1777</v>
      </c>
      <c r="E25">
        <v>2000</v>
      </c>
      <c r="F25" t="s">
        <v>2052</v>
      </c>
    </row>
    <row r="26" spans="1:6" x14ac:dyDescent="0.3">
      <c r="A26">
        <v>25</v>
      </c>
      <c r="B26" s="13">
        <v>45778</v>
      </c>
      <c r="C26" t="s">
        <v>2051</v>
      </c>
      <c r="D26" t="s">
        <v>1777</v>
      </c>
      <c r="E26">
        <v>2000</v>
      </c>
      <c r="F26" t="s">
        <v>2052</v>
      </c>
    </row>
    <row r="27" spans="1:6" x14ac:dyDescent="0.3">
      <c r="A27">
        <v>26</v>
      </c>
      <c r="B27" s="13">
        <v>45777</v>
      </c>
      <c r="C27" t="s">
        <v>2053</v>
      </c>
      <c r="D27" t="s">
        <v>1994</v>
      </c>
      <c r="E27">
        <v>32000</v>
      </c>
    </row>
    <row r="28" spans="1:6" x14ac:dyDescent="0.3">
      <c r="A28">
        <v>27</v>
      </c>
      <c r="B28" s="13">
        <v>45778</v>
      </c>
      <c r="C28" t="s">
        <v>1990</v>
      </c>
      <c r="D28" t="s">
        <v>1994</v>
      </c>
      <c r="E28" s="226">
        <v>8000</v>
      </c>
    </row>
    <row r="29" spans="1:6" x14ac:dyDescent="0.3">
      <c r="A29">
        <v>28</v>
      </c>
      <c r="B29" s="13">
        <v>45779</v>
      </c>
      <c r="C29" t="s">
        <v>2051</v>
      </c>
      <c r="D29" t="s">
        <v>1777</v>
      </c>
      <c r="E29">
        <v>6000</v>
      </c>
      <c r="F29" t="s">
        <v>2056</v>
      </c>
    </row>
    <row r="30" spans="1:6" x14ac:dyDescent="0.3">
      <c r="A30">
        <v>29</v>
      </c>
      <c r="B30" s="13">
        <v>45779</v>
      </c>
      <c r="C30" t="s">
        <v>2066</v>
      </c>
      <c r="D30" t="s">
        <v>1993</v>
      </c>
      <c r="E30">
        <v>74100</v>
      </c>
      <c r="F30" t="s">
        <v>2067</v>
      </c>
    </row>
    <row r="31" spans="1:6" x14ac:dyDescent="0.3">
      <c r="A31">
        <v>30</v>
      </c>
      <c r="B31" s="13">
        <v>45780</v>
      </c>
      <c r="C31" t="s">
        <v>2064</v>
      </c>
      <c r="D31" t="s">
        <v>1993</v>
      </c>
      <c r="E31">
        <v>7000</v>
      </c>
      <c r="F31" t="s">
        <v>2065</v>
      </c>
    </row>
    <row r="32" spans="1:6" x14ac:dyDescent="0.3">
      <c r="A32">
        <v>31</v>
      </c>
      <c r="B32" s="13">
        <v>45780</v>
      </c>
      <c r="C32" t="s">
        <v>2051</v>
      </c>
      <c r="D32" t="s">
        <v>1777</v>
      </c>
      <c r="E32">
        <v>7000</v>
      </c>
      <c r="F32" t="s">
        <v>1883</v>
      </c>
    </row>
    <row r="33" spans="1:6" x14ac:dyDescent="0.3">
      <c r="A33">
        <v>32</v>
      </c>
      <c r="B33" s="13">
        <v>45784</v>
      </c>
      <c r="C33" t="s">
        <v>1632</v>
      </c>
      <c r="D33" t="s">
        <v>1994</v>
      </c>
      <c r="E33">
        <v>9500</v>
      </c>
    </row>
    <row r="34" spans="1:6" x14ac:dyDescent="0.3">
      <c r="A34">
        <v>33</v>
      </c>
      <c r="B34" s="13">
        <v>45785</v>
      </c>
      <c r="C34" t="s">
        <v>2109</v>
      </c>
      <c r="D34" t="s">
        <v>1994</v>
      </c>
      <c r="E34">
        <v>14000</v>
      </c>
    </row>
    <row r="35" spans="1:6" x14ac:dyDescent="0.3">
      <c r="A35">
        <v>34</v>
      </c>
      <c r="B35" s="13">
        <v>45786</v>
      </c>
      <c r="C35" t="s">
        <v>2109</v>
      </c>
      <c r="D35" t="s">
        <v>1994</v>
      </c>
      <c r="E35">
        <v>14000</v>
      </c>
    </row>
    <row r="36" spans="1:6" x14ac:dyDescent="0.3">
      <c r="A36">
        <v>35</v>
      </c>
      <c r="B36" s="13">
        <v>45789</v>
      </c>
      <c r="C36" t="s">
        <v>2051</v>
      </c>
      <c r="D36" t="s">
        <v>1777</v>
      </c>
      <c r="E36">
        <v>2000</v>
      </c>
      <c r="F36" t="s">
        <v>2111</v>
      </c>
    </row>
    <row r="37" spans="1:6" x14ac:dyDescent="0.3">
      <c r="A37">
        <v>36</v>
      </c>
      <c r="B37" s="13">
        <v>45789</v>
      </c>
      <c r="C37" t="s">
        <v>2051</v>
      </c>
      <c r="D37" t="s">
        <v>1777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2109</v>
      </c>
      <c r="D39" t="s">
        <v>1994</v>
      </c>
      <c r="E39">
        <v>14000</v>
      </c>
    </row>
    <row r="40" spans="1:6" x14ac:dyDescent="0.3">
      <c r="A40">
        <v>39</v>
      </c>
      <c r="B40" s="13">
        <v>45790</v>
      </c>
      <c r="C40" t="s">
        <v>1704</v>
      </c>
      <c r="D40" t="s">
        <v>1994</v>
      </c>
      <c r="E40">
        <v>9600</v>
      </c>
    </row>
    <row r="41" spans="1:6" x14ac:dyDescent="0.3">
      <c r="A41">
        <v>40</v>
      </c>
      <c r="B41" s="13">
        <v>45790</v>
      </c>
      <c r="C41" t="s">
        <v>2162</v>
      </c>
      <c r="D41" t="s">
        <v>1997</v>
      </c>
      <c r="E41">
        <v>7000</v>
      </c>
      <c r="F41" t="s">
        <v>2163</v>
      </c>
    </row>
    <row r="42" spans="1:6" x14ac:dyDescent="0.3">
      <c r="A42">
        <v>41</v>
      </c>
      <c r="B42" s="13">
        <v>45790</v>
      </c>
      <c r="C42" t="s">
        <v>2160</v>
      </c>
      <c r="D42" t="s">
        <v>1777</v>
      </c>
      <c r="E42">
        <v>14000</v>
      </c>
      <c r="F42" t="s">
        <v>2161</v>
      </c>
    </row>
    <row r="43" spans="1:6" x14ac:dyDescent="0.3">
      <c r="A43">
        <v>42</v>
      </c>
      <c r="B43" s="13">
        <v>45791</v>
      </c>
      <c r="C43" t="s">
        <v>2051</v>
      </c>
      <c r="D43" t="s">
        <v>1777</v>
      </c>
      <c r="E43">
        <v>6000</v>
      </c>
      <c r="F43" t="s">
        <v>2164</v>
      </c>
    </row>
    <row r="44" spans="1:6" x14ac:dyDescent="0.3">
      <c r="A44">
        <v>43</v>
      </c>
      <c r="B44" s="13">
        <v>45791</v>
      </c>
      <c r="C44" t="s">
        <v>2051</v>
      </c>
      <c r="D44" t="s">
        <v>1777</v>
      </c>
      <c r="E44">
        <v>6000</v>
      </c>
      <c r="F44" t="s">
        <v>2165</v>
      </c>
    </row>
    <row r="45" spans="1:6" x14ac:dyDescent="0.3">
      <c r="A45">
        <v>44</v>
      </c>
      <c r="B45" s="13">
        <v>45791</v>
      </c>
      <c r="C45" t="s">
        <v>2168</v>
      </c>
      <c r="D45" t="s">
        <v>1998</v>
      </c>
      <c r="E45">
        <v>46590</v>
      </c>
    </row>
    <row r="46" spans="1:6" x14ac:dyDescent="0.3">
      <c r="A46">
        <v>45</v>
      </c>
      <c r="B46" s="13">
        <v>45791</v>
      </c>
      <c r="C46" t="s">
        <v>1513</v>
      </c>
      <c r="D46" t="s">
        <v>1629</v>
      </c>
      <c r="E46">
        <v>7000</v>
      </c>
      <c r="F46" t="s">
        <v>2159</v>
      </c>
    </row>
    <row r="47" spans="1:6" x14ac:dyDescent="0.3">
      <c r="A47">
        <v>46</v>
      </c>
      <c r="B47" s="13">
        <v>45791</v>
      </c>
      <c r="C47" t="s">
        <v>2051</v>
      </c>
      <c r="D47" t="s">
        <v>1777</v>
      </c>
      <c r="E47">
        <v>4100</v>
      </c>
      <c r="F47" t="s">
        <v>2164</v>
      </c>
    </row>
    <row r="48" spans="1:6" x14ac:dyDescent="0.3">
      <c r="A48">
        <v>47</v>
      </c>
      <c r="B48" s="13">
        <v>45792</v>
      </c>
      <c r="C48" t="s">
        <v>2051</v>
      </c>
      <c r="D48" t="s">
        <v>1777</v>
      </c>
      <c r="E48">
        <v>6000</v>
      </c>
      <c r="F48" t="s">
        <v>2200</v>
      </c>
    </row>
    <row r="49" spans="1:6" x14ac:dyDescent="0.3">
      <c r="A49">
        <v>48</v>
      </c>
      <c r="B49" s="13">
        <v>45793</v>
      </c>
      <c r="C49" t="s">
        <v>1704</v>
      </c>
      <c r="D49" t="s">
        <v>1994</v>
      </c>
      <c r="E49">
        <v>5400</v>
      </c>
    </row>
    <row r="50" spans="1:6" x14ac:dyDescent="0.3">
      <c r="A50">
        <v>49</v>
      </c>
      <c r="B50" s="13">
        <v>45794</v>
      </c>
      <c r="C50" t="s">
        <v>2227</v>
      </c>
      <c r="D50" t="s">
        <v>1777</v>
      </c>
      <c r="E50">
        <v>8000</v>
      </c>
      <c r="F50" t="s">
        <v>2228</v>
      </c>
    </row>
    <row r="51" spans="1:6" x14ac:dyDescent="0.3">
      <c r="A51">
        <v>50</v>
      </c>
      <c r="B51" s="13">
        <v>45796</v>
      </c>
      <c r="C51" t="s">
        <v>1990</v>
      </c>
      <c r="D51" t="s">
        <v>1994</v>
      </c>
      <c r="E51">
        <v>8000</v>
      </c>
    </row>
    <row r="52" spans="1:6" x14ac:dyDescent="0.3">
      <c r="A52">
        <v>51</v>
      </c>
      <c r="B52" s="13">
        <v>45796</v>
      </c>
      <c r="C52" t="s">
        <v>2168</v>
      </c>
      <c r="D52" t="s">
        <v>1998</v>
      </c>
      <c r="E52">
        <v>46300</v>
      </c>
    </row>
    <row r="53" spans="1:6" x14ac:dyDescent="0.3">
      <c r="A53">
        <v>52</v>
      </c>
      <c r="B53" s="13">
        <v>45796</v>
      </c>
      <c r="C53" t="s">
        <v>2241</v>
      </c>
      <c r="D53" t="s">
        <v>1994</v>
      </c>
      <c r="E53">
        <v>1800</v>
      </c>
    </row>
    <row r="54" spans="1:6" x14ac:dyDescent="0.3">
      <c r="A54">
        <v>53</v>
      </c>
      <c r="B54" s="13">
        <v>45797</v>
      </c>
      <c r="C54" t="s">
        <v>1990</v>
      </c>
      <c r="D54" t="s">
        <v>1994</v>
      </c>
      <c r="E54" s="226">
        <v>8000</v>
      </c>
    </row>
    <row r="55" spans="1:6" x14ac:dyDescent="0.3">
      <c r="A55">
        <v>54</v>
      </c>
      <c r="B55" s="13">
        <v>45798</v>
      </c>
      <c r="C55" t="s">
        <v>1990</v>
      </c>
      <c r="D55" t="s">
        <v>1994</v>
      </c>
      <c r="E55">
        <v>8000</v>
      </c>
    </row>
    <row r="56" spans="1:6" x14ac:dyDescent="0.3">
      <c r="A56">
        <v>55</v>
      </c>
      <c r="B56" s="13">
        <v>45798</v>
      </c>
      <c r="C56" t="s">
        <v>2051</v>
      </c>
      <c r="D56" t="s">
        <v>1777</v>
      </c>
      <c r="E56">
        <v>6500</v>
      </c>
    </row>
    <row r="57" spans="1:6" x14ac:dyDescent="0.3">
      <c r="A57">
        <v>56</v>
      </c>
      <c r="B57" s="13">
        <v>45799</v>
      </c>
      <c r="C57" t="s">
        <v>2296</v>
      </c>
      <c r="D57" t="s">
        <v>1995</v>
      </c>
      <c r="E57">
        <v>9500</v>
      </c>
    </row>
    <row r="58" spans="1:6" x14ac:dyDescent="0.3">
      <c r="A58">
        <v>57</v>
      </c>
      <c r="B58" s="13">
        <v>45800</v>
      </c>
      <c r="C58" t="s">
        <v>1990</v>
      </c>
      <c r="D58" t="s">
        <v>1994</v>
      </c>
      <c r="E58">
        <v>8000</v>
      </c>
    </row>
    <row r="59" spans="1:6" x14ac:dyDescent="0.3">
      <c r="A59">
        <v>58</v>
      </c>
      <c r="B59" s="13">
        <v>45803</v>
      </c>
      <c r="C59" t="s">
        <v>2297</v>
      </c>
      <c r="D59" t="s">
        <v>1994</v>
      </c>
      <c r="E59">
        <v>7500</v>
      </c>
    </row>
    <row r="60" spans="1:6" x14ac:dyDescent="0.3">
      <c r="A60">
        <v>59</v>
      </c>
      <c r="B60" s="13">
        <v>45804</v>
      </c>
      <c r="C60" t="s">
        <v>1632</v>
      </c>
      <c r="D60" t="s">
        <v>1994</v>
      </c>
      <c r="E60">
        <v>10000</v>
      </c>
    </row>
    <row r="61" spans="1:6" x14ac:dyDescent="0.3">
      <c r="A61">
        <v>60</v>
      </c>
      <c r="B61" s="13">
        <v>45805</v>
      </c>
      <c r="C61" t="s">
        <v>1990</v>
      </c>
      <c r="D61" t="s">
        <v>1994</v>
      </c>
      <c r="E61">
        <v>8000</v>
      </c>
    </row>
    <row r="62" spans="1:6" x14ac:dyDescent="0.3">
      <c r="A62">
        <v>61</v>
      </c>
      <c r="B62" s="13">
        <v>45806</v>
      </c>
      <c r="C62" t="s">
        <v>2051</v>
      </c>
      <c r="D62" t="s">
        <v>1777</v>
      </c>
      <c r="E62">
        <v>11000</v>
      </c>
    </row>
    <row r="63" spans="1:6" x14ac:dyDescent="0.3">
      <c r="A63">
        <v>62</v>
      </c>
      <c r="B63" s="13">
        <v>45806</v>
      </c>
      <c r="C63" t="s">
        <v>1990</v>
      </c>
      <c r="D63" t="s">
        <v>1994</v>
      </c>
      <c r="E63">
        <v>8000</v>
      </c>
    </row>
    <row r="64" spans="1:6" x14ac:dyDescent="0.3">
      <c r="A64">
        <v>63</v>
      </c>
      <c r="B64" s="13">
        <v>45807</v>
      </c>
      <c r="C64" t="s">
        <v>1617</v>
      </c>
      <c r="D64" t="s">
        <v>1998</v>
      </c>
      <c r="E64">
        <v>46950</v>
      </c>
    </row>
    <row r="65" spans="1:6" x14ac:dyDescent="0.3">
      <c r="A65">
        <v>64</v>
      </c>
      <c r="B65" s="13">
        <v>45807</v>
      </c>
      <c r="C65" t="s">
        <v>2324</v>
      </c>
      <c r="D65" t="s">
        <v>1777</v>
      </c>
      <c r="E65">
        <v>6000</v>
      </c>
      <c r="F65" t="s">
        <v>2165</v>
      </c>
    </row>
    <row r="66" spans="1:6" x14ac:dyDescent="0.3">
      <c r="A66">
        <v>65</v>
      </c>
      <c r="B66" s="13">
        <v>45807</v>
      </c>
      <c r="C66" t="s">
        <v>2051</v>
      </c>
      <c r="D66" t="s">
        <v>1777</v>
      </c>
      <c r="E66">
        <v>6000</v>
      </c>
      <c r="F66" t="s">
        <v>1949</v>
      </c>
    </row>
    <row r="67" spans="1:6" x14ac:dyDescent="0.3">
      <c r="A67">
        <v>66</v>
      </c>
      <c r="B67" s="13">
        <v>45812</v>
      </c>
      <c r="C67" t="s">
        <v>2051</v>
      </c>
      <c r="D67" t="s">
        <v>1777</v>
      </c>
      <c r="E67">
        <v>6000</v>
      </c>
    </row>
    <row r="68" spans="1:6" x14ac:dyDescent="0.3">
      <c r="A68">
        <v>67</v>
      </c>
      <c r="B68" s="13">
        <v>45811</v>
      </c>
      <c r="C68" t="s">
        <v>1990</v>
      </c>
      <c r="D68" t="s">
        <v>1994</v>
      </c>
      <c r="E68">
        <v>8000</v>
      </c>
    </row>
    <row r="69" spans="1:6" x14ac:dyDescent="0.3">
      <c r="A69">
        <v>68</v>
      </c>
      <c r="B69" s="13">
        <v>45817</v>
      </c>
      <c r="C69" t="s">
        <v>2051</v>
      </c>
      <c r="D69" t="s">
        <v>1777</v>
      </c>
      <c r="E69">
        <v>6000</v>
      </c>
      <c r="F69" t="s">
        <v>2400</v>
      </c>
    </row>
    <row r="70" spans="1:6" x14ac:dyDescent="0.3">
      <c r="A70">
        <v>69</v>
      </c>
      <c r="B70" s="13">
        <v>45815</v>
      </c>
      <c r="C70" t="s">
        <v>2051</v>
      </c>
      <c r="D70" t="s">
        <v>1777</v>
      </c>
      <c r="E70">
        <v>6000</v>
      </c>
      <c r="F70" t="s">
        <v>2400</v>
      </c>
    </row>
    <row r="71" spans="1:6" x14ac:dyDescent="0.3">
      <c r="A71">
        <v>70</v>
      </c>
      <c r="B71" s="13">
        <v>45813</v>
      </c>
      <c r="C71" t="s">
        <v>2051</v>
      </c>
      <c r="D71" t="s">
        <v>1777</v>
      </c>
      <c r="E71">
        <v>4000</v>
      </c>
      <c r="F71" t="s">
        <v>2165</v>
      </c>
    </row>
    <row r="72" spans="1:6" x14ac:dyDescent="0.3">
      <c r="A72">
        <v>71</v>
      </c>
      <c r="B72" s="13">
        <v>45817</v>
      </c>
      <c r="C72" t="s">
        <v>2051</v>
      </c>
      <c r="D72" t="s">
        <v>1777</v>
      </c>
      <c r="E72">
        <v>4600</v>
      </c>
      <c r="F72" t="s">
        <v>2437</v>
      </c>
    </row>
    <row r="73" spans="1:6" x14ac:dyDescent="0.3">
      <c r="A73">
        <v>72</v>
      </c>
      <c r="B73" s="13">
        <v>45817</v>
      </c>
      <c r="C73" t="s">
        <v>2051</v>
      </c>
      <c r="D73" t="s">
        <v>1777</v>
      </c>
      <c r="E73">
        <v>9600</v>
      </c>
      <c r="F73" t="s">
        <v>2438</v>
      </c>
    </row>
    <row r="74" spans="1:6" x14ac:dyDescent="0.3">
      <c r="A74">
        <v>73</v>
      </c>
      <c r="B74" s="13">
        <v>45818</v>
      </c>
      <c r="C74" t="s">
        <v>2051</v>
      </c>
      <c r="D74" t="s">
        <v>1777</v>
      </c>
      <c r="E74">
        <v>6000</v>
      </c>
      <c r="F74" t="s">
        <v>2439</v>
      </c>
    </row>
    <row r="75" spans="1:6" x14ac:dyDescent="0.3">
      <c r="A75">
        <v>74</v>
      </c>
      <c r="B75" s="13">
        <v>45818</v>
      </c>
      <c r="C75" t="s">
        <v>2241</v>
      </c>
      <c r="D75" t="s">
        <v>1994</v>
      </c>
      <c r="E75">
        <v>2200</v>
      </c>
    </row>
    <row r="76" spans="1:6" x14ac:dyDescent="0.3">
      <c r="A76">
        <v>75</v>
      </c>
      <c r="B76" s="13">
        <v>45818</v>
      </c>
      <c r="C76" t="s">
        <v>2227</v>
      </c>
      <c r="D76" t="s">
        <v>1629</v>
      </c>
      <c r="E76">
        <v>10000</v>
      </c>
      <c r="F76" t="s">
        <v>2440</v>
      </c>
    </row>
    <row r="77" spans="1:6" x14ac:dyDescent="0.3">
      <c r="A77">
        <v>76</v>
      </c>
      <c r="B77" s="13">
        <v>45818</v>
      </c>
      <c r="C77" t="s">
        <v>2051</v>
      </c>
      <c r="D77" t="s">
        <v>1777</v>
      </c>
      <c r="E77" s="226">
        <v>6000</v>
      </c>
      <c r="F77" t="s">
        <v>987</v>
      </c>
    </row>
    <row r="78" spans="1:6" x14ac:dyDescent="0.3">
      <c r="A78">
        <v>77</v>
      </c>
      <c r="B78" s="13">
        <v>45819</v>
      </c>
      <c r="C78" t="s">
        <v>2160</v>
      </c>
      <c r="D78" t="s">
        <v>1777</v>
      </c>
      <c r="E78">
        <v>6000</v>
      </c>
      <c r="F78" t="s">
        <v>2469</v>
      </c>
    </row>
    <row r="79" spans="1:6" x14ac:dyDescent="0.3">
      <c r="A79">
        <v>78</v>
      </c>
      <c r="B79" s="13">
        <v>45820</v>
      </c>
      <c r="C79" t="s">
        <v>2051</v>
      </c>
      <c r="D79" t="s">
        <v>1777</v>
      </c>
      <c r="E79" s="226">
        <v>6000</v>
      </c>
      <c r="F79" t="s">
        <v>1815</v>
      </c>
    </row>
    <row r="80" spans="1:6" x14ac:dyDescent="0.3">
      <c r="A80">
        <v>79</v>
      </c>
      <c r="B80" s="13">
        <v>45820</v>
      </c>
      <c r="C80" t="s">
        <v>2051</v>
      </c>
      <c r="D80" t="s">
        <v>1777</v>
      </c>
      <c r="E80">
        <v>7600</v>
      </c>
      <c r="F80" t="s">
        <v>2401</v>
      </c>
    </row>
    <row r="81" spans="1:6" x14ac:dyDescent="0.3">
      <c r="A81">
        <v>80</v>
      </c>
      <c r="B81" s="13">
        <v>45824</v>
      </c>
      <c r="C81" t="s">
        <v>2168</v>
      </c>
      <c r="D81" t="s">
        <v>1998</v>
      </c>
      <c r="E81">
        <v>47970</v>
      </c>
    </row>
    <row r="82" spans="1:6" x14ac:dyDescent="0.3">
      <c r="A82">
        <v>81</v>
      </c>
      <c r="B82" s="13">
        <v>45824</v>
      </c>
      <c r="C82" t="s">
        <v>1990</v>
      </c>
      <c r="D82" t="s">
        <v>1994</v>
      </c>
      <c r="E82">
        <v>8000</v>
      </c>
    </row>
    <row r="83" spans="1:6" x14ac:dyDescent="0.3">
      <c r="A83">
        <v>82</v>
      </c>
      <c r="B83" s="13">
        <v>45824</v>
      </c>
      <c r="C83" t="s">
        <v>2051</v>
      </c>
      <c r="D83" t="s">
        <v>1777</v>
      </c>
      <c r="E83">
        <v>4600</v>
      </c>
      <c r="F83" t="s">
        <v>2501</v>
      </c>
    </row>
    <row r="84" spans="1:6" x14ac:dyDescent="0.3">
      <c r="A84">
        <v>83</v>
      </c>
      <c r="B84" s="13">
        <v>45825</v>
      </c>
      <c r="C84" t="s">
        <v>1372</v>
      </c>
      <c r="D84" t="s">
        <v>1777</v>
      </c>
      <c r="E84">
        <v>7000</v>
      </c>
      <c r="F84" t="s">
        <v>2508</v>
      </c>
    </row>
    <row r="85" spans="1:6" x14ac:dyDescent="0.3">
      <c r="A85">
        <v>84</v>
      </c>
      <c r="B85" s="13">
        <v>45825</v>
      </c>
      <c r="C85" t="s">
        <v>2227</v>
      </c>
      <c r="D85" t="s">
        <v>1629</v>
      </c>
      <c r="E85">
        <v>9000</v>
      </c>
      <c r="F85" t="s">
        <v>2508</v>
      </c>
    </row>
    <row r="86" spans="1:6" x14ac:dyDescent="0.3">
      <c r="A86">
        <v>85</v>
      </c>
      <c r="B86" s="13">
        <v>45825</v>
      </c>
      <c r="C86" t="s">
        <v>1688</v>
      </c>
      <c r="D86" t="s">
        <v>1994</v>
      </c>
      <c r="E86">
        <v>7000</v>
      </c>
    </row>
    <row r="87" spans="1:6" x14ac:dyDescent="0.3">
      <c r="A87">
        <v>86</v>
      </c>
      <c r="B87" s="13">
        <v>45826</v>
      </c>
      <c r="C87" t="s">
        <v>2051</v>
      </c>
      <c r="D87" t="s">
        <v>1777</v>
      </c>
      <c r="E87">
        <v>2000</v>
      </c>
      <c r="F87" t="s">
        <v>2401</v>
      </c>
    </row>
    <row r="88" spans="1:6" x14ac:dyDescent="0.3">
      <c r="A88">
        <v>87</v>
      </c>
      <c r="B88" s="13">
        <v>45826</v>
      </c>
      <c r="C88" t="s">
        <v>2051</v>
      </c>
      <c r="D88" t="s">
        <v>1777</v>
      </c>
      <c r="E88">
        <v>2000</v>
      </c>
      <c r="F88" t="s">
        <v>2401</v>
      </c>
    </row>
    <row r="89" spans="1:6" x14ac:dyDescent="0.3">
      <c r="A89">
        <v>88</v>
      </c>
      <c r="B89" s="13">
        <v>45826</v>
      </c>
      <c r="C89" t="s">
        <v>2051</v>
      </c>
      <c r="D89" t="s">
        <v>1777</v>
      </c>
      <c r="E89">
        <v>7500</v>
      </c>
      <c r="F89" t="s">
        <v>2554</v>
      </c>
    </row>
    <row r="90" spans="1:6" x14ac:dyDescent="0.3">
      <c r="A90">
        <v>89</v>
      </c>
      <c r="B90" s="13">
        <v>45826</v>
      </c>
      <c r="C90" t="s">
        <v>1632</v>
      </c>
      <c r="D90" t="s">
        <v>1994</v>
      </c>
      <c r="E90">
        <v>9500</v>
      </c>
    </row>
    <row r="91" spans="1:6" x14ac:dyDescent="0.3">
      <c r="A91">
        <v>90</v>
      </c>
      <c r="B91" s="13">
        <v>45827</v>
      </c>
      <c r="C91" t="s">
        <v>2051</v>
      </c>
      <c r="D91" t="s">
        <v>1777</v>
      </c>
      <c r="E91">
        <v>6000</v>
      </c>
      <c r="F91" t="s">
        <v>2439</v>
      </c>
    </row>
    <row r="92" spans="1:6" x14ac:dyDescent="0.3">
      <c r="A92">
        <v>91</v>
      </c>
      <c r="B92" s="13">
        <v>45827</v>
      </c>
      <c r="C92" t="s">
        <v>2051</v>
      </c>
      <c r="D92" t="s">
        <v>1777</v>
      </c>
      <c r="E92">
        <v>2000</v>
      </c>
      <c r="F92" t="s">
        <v>2564</v>
      </c>
    </row>
    <row r="93" spans="1:6" x14ac:dyDescent="0.3">
      <c r="A93">
        <v>92</v>
      </c>
      <c r="B93" s="13">
        <v>45827</v>
      </c>
      <c r="C93" t="s">
        <v>2051</v>
      </c>
      <c r="D93" t="s">
        <v>1777</v>
      </c>
      <c r="E93">
        <v>4600</v>
      </c>
      <c r="F93" t="s">
        <v>2582</v>
      </c>
    </row>
    <row r="94" spans="1:6" x14ac:dyDescent="0.3">
      <c r="A94">
        <v>93</v>
      </c>
      <c r="B94" s="13">
        <v>45828</v>
      </c>
      <c r="C94" t="s">
        <v>2051</v>
      </c>
      <c r="D94" t="s">
        <v>1777</v>
      </c>
      <c r="E94">
        <v>4500</v>
      </c>
      <c r="F94" t="s">
        <v>2600</v>
      </c>
    </row>
    <row r="95" spans="1:6" x14ac:dyDescent="0.3">
      <c r="A95">
        <v>94</v>
      </c>
      <c r="B95" s="13">
        <v>45829</v>
      </c>
      <c r="C95" t="s">
        <v>2168</v>
      </c>
      <c r="D95" t="s">
        <v>1998</v>
      </c>
      <c r="E95">
        <v>48750</v>
      </c>
    </row>
    <row r="96" spans="1:6" x14ac:dyDescent="0.3">
      <c r="A96">
        <v>95</v>
      </c>
      <c r="B96" s="13">
        <v>45829</v>
      </c>
      <c r="C96" t="s">
        <v>2051</v>
      </c>
      <c r="D96" t="s">
        <v>1777</v>
      </c>
      <c r="E96">
        <v>7600</v>
      </c>
      <c r="F96" t="s">
        <v>2493</v>
      </c>
    </row>
    <row r="97" spans="1:6" x14ac:dyDescent="0.3">
      <c r="A97">
        <v>96</v>
      </c>
      <c r="B97" s="13">
        <v>45829</v>
      </c>
      <c r="C97" t="s">
        <v>2051</v>
      </c>
      <c r="D97" t="s">
        <v>1777</v>
      </c>
      <c r="E97">
        <v>6100</v>
      </c>
      <c r="F97" t="s">
        <v>2493</v>
      </c>
    </row>
    <row r="98" spans="1:6" x14ac:dyDescent="0.3">
      <c r="A98">
        <v>97</v>
      </c>
      <c r="B98" s="13">
        <v>45831</v>
      </c>
      <c r="C98" t="s">
        <v>1513</v>
      </c>
      <c r="D98" t="s">
        <v>1629</v>
      </c>
      <c r="E98">
        <v>12000</v>
      </c>
      <c r="F98" t="s">
        <v>1015</v>
      </c>
    </row>
    <row r="99" spans="1:6" x14ac:dyDescent="0.3">
      <c r="A99">
        <v>98</v>
      </c>
      <c r="B99" s="13">
        <v>45832</v>
      </c>
      <c r="C99" t="s">
        <v>2064</v>
      </c>
      <c r="D99" t="s">
        <v>1993</v>
      </c>
      <c r="E99">
        <v>2200</v>
      </c>
      <c r="F99" t="s">
        <v>2619</v>
      </c>
    </row>
    <row r="100" spans="1:6" x14ac:dyDescent="0.3">
      <c r="A100">
        <v>99</v>
      </c>
      <c r="B100" s="13">
        <v>45832</v>
      </c>
      <c r="C100" t="s">
        <v>2051</v>
      </c>
      <c r="D100" t="s">
        <v>1777</v>
      </c>
      <c r="E100">
        <v>7700</v>
      </c>
      <c r="F100" t="s">
        <v>1015</v>
      </c>
    </row>
    <row r="101" spans="1:6" x14ac:dyDescent="0.3">
      <c r="A101">
        <v>100</v>
      </c>
      <c r="B101" s="13">
        <v>45833</v>
      </c>
      <c r="C101" t="s">
        <v>2051</v>
      </c>
      <c r="D101" t="s">
        <v>1777</v>
      </c>
      <c r="E101">
        <v>6600</v>
      </c>
      <c r="F101" t="s">
        <v>1815</v>
      </c>
    </row>
    <row r="102" spans="1:6" x14ac:dyDescent="0.3">
      <c r="A102">
        <v>101</v>
      </c>
      <c r="B102" s="13">
        <v>45833</v>
      </c>
      <c r="C102" t="s">
        <v>2051</v>
      </c>
      <c r="D102" t="s">
        <v>1777</v>
      </c>
      <c r="E102">
        <v>2200</v>
      </c>
      <c r="F102" t="s">
        <v>2634</v>
      </c>
    </row>
    <row r="103" spans="1:6" x14ac:dyDescent="0.3">
      <c r="A103">
        <v>102</v>
      </c>
      <c r="B103" s="13">
        <v>45833</v>
      </c>
      <c r="C103" t="s">
        <v>2051</v>
      </c>
      <c r="D103" t="s">
        <v>1777</v>
      </c>
      <c r="E103">
        <v>2200</v>
      </c>
      <c r="F103" t="s">
        <v>979</v>
      </c>
    </row>
    <row r="104" spans="1:6" x14ac:dyDescent="0.3">
      <c r="A104">
        <v>103</v>
      </c>
      <c r="B104" s="13">
        <v>45833</v>
      </c>
      <c r="C104" t="s">
        <v>2051</v>
      </c>
      <c r="D104" t="s">
        <v>1777</v>
      </c>
      <c r="E104">
        <v>4400</v>
      </c>
      <c r="F104" t="s">
        <v>2638</v>
      </c>
    </row>
    <row r="105" spans="1:6" x14ac:dyDescent="0.3">
      <c r="A105">
        <v>104</v>
      </c>
      <c r="B105" s="13">
        <v>45833</v>
      </c>
      <c r="C105" t="s">
        <v>2051</v>
      </c>
      <c r="D105" t="s">
        <v>1777</v>
      </c>
      <c r="E105">
        <v>4400</v>
      </c>
      <c r="F105" t="s">
        <v>2638</v>
      </c>
    </row>
    <row r="106" spans="1:6" x14ac:dyDescent="0.3">
      <c r="A106">
        <v>105</v>
      </c>
      <c r="B106" s="13">
        <v>45833</v>
      </c>
      <c r="C106" t="s">
        <v>2649</v>
      </c>
      <c r="D106" t="s">
        <v>2650</v>
      </c>
      <c r="E106">
        <v>24800</v>
      </c>
      <c r="F106" t="s">
        <v>2651</v>
      </c>
    </row>
    <row r="107" spans="1:6" x14ac:dyDescent="0.3">
      <c r="A107">
        <v>106</v>
      </c>
      <c r="B107" s="13">
        <v>45833</v>
      </c>
      <c r="C107" t="s">
        <v>1632</v>
      </c>
      <c r="D107" t="s">
        <v>1994</v>
      </c>
      <c r="E107">
        <v>10000</v>
      </c>
    </row>
    <row r="108" spans="1:6" x14ac:dyDescent="0.3">
      <c r="A108">
        <v>107</v>
      </c>
      <c r="B108" s="13">
        <v>45835</v>
      </c>
      <c r="C108" t="s">
        <v>2682</v>
      </c>
      <c r="D108" t="s">
        <v>1994</v>
      </c>
      <c r="E108">
        <v>22000</v>
      </c>
    </row>
    <row r="109" spans="1:6" x14ac:dyDescent="0.3">
      <c r="A109">
        <v>108</v>
      </c>
      <c r="B109" s="13">
        <v>45839</v>
      </c>
      <c r="C109" t="s">
        <v>2051</v>
      </c>
      <c r="D109" t="s">
        <v>1777</v>
      </c>
      <c r="E109">
        <v>2200</v>
      </c>
      <c r="F109" t="s">
        <v>2719</v>
      </c>
    </row>
    <row r="110" spans="1:6" x14ac:dyDescent="0.3">
      <c r="A110">
        <v>109</v>
      </c>
      <c r="B110" s="13">
        <v>45840</v>
      </c>
      <c r="C110" t="s">
        <v>2051</v>
      </c>
      <c r="D110" t="s">
        <v>1777</v>
      </c>
      <c r="E110">
        <v>6600</v>
      </c>
      <c r="F110" t="s">
        <v>2729</v>
      </c>
    </row>
    <row r="111" spans="1:6" x14ac:dyDescent="0.3">
      <c r="A111">
        <v>110</v>
      </c>
      <c r="B111" s="13">
        <v>45840</v>
      </c>
      <c r="C111" t="s">
        <v>2051</v>
      </c>
      <c r="D111" t="s">
        <v>1777</v>
      </c>
      <c r="E111">
        <v>2200</v>
      </c>
      <c r="F111" t="s">
        <v>1053</v>
      </c>
    </row>
    <row r="112" spans="1:6" x14ac:dyDescent="0.3">
      <c r="A112">
        <v>111</v>
      </c>
      <c r="B112" s="13">
        <v>45840</v>
      </c>
      <c r="C112" t="s">
        <v>2051</v>
      </c>
      <c r="D112" t="s">
        <v>1777</v>
      </c>
      <c r="E112">
        <v>7150</v>
      </c>
      <c r="F112" t="s">
        <v>2730</v>
      </c>
    </row>
    <row r="113" spans="1:6" x14ac:dyDescent="0.3">
      <c r="A113">
        <v>112</v>
      </c>
      <c r="B113" s="13">
        <v>45840</v>
      </c>
      <c r="C113" t="s">
        <v>2051</v>
      </c>
      <c r="D113" t="s">
        <v>1777</v>
      </c>
      <c r="E113">
        <v>2200</v>
      </c>
      <c r="F113" t="s">
        <v>1372</v>
      </c>
    </row>
    <row r="114" spans="1:6" x14ac:dyDescent="0.3">
      <c r="A114">
        <v>113</v>
      </c>
      <c r="B114" s="13">
        <v>45842</v>
      </c>
      <c r="C114" t="s">
        <v>2109</v>
      </c>
      <c r="D114" t="s">
        <v>1994</v>
      </c>
      <c r="E114">
        <v>24000</v>
      </c>
    </row>
    <row r="115" spans="1:6" x14ac:dyDescent="0.3">
      <c r="A115">
        <v>114</v>
      </c>
      <c r="B115" s="13">
        <v>45845</v>
      </c>
      <c r="C115" t="s">
        <v>1617</v>
      </c>
      <c r="D115" t="s">
        <v>1998</v>
      </c>
      <c r="E115">
        <v>47800</v>
      </c>
    </row>
    <row r="116" spans="1:6" x14ac:dyDescent="0.3">
      <c r="A116">
        <v>115</v>
      </c>
      <c r="B116" s="13">
        <v>45846</v>
      </c>
      <c r="C116" t="s">
        <v>2051</v>
      </c>
      <c r="D116" t="s">
        <v>1777</v>
      </c>
      <c r="E116">
        <v>6000</v>
      </c>
      <c r="F116" t="s">
        <v>1580</v>
      </c>
    </row>
    <row r="117" spans="1:6" x14ac:dyDescent="0.3">
      <c r="A117">
        <v>116</v>
      </c>
      <c r="B117" s="13">
        <v>45846</v>
      </c>
      <c r="C117" t="s">
        <v>2051</v>
      </c>
      <c r="D117" t="s">
        <v>1777</v>
      </c>
      <c r="E117">
        <v>6500</v>
      </c>
      <c r="F117" t="s">
        <v>1815</v>
      </c>
    </row>
    <row r="118" spans="1:6" x14ac:dyDescent="0.3">
      <c r="A118">
        <v>117</v>
      </c>
      <c r="B118" s="13">
        <v>45846</v>
      </c>
      <c r="C118" t="s">
        <v>2051</v>
      </c>
      <c r="D118" t="s">
        <v>1777</v>
      </c>
      <c r="E118">
        <v>6000</v>
      </c>
      <c r="F118" t="s">
        <v>2439</v>
      </c>
    </row>
    <row r="119" spans="1:6" x14ac:dyDescent="0.3">
      <c r="A119">
        <v>118</v>
      </c>
      <c r="B119" s="13">
        <v>45846</v>
      </c>
      <c r="C119" t="s">
        <v>2051</v>
      </c>
      <c r="D119" t="s">
        <v>1777</v>
      </c>
      <c r="E119">
        <v>2000</v>
      </c>
      <c r="F119" t="s">
        <v>2793</v>
      </c>
    </row>
    <row r="120" spans="1:6" x14ac:dyDescent="0.3">
      <c r="A120">
        <v>119</v>
      </c>
      <c r="B120" s="13">
        <v>45847</v>
      </c>
      <c r="C120" t="s">
        <v>2051</v>
      </c>
      <c r="D120" t="s">
        <v>1777</v>
      </c>
      <c r="E120">
        <v>2000</v>
      </c>
      <c r="F120" t="s">
        <v>1741</v>
      </c>
    </row>
    <row r="121" spans="1:6" x14ac:dyDescent="0.3">
      <c r="A121">
        <v>120</v>
      </c>
      <c r="B121" s="13">
        <v>45847</v>
      </c>
      <c r="C121" t="s">
        <v>2051</v>
      </c>
      <c r="D121" t="s">
        <v>1777</v>
      </c>
      <c r="E121">
        <v>6000</v>
      </c>
      <c r="F121" t="s">
        <v>2811</v>
      </c>
    </row>
    <row r="122" spans="1:6" x14ac:dyDescent="0.3">
      <c r="A122">
        <v>121</v>
      </c>
      <c r="B122" s="13">
        <v>45847</v>
      </c>
      <c r="C122" t="s">
        <v>1513</v>
      </c>
      <c r="D122" t="s">
        <v>1777</v>
      </c>
      <c r="E122">
        <v>8000</v>
      </c>
      <c r="F122" t="s">
        <v>1741</v>
      </c>
    </row>
    <row r="123" spans="1:6" x14ac:dyDescent="0.3">
      <c r="A123">
        <v>122</v>
      </c>
      <c r="B123" s="13">
        <v>45849</v>
      </c>
      <c r="C123" t="s">
        <v>2051</v>
      </c>
      <c r="D123" t="s">
        <v>1777</v>
      </c>
      <c r="E123">
        <v>6000</v>
      </c>
      <c r="F123" t="s">
        <v>1580</v>
      </c>
    </row>
    <row r="124" spans="1:6" x14ac:dyDescent="0.3">
      <c r="A124">
        <v>123</v>
      </c>
      <c r="B124" s="13">
        <v>45852</v>
      </c>
      <c r="C124" t="s">
        <v>1513</v>
      </c>
      <c r="D124" t="s">
        <v>1777</v>
      </c>
      <c r="E124">
        <v>12000</v>
      </c>
      <c r="F124" t="s">
        <v>2859</v>
      </c>
    </row>
    <row r="125" spans="1:6" x14ac:dyDescent="0.3">
      <c r="A125">
        <v>124</v>
      </c>
      <c r="B125" s="13">
        <v>45852</v>
      </c>
      <c r="C125" t="s">
        <v>1688</v>
      </c>
      <c r="D125" t="s">
        <v>1994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O20" sqref="O20:P20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36"/>
      <c r="B1" s="337"/>
      <c r="C1" s="337"/>
      <c r="D1" s="337"/>
      <c r="E1" s="337"/>
      <c r="F1" s="337"/>
      <c r="G1" s="337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8" t="s">
        <v>1195</v>
      </c>
      <c r="R1" s="338"/>
      <c r="S1" s="448"/>
      <c r="T1" s="448"/>
      <c r="U1" s="449"/>
    </row>
    <row r="2" spans="1:21" x14ac:dyDescent="0.3">
      <c r="A2" s="316" t="s">
        <v>65</v>
      </c>
      <c r="B2" s="317"/>
      <c r="C2" s="318" t="s">
        <v>2216</v>
      </c>
      <c r="D2" s="319"/>
      <c r="E2" s="319"/>
      <c r="F2" s="319"/>
      <c r="G2" s="320"/>
      <c r="H2" s="318" t="s">
        <v>77</v>
      </c>
      <c r="I2" s="319"/>
      <c r="J2" s="319"/>
      <c r="K2" s="319"/>
      <c r="L2" s="319"/>
      <c r="M2" s="319"/>
      <c r="N2" s="319"/>
      <c r="O2" s="320"/>
      <c r="P2" s="321" t="s">
        <v>63</v>
      </c>
      <c r="Q2" s="322"/>
      <c r="R2" s="322"/>
      <c r="S2" s="317"/>
      <c r="T2" s="323">
        <v>46030</v>
      </c>
      <c r="U2" s="324"/>
    </row>
    <row r="3" spans="1:21" ht="24.95" customHeight="1" x14ac:dyDescent="0.3">
      <c r="A3" s="391" t="s">
        <v>1165</v>
      </c>
      <c r="B3" s="37" t="s">
        <v>59</v>
      </c>
      <c r="C3" s="394" t="s">
        <v>1189</v>
      </c>
      <c r="D3" s="395"/>
      <c r="E3" s="395"/>
      <c r="F3" s="395"/>
      <c r="G3" s="395"/>
      <c r="H3" s="395"/>
      <c r="I3" s="395"/>
      <c r="J3" s="396"/>
      <c r="K3" s="397" t="s">
        <v>1166</v>
      </c>
      <c r="L3" s="37" t="s">
        <v>59</v>
      </c>
      <c r="M3" s="400" t="s">
        <v>964</v>
      </c>
      <c r="N3" s="401"/>
      <c r="O3" s="401"/>
      <c r="P3" s="401"/>
      <c r="Q3" s="401"/>
      <c r="R3" s="401"/>
      <c r="S3" s="401"/>
      <c r="T3" s="401"/>
      <c r="U3" s="402"/>
    </row>
    <row r="4" spans="1:21" ht="24.95" customHeight="1" x14ac:dyDescent="0.3">
      <c r="A4" s="392"/>
      <c r="B4" s="37" t="s">
        <v>61</v>
      </c>
      <c r="C4" s="445"/>
      <c r="D4" s="446"/>
      <c r="E4" s="446"/>
      <c r="F4" s="446"/>
      <c r="G4" s="446"/>
      <c r="H4" s="446"/>
      <c r="I4" s="446"/>
      <c r="J4" s="447"/>
      <c r="K4" s="398"/>
      <c r="L4" s="37" t="s">
        <v>61</v>
      </c>
      <c r="M4" s="406" t="s">
        <v>962</v>
      </c>
      <c r="N4" s="407"/>
      <c r="O4" s="407"/>
      <c r="P4" s="407"/>
      <c r="Q4" s="407"/>
      <c r="R4" s="408"/>
      <c r="S4" s="38" t="s">
        <v>62</v>
      </c>
      <c r="T4" s="406" t="s">
        <v>73</v>
      </c>
      <c r="U4" s="409"/>
    </row>
    <row r="5" spans="1:21" ht="24.95" customHeight="1" x14ac:dyDescent="0.3">
      <c r="A5" s="392"/>
      <c r="B5" s="38" t="s">
        <v>10</v>
      </c>
      <c r="C5" s="406" t="s">
        <v>1191</v>
      </c>
      <c r="D5" s="407"/>
      <c r="E5" s="407"/>
      <c r="F5" s="407"/>
      <c r="G5" s="407"/>
      <c r="H5" s="407"/>
      <c r="I5" s="407"/>
      <c r="J5" s="408"/>
      <c r="K5" s="398"/>
      <c r="L5" s="38" t="s">
        <v>10</v>
      </c>
      <c r="M5" s="406" t="s">
        <v>74</v>
      </c>
      <c r="N5" s="407"/>
      <c r="O5" s="407"/>
      <c r="P5" s="407"/>
      <c r="Q5" s="407"/>
      <c r="R5" s="407"/>
      <c r="S5" s="407"/>
      <c r="T5" s="407"/>
      <c r="U5" s="409"/>
    </row>
    <row r="6" spans="1:21" ht="24.95" customHeight="1" x14ac:dyDescent="0.3">
      <c r="A6" s="393"/>
      <c r="B6" s="38" t="s">
        <v>75</v>
      </c>
      <c r="C6" s="406" t="s">
        <v>1190</v>
      </c>
      <c r="D6" s="407"/>
      <c r="E6" s="407"/>
      <c r="F6" s="407"/>
      <c r="G6" s="407"/>
      <c r="H6" s="407"/>
      <c r="I6" s="407"/>
      <c r="J6" s="408"/>
      <c r="K6" s="399"/>
      <c r="L6" s="38" t="s">
        <v>75</v>
      </c>
      <c r="M6" s="406" t="s">
        <v>66</v>
      </c>
      <c r="N6" s="407"/>
      <c r="O6" s="407"/>
      <c r="P6" s="407"/>
      <c r="Q6" s="407"/>
      <c r="R6" s="408"/>
      <c r="S6" s="38" t="s">
        <v>22</v>
      </c>
      <c r="T6" s="406" t="s">
        <v>32</v>
      </c>
      <c r="U6" s="409"/>
    </row>
    <row r="7" spans="1:21" ht="15.75" customHeight="1" x14ac:dyDescent="0.3">
      <c r="A7" s="325" t="s">
        <v>70</v>
      </c>
      <c r="B7" s="326"/>
      <c r="C7" s="326"/>
      <c r="D7" s="326"/>
      <c r="E7" s="388"/>
      <c r="F7" s="389" t="s">
        <v>44</v>
      </c>
      <c r="G7" s="326"/>
      <c r="H7" s="326"/>
      <c r="I7" s="388"/>
      <c r="J7" s="389" t="s">
        <v>42</v>
      </c>
      <c r="K7" s="326"/>
      <c r="L7" s="326"/>
      <c r="M7" s="326"/>
      <c r="N7" s="388"/>
      <c r="O7" s="326" t="s">
        <v>50</v>
      </c>
      <c r="P7" s="388"/>
      <c r="Q7" s="389" t="s">
        <v>69</v>
      </c>
      <c r="R7" s="326"/>
      <c r="S7" s="388"/>
      <c r="T7" s="389" t="s">
        <v>68</v>
      </c>
      <c r="U7" s="390"/>
    </row>
    <row r="8" spans="1:21" ht="15.6" customHeight="1" x14ac:dyDescent="0.3">
      <c r="A8" s="432" t="s">
        <v>2365</v>
      </c>
      <c r="B8" s="433"/>
      <c r="C8" s="433"/>
      <c r="D8" s="433"/>
      <c r="E8" s="434"/>
      <c r="F8" s="435"/>
      <c r="G8" s="436"/>
      <c r="H8" s="436"/>
      <c r="I8" s="437"/>
      <c r="J8" s="443">
        <v>450000</v>
      </c>
      <c r="K8" s="443"/>
      <c r="L8" s="443"/>
      <c r="M8" s="443"/>
      <c r="N8" s="443"/>
      <c r="O8" s="444">
        <v>1</v>
      </c>
      <c r="P8" s="444"/>
      <c r="Q8" s="438"/>
      <c r="R8" s="439"/>
      <c r="S8" s="440"/>
      <c r="T8" s="441">
        <v>450000</v>
      </c>
      <c r="U8" s="442"/>
    </row>
    <row r="9" spans="1:21" ht="15.6" customHeight="1" x14ac:dyDescent="0.3">
      <c r="A9" s="421"/>
      <c r="B9" s="422"/>
      <c r="C9" s="422"/>
      <c r="D9" s="422"/>
      <c r="E9" s="423"/>
      <c r="F9" s="424"/>
      <c r="G9" s="422"/>
      <c r="H9" s="422"/>
      <c r="I9" s="423"/>
      <c r="J9" s="430"/>
      <c r="K9" s="430"/>
      <c r="L9" s="430"/>
      <c r="M9" s="430"/>
      <c r="N9" s="430"/>
      <c r="O9" s="431"/>
      <c r="P9" s="431"/>
      <c r="Q9" s="425"/>
      <c r="R9" s="426"/>
      <c r="S9" s="427"/>
      <c r="T9" s="428"/>
      <c r="U9" s="429"/>
    </row>
    <row r="10" spans="1:21" ht="15.6" customHeight="1" x14ac:dyDescent="0.3">
      <c r="A10" s="421"/>
      <c r="B10" s="422"/>
      <c r="C10" s="422"/>
      <c r="D10" s="422"/>
      <c r="E10" s="423"/>
      <c r="F10" s="424"/>
      <c r="G10" s="422"/>
      <c r="H10" s="422"/>
      <c r="I10" s="423"/>
      <c r="J10" s="430"/>
      <c r="K10" s="430"/>
      <c r="L10" s="430"/>
      <c r="M10" s="430"/>
      <c r="N10" s="430"/>
      <c r="O10" s="431"/>
      <c r="P10" s="431"/>
      <c r="Q10" s="425"/>
      <c r="R10" s="426"/>
      <c r="S10" s="427"/>
      <c r="T10" s="428"/>
      <c r="U10" s="429"/>
    </row>
    <row r="11" spans="1:21" ht="15.6" customHeight="1" x14ac:dyDescent="0.3">
      <c r="A11" s="421"/>
      <c r="B11" s="422"/>
      <c r="C11" s="422"/>
      <c r="D11" s="422"/>
      <c r="E11" s="423"/>
      <c r="F11" s="424"/>
      <c r="G11" s="422"/>
      <c r="H11" s="422"/>
      <c r="I11" s="423"/>
      <c r="J11" s="430"/>
      <c r="K11" s="430"/>
      <c r="L11" s="430"/>
      <c r="M11" s="430"/>
      <c r="N11" s="430"/>
      <c r="O11" s="431"/>
      <c r="P11" s="431"/>
      <c r="Q11" s="425"/>
      <c r="R11" s="426"/>
      <c r="S11" s="427"/>
      <c r="T11" s="428"/>
      <c r="U11" s="429"/>
    </row>
    <row r="12" spans="1:21" ht="15.6" customHeight="1" x14ac:dyDescent="0.3">
      <c r="A12" s="421"/>
      <c r="B12" s="422"/>
      <c r="C12" s="422"/>
      <c r="D12" s="422"/>
      <c r="E12" s="423"/>
      <c r="F12" s="424"/>
      <c r="G12" s="422"/>
      <c r="H12" s="422"/>
      <c r="I12" s="423"/>
      <c r="J12" s="430"/>
      <c r="K12" s="430"/>
      <c r="L12" s="430"/>
      <c r="M12" s="430"/>
      <c r="N12" s="430"/>
      <c r="O12" s="431"/>
      <c r="P12" s="431"/>
      <c r="Q12" s="425"/>
      <c r="R12" s="426"/>
      <c r="S12" s="427"/>
      <c r="T12" s="428"/>
      <c r="U12" s="429"/>
    </row>
    <row r="13" spans="1:21" ht="15.6" customHeight="1" x14ac:dyDescent="0.3">
      <c r="A13" s="421"/>
      <c r="B13" s="422"/>
      <c r="C13" s="422"/>
      <c r="D13" s="422"/>
      <c r="E13" s="423"/>
      <c r="F13" s="424"/>
      <c r="G13" s="422"/>
      <c r="H13" s="422"/>
      <c r="I13" s="423"/>
      <c r="J13" s="430"/>
      <c r="K13" s="430"/>
      <c r="L13" s="430"/>
      <c r="M13" s="430"/>
      <c r="N13" s="430"/>
      <c r="O13" s="431"/>
      <c r="P13" s="431"/>
      <c r="Q13" s="425"/>
      <c r="R13" s="426"/>
      <c r="S13" s="427"/>
      <c r="T13" s="428"/>
      <c r="U13" s="429"/>
    </row>
    <row r="14" spans="1:21" ht="15.6" customHeight="1" x14ac:dyDescent="0.3">
      <c r="A14" s="421"/>
      <c r="B14" s="422"/>
      <c r="C14" s="422"/>
      <c r="D14" s="422"/>
      <c r="E14" s="423"/>
      <c r="F14" s="424"/>
      <c r="G14" s="422"/>
      <c r="H14" s="422"/>
      <c r="I14" s="423"/>
      <c r="J14" s="430"/>
      <c r="K14" s="430"/>
      <c r="L14" s="430"/>
      <c r="M14" s="430"/>
      <c r="N14" s="430"/>
      <c r="O14" s="431"/>
      <c r="P14" s="431"/>
      <c r="Q14" s="425"/>
      <c r="R14" s="426"/>
      <c r="S14" s="427"/>
      <c r="T14" s="428"/>
      <c r="U14" s="429"/>
    </row>
    <row r="15" spans="1:21" ht="15.6" customHeight="1" thickBot="1" x14ac:dyDescent="0.35">
      <c r="A15" s="410"/>
      <c r="B15" s="411"/>
      <c r="C15" s="411"/>
      <c r="D15" s="411"/>
      <c r="E15" s="412"/>
      <c r="F15" s="413"/>
      <c r="G15" s="411"/>
      <c r="H15" s="411"/>
      <c r="I15" s="412"/>
      <c r="J15" s="419"/>
      <c r="K15" s="419"/>
      <c r="L15" s="419"/>
      <c r="M15" s="419"/>
      <c r="N15" s="419"/>
      <c r="O15" s="420"/>
      <c r="P15" s="420"/>
      <c r="Q15" s="414"/>
      <c r="R15" s="415"/>
      <c r="S15" s="416"/>
      <c r="T15" s="417"/>
      <c r="U15" s="418"/>
    </row>
    <row r="16" spans="1:21" ht="15" customHeight="1" thickTop="1" x14ac:dyDescent="0.3">
      <c r="A16" s="341" t="s">
        <v>2310</v>
      </c>
      <c r="B16" s="342"/>
      <c r="C16" s="342"/>
      <c r="D16" s="342"/>
      <c r="E16" s="343"/>
      <c r="F16" s="350"/>
      <c r="G16" s="351"/>
      <c r="H16" s="351"/>
      <c r="I16" s="351"/>
      <c r="J16" s="351"/>
      <c r="K16" s="351"/>
      <c r="L16" s="351"/>
      <c r="M16" s="351"/>
      <c r="N16" s="351"/>
      <c r="O16" s="351"/>
      <c r="P16" s="351"/>
      <c r="Q16" s="351"/>
      <c r="R16" s="351"/>
      <c r="S16" s="351"/>
      <c r="T16" s="351"/>
      <c r="U16" s="352"/>
    </row>
    <row r="17" spans="1:21" ht="15" customHeight="1" x14ac:dyDescent="0.3">
      <c r="A17" s="344"/>
      <c r="B17" s="345"/>
      <c r="C17" s="345"/>
      <c r="D17" s="345"/>
      <c r="E17" s="346"/>
      <c r="F17" s="353"/>
      <c r="G17" s="354"/>
      <c r="H17" s="354"/>
      <c r="I17" s="354"/>
      <c r="J17" s="354"/>
      <c r="K17" s="354"/>
      <c r="L17" s="354"/>
      <c r="M17" s="354"/>
      <c r="N17" s="354"/>
      <c r="O17" s="354"/>
      <c r="P17" s="354"/>
      <c r="Q17" s="354"/>
      <c r="R17" s="354"/>
      <c r="S17" s="354"/>
      <c r="T17" s="354"/>
      <c r="U17" s="355"/>
    </row>
    <row r="18" spans="1:21" ht="15" customHeight="1" x14ac:dyDescent="0.3">
      <c r="A18" s="344"/>
      <c r="B18" s="345"/>
      <c r="C18" s="345"/>
      <c r="D18" s="345"/>
      <c r="E18" s="346"/>
      <c r="F18" s="353"/>
      <c r="G18" s="354"/>
      <c r="H18" s="354"/>
      <c r="I18" s="354"/>
      <c r="J18" s="354"/>
      <c r="K18" s="354"/>
      <c r="L18" s="354"/>
      <c r="M18" s="354"/>
      <c r="N18" s="354"/>
      <c r="O18" s="354"/>
      <c r="P18" s="354"/>
      <c r="Q18" s="354"/>
      <c r="R18" s="354"/>
      <c r="S18" s="354"/>
      <c r="T18" s="354"/>
      <c r="U18" s="355"/>
    </row>
    <row r="19" spans="1:21" ht="15" customHeight="1" x14ac:dyDescent="0.3">
      <c r="A19" s="347"/>
      <c r="B19" s="348"/>
      <c r="C19" s="348"/>
      <c r="D19" s="348"/>
      <c r="E19" s="349"/>
      <c r="F19" s="356"/>
      <c r="G19" s="357"/>
      <c r="H19" s="357"/>
      <c r="I19" s="357"/>
      <c r="J19" s="357"/>
      <c r="K19" s="357"/>
      <c r="L19" s="357"/>
      <c r="M19" s="357"/>
      <c r="N19" s="357"/>
      <c r="O19" s="357"/>
      <c r="P19" s="357"/>
      <c r="Q19" s="357"/>
      <c r="R19" s="357"/>
      <c r="S19" s="357"/>
      <c r="T19" s="357"/>
      <c r="U19" s="358"/>
    </row>
    <row r="20" spans="1:21" ht="20.100000000000001" customHeight="1" x14ac:dyDescent="0.3">
      <c r="A20" s="325" t="s">
        <v>80</v>
      </c>
      <c r="B20" s="326"/>
      <c r="C20" s="326"/>
      <c r="D20" s="326"/>
      <c r="E20" s="326"/>
      <c r="F20" s="327">
        <v>1400000</v>
      </c>
      <c r="G20" s="327"/>
      <c r="H20" s="327"/>
      <c r="I20" s="328"/>
      <c r="J20" s="364">
        <f>SUM(J8:N19)</f>
        <v>450000</v>
      </c>
      <c r="K20" s="365"/>
      <c r="L20" s="365"/>
      <c r="M20" s="365"/>
      <c r="N20" s="366"/>
      <c r="O20" s="329">
        <f>SUM(O8:P19)</f>
        <v>1</v>
      </c>
      <c r="P20" s="329"/>
      <c r="Q20" s="367">
        <f>SUM(Q8:S19)</f>
        <v>0</v>
      </c>
      <c r="R20" s="327"/>
      <c r="S20" s="328"/>
      <c r="T20" s="327">
        <f>SUM(T8:U15)</f>
        <v>450000</v>
      </c>
      <c r="U20" s="368"/>
    </row>
    <row r="21" spans="1:21" ht="20.100000000000001" customHeight="1" thickBot="1" x14ac:dyDescent="0.35">
      <c r="A21" s="330" t="s">
        <v>90</v>
      </c>
      <c r="B21" s="331"/>
      <c r="C21" s="331"/>
      <c r="D21" s="331"/>
      <c r="E21" s="331"/>
      <c r="F21" s="332">
        <f>F20+T20</f>
        <v>1850000</v>
      </c>
      <c r="G21" s="332"/>
      <c r="H21" s="332"/>
      <c r="I21" s="333"/>
      <c r="J21" s="334" t="s">
        <v>965</v>
      </c>
      <c r="K21" s="331"/>
      <c r="L21" s="335" t="str">
        <f>T4</f>
        <v>장효주</v>
      </c>
      <c r="M21" s="335"/>
      <c r="N21" s="335"/>
      <c r="O21" s="334" t="s">
        <v>64</v>
      </c>
      <c r="P21" s="331"/>
      <c r="Q21" s="335" t="str">
        <f>C3</f>
        <v>오토티엠(광명)</v>
      </c>
      <c r="R21" s="335"/>
      <c r="S21" s="335"/>
      <c r="T21" s="335"/>
      <c r="U21" s="387"/>
    </row>
    <row r="22" spans="1:21" ht="20.100000000000001" customHeight="1" x14ac:dyDescent="0.3">
      <c r="A22" s="314" t="s">
        <v>4850</v>
      </c>
      <c r="B22" s="314"/>
      <c r="C22" s="314"/>
      <c r="D22" s="314"/>
      <c r="E22" s="314"/>
      <c r="F22" s="314"/>
      <c r="G22" s="314"/>
      <c r="H22" s="314"/>
      <c r="I22" s="314"/>
      <c r="J22" s="314"/>
      <c r="K22" s="314"/>
      <c r="L22" s="314"/>
      <c r="M22" s="314"/>
      <c r="N22" s="314"/>
      <c r="O22" s="314"/>
      <c r="P22" s="314"/>
      <c r="Q22" s="314"/>
      <c r="R22" s="314"/>
      <c r="S22" s="314"/>
      <c r="T22" s="314"/>
      <c r="U22" s="314"/>
    </row>
    <row r="23" spans="1:21" ht="20.100000000000001" customHeight="1" thickBot="1" x14ac:dyDescent="0.35">
      <c r="A23" s="315"/>
      <c r="B23" s="315"/>
      <c r="C23" s="315"/>
      <c r="D23" s="315"/>
      <c r="E23" s="315"/>
      <c r="F23" s="315"/>
      <c r="G23" s="315"/>
      <c r="H23" s="315"/>
      <c r="I23" s="315"/>
      <c r="J23" s="315"/>
      <c r="K23" s="315"/>
      <c r="L23" s="315"/>
      <c r="M23" s="315"/>
      <c r="N23" s="315"/>
      <c r="O23" s="315"/>
      <c r="P23" s="315"/>
      <c r="Q23" s="315"/>
      <c r="R23" s="315"/>
      <c r="S23" s="315"/>
      <c r="T23" s="315"/>
      <c r="U23" s="315"/>
    </row>
    <row r="24" spans="1:21" ht="24" customHeight="1" thickBot="1" x14ac:dyDescent="0.3">
      <c r="A24" s="336"/>
      <c r="B24" s="337"/>
      <c r="C24" s="337"/>
      <c r="D24" s="337"/>
      <c r="E24" s="337"/>
      <c r="F24" s="337"/>
      <c r="G24" s="337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38" t="s">
        <v>1195</v>
      </c>
      <c r="R24" s="338"/>
      <c r="S24" s="339">
        <f>S1</f>
        <v>0</v>
      </c>
      <c r="T24" s="339"/>
      <c r="U24" s="340"/>
    </row>
    <row r="25" spans="1:21" x14ac:dyDescent="0.3">
      <c r="A25" s="316" t="s">
        <v>65</v>
      </c>
      <c r="B25" s="317"/>
      <c r="C25" s="318" t="str">
        <f>C2</f>
        <v>카카오뱅크 3333181865047</v>
      </c>
      <c r="D25" s="319"/>
      <c r="E25" s="319"/>
      <c r="F25" s="319"/>
      <c r="G25" s="320"/>
      <c r="H25" s="318" t="s">
        <v>76</v>
      </c>
      <c r="I25" s="319"/>
      <c r="J25" s="319"/>
      <c r="K25" s="319"/>
      <c r="L25" s="319"/>
      <c r="M25" s="319"/>
      <c r="N25" s="319"/>
      <c r="O25" s="320"/>
      <c r="P25" s="321" t="s">
        <v>63</v>
      </c>
      <c r="Q25" s="322"/>
      <c r="R25" s="322"/>
      <c r="S25" s="317"/>
      <c r="T25" s="323">
        <f>T2</f>
        <v>46030</v>
      </c>
      <c r="U25" s="324"/>
    </row>
    <row r="26" spans="1:21" ht="24.95" customHeight="1" x14ac:dyDescent="0.3">
      <c r="A26" s="391" t="s">
        <v>1165</v>
      </c>
      <c r="B26" s="37" t="s">
        <v>59</v>
      </c>
      <c r="C26" s="394" t="str">
        <f>C3</f>
        <v>오토티엠(광명)</v>
      </c>
      <c r="D26" s="395"/>
      <c r="E26" s="395"/>
      <c r="F26" s="395"/>
      <c r="G26" s="395"/>
      <c r="H26" s="395"/>
      <c r="I26" s="395"/>
      <c r="J26" s="396"/>
      <c r="K26" s="397" t="s">
        <v>1166</v>
      </c>
      <c r="L26" s="37" t="s">
        <v>59</v>
      </c>
      <c r="M26" s="400" t="s">
        <v>964</v>
      </c>
      <c r="N26" s="401"/>
      <c r="O26" s="401"/>
      <c r="P26" s="401"/>
      <c r="Q26" s="401"/>
      <c r="R26" s="401"/>
      <c r="S26" s="401"/>
      <c r="T26" s="401"/>
      <c r="U26" s="402"/>
    </row>
    <row r="27" spans="1:21" ht="24.95" customHeight="1" x14ac:dyDescent="0.3">
      <c r="A27" s="392"/>
      <c r="B27" s="37" t="s">
        <v>61</v>
      </c>
      <c r="C27" s="403">
        <f>C4</f>
        <v>0</v>
      </c>
      <c r="D27" s="404"/>
      <c r="E27" s="404"/>
      <c r="F27" s="404"/>
      <c r="G27" s="404"/>
      <c r="H27" s="404"/>
      <c r="I27" s="404"/>
      <c r="J27" s="405"/>
      <c r="K27" s="398"/>
      <c r="L27" s="37" t="s">
        <v>61</v>
      </c>
      <c r="M27" s="406" t="s">
        <v>962</v>
      </c>
      <c r="N27" s="407"/>
      <c r="O27" s="407"/>
      <c r="P27" s="407"/>
      <c r="Q27" s="407"/>
      <c r="R27" s="408"/>
      <c r="S27" s="38" t="s">
        <v>62</v>
      </c>
      <c r="T27" s="406" t="s">
        <v>73</v>
      </c>
      <c r="U27" s="409"/>
    </row>
    <row r="28" spans="1:21" ht="24.95" customHeight="1" x14ac:dyDescent="0.3">
      <c r="A28" s="392"/>
      <c r="B28" s="38" t="s">
        <v>10</v>
      </c>
      <c r="C28" s="406" t="str">
        <f>C5</f>
        <v>경기도 광명시 노온사동 572-108</v>
      </c>
      <c r="D28" s="407"/>
      <c r="E28" s="407"/>
      <c r="F28" s="407"/>
      <c r="G28" s="407"/>
      <c r="H28" s="407"/>
      <c r="I28" s="407"/>
      <c r="J28" s="408"/>
      <c r="K28" s="398"/>
      <c r="L28" s="38" t="s">
        <v>10</v>
      </c>
      <c r="M28" s="406" t="s">
        <v>74</v>
      </c>
      <c r="N28" s="407"/>
      <c r="O28" s="407"/>
      <c r="P28" s="407"/>
      <c r="Q28" s="407"/>
      <c r="R28" s="407"/>
      <c r="S28" s="407"/>
      <c r="T28" s="407"/>
      <c r="U28" s="409"/>
    </row>
    <row r="29" spans="1:21" ht="24.95" customHeight="1" x14ac:dyDescent="0.3">
      <c r="A29" s="393"/>
      <c r="B29" s="38" t="s">
        <v>75</v>
      </c>
      <c r="C29" s="406" t="str">
        <f>C6</f>
        <v>010-5154-1996</v>
      </c>
      <c r="D29" s="407"/>
      <c r="E29" s="407"/>
      <c r="F29" s="407"/>
      <c r="G29" s="407"/>
      <c r="H29" s="407"/>
      <c r="I29" s="407"/>
      <c r="J29" s="408"/>
      <c r="K29" s="399"/>
      <c r="L29" s="38" t="s">
        <v>75</v>
      </c>
      <c r="M29" s="406" t="s">
        <v>66</v>
      </c>
      <c r="N29" s="407"/>
      <c r="O29" s="407"/>
      <c r="P29" s="407"/>
      <c r="Q29" s="407"/>
      <c r="R29" s="408"/>
      <c r="S29" s="38" t="s">
        <v>22</v>
      </c>
      <c r="T29" s="406" t="str">
        <f>T6</f>
        <v>경동(화물)</v>
      </c>
      <c r="U29" s="409"/>
    </row>
    <row r="30" spans="1:21" ht="15.6" customHeight="1" x14ac:dyDescent="0.3">
      <c r="A30" s="325" t="s">
        <v>70</v>
      </c>
      <c r="B30" s="326"/>
      <c r="C30" s="326"/>
      <c r="D30" s="326"/>
      <c r="E30" s="388"/>
      <c r="F30" s="389" t="s">
        <v>44</v>
      </c>
      <c r="G30" s="326"/>
      <c r="H30" s="326"/>
      <c r="I30" s="388"/>
      <c r="J30" s="389" t="s">
        <v>42</v>
      </c>
      <c r="K30" s="326"/>
      <c r="L30" s="326"/>
      <c r="M30" s="326"/>
      <c r="N30" s="388"/>
      <c r="O30" s="326" t="s">
        <v>50</v>
      </c>
      <c r="P30" s="388"/>
      <c r="Q30" s="389" t="s">
        <v>69</v>
      </c>
      <c r="R30" s="326"/>
      <c r="S30" s="388"/>
      <c r="T30" s="389" t="s">
        <v>68</v>
      </c>
      <c r="U30" s="390"/>
    </row>
    <row r="31" spans="1:21" ht="15.6" customHeight="1" x14ac:dyDescent="0.3">
      <c r="A31" s="381" t="str">
        <f>A8</f>
        <v>6HP_Repair</v>
      </c>
      <c r="B31" s="382"/>
      <c r="C31" s="382"/>
      <c r="D31" s="382"/>
      <c r="E31" s="382"/>
      <c r="F31" s="382">
        <f>F8</f>
        <v>0</v>
      </c>
      <c r="G31" s="382"/>
      <c r="H31" s="382"/>
      <c r="I31" s="382"/>
      <c r="J31" s="386">
        <f>J8</f>
        <v>450000</v>
      </c>
      <c r="K31" s="386"/>
      <c r="L31" s="386"/>
      <c r="M31" s="386"/>
      <c r="N31" s="386"/>
      <c r="O31" s="386">
        <f>O8</f>
        <v>1</v>
      </c>
      <c r="P31" s="386"/>
      <c r="Q31" s="383">
        <f>Q8</f>
        <v>0</v>
      </c>
      <c r="R31" s="383"/>
      <c r="S31" s="383"/>
      <c r="T31" s="384">
        <f>T8</f>
        <v>450000</v>
      </c>
      <c r="U31" s="385"/>
    </row>
    <row r="32" spans="1:21" ht="15.6" customHeight="1" x14ac:dyDescent="0.3">
      <c r="A32" s="374">
        <f t="shared" ref="A32:A38" si="0">A9</f>
        <v>0</v>
      </c>
      <c r="B32" s="375"/>
      <c r="C32" s="375"/>
      <c r="D32" s="375"/>
      <c r="E32" s="375"/>
      <c r="F32" s="375">
        <f t="shared" ref="F32:F38" si="1">F9</f>
        <v>0</v>
      </c>
      <c r="G32" s="375"/>
      <c r="H32" s="375"/>
      <c r="I32" s="375"/>
      <c r="J32" s="379">
        <f t="shared" ref="J32:J38" si="2">J9</f>
        <v>0</v>
      </c>
      <c r="K32" s="379"/>
      <c r="L32" s="379"/>
      <c r="M32" s="379"/>
      <c r="N32" s="379"/>
      <c r="O32" s="379">
        <f t="shared" ref="O32:O38" si="3">O9</f>
        <v>0</v>
      </c>
      <c r="P32" s="379"/>
      <c r="Q32" s="376">
        <f t="shared" ref="Q32:Q38" si="4">Q9</f>
        <v>0</v>
      </c>
      <c r="R32" s="376"/>
      <c r="S32" s="376"/>
      <c r="T32" s="377">
        <f t="shared" ref="T32:T38" si="5">T9</f>
        <v>0</v>
      </c>
      <c r="U32" s="378"/>
    </row>
    <row r="33" spans="1:21" ht="15.6" customHeight="1" x14ac:dyDescent="0.3">
      <c r="A33" s="374">
        <f t="shared" si="0"/>
        <v>0</v>
      </c>
      <c r="B33" s="375"/>
      <c r="C33" s="375"/>
      <c r="D33" s="375"/>
      <c r="E33" s="375"/>
      <c r="F33" s="375">
        <f t="shared" si="1"/>
        <v>0</v>
      </c>
      <c r="G33" s="375"/>
      <c r="H33" s="375"/>
      <c r="I33" s="375"/>
      <c r="J33" s="379">
        <f t="shared" si="2"/>
        <v>0</v>
      </c>
      <c r="K33" s="379"/>
      <c r="L33" s="379"/>
      <c r="M33" s="379"/>
      <c r="N33" s="379"/>
      <c r="O33" s="379">
        <f t="shared" si="3"/>
        <v>0</v>
      </c>
      <c r="P33" s="379"/>
      <c r="Q33" s="376">
        <f t="shared" si="4"/>
        <v>0</v>
      </c>
      <c r="R33" s="376"/>
      <c r="S33" s="376"/>
      <c r="T33" s="377">
        <f t="shared" si="5"/>
        <v>0</v>
      </c>
      <c r="U33" s="378"/>
    </row>
    <row r="34" spans="1:21" ht="15.6" customHeight="1" x14ac:dyDescent="0.3">
      <c r="A34" s="374">
        <f t="shared" si="0"/>
        <v>0</v>
      </c>
      <c r="B34" s="375"/>
      <c r="C34" s="375"/>
      <c r="D34" s="375"/>
      <c r="E34" s="375"/>
      <c r="F34" s="375">
        <f t="shared" si="1"/>
        <v>0</v>
      </c>
      <c r="G34" s="375"/>
      <c r="H34" s="375"/>
      <c r="I34" s="375"/>
      <c r="J34" s="379">
        <f t="shared" si="2"/>
        <v>0</v>
      </c>
      <c r="K34" s="379"/>
      <c r="L34" s="379"/>
      <c r="M34" s="379"/>
      <c r="N34" s="379"/>
      <c r="O34" s="379">
        <f t="shared" si="3"/>
        <v>0</v>
      </c>
      <c r="P34" s="379"/>
      <c r="Q34" s="376">
        <f t="shared" si="4"/>
        <v>0</v>
      </c>
      <c r="R34" s="376"/>
      <c r="S34" s="376"/>
      <c r="T34" s="377">
        <f t="shared" si="5"/>
        <v>0</v>
      </c>
      <c r="U34" s="378"/>
    </row>
    <row r="35" spans="1:21" ht="15.6" customHeight="1" x14ac:dyDescent="0.3">
      <c r="A35" s="374">
        <f t="shared" si="0"/>
        <v>0</v>
      </c>
      <c r="B35" s="375"/>
      <c r="C35" s="375"/>
      <c r="D35" s="375"/>
      <c r="E35" s="375"/>
      <c r="F35" s="375">
        <f t="shared" si="1"/>
        <v>0</v>
      </c>
      <c r="G35" s="375"/>
      <c r="H35" s="375"/>
      <c r="I35" s="375"/>
      <c r="J35" s="379">
        <f t="shared" si="2"/>
        <v>0</v>
      </c>
      <c r="K35" s="379"/>
      <c r="L35" s="379"/>
      <c r="M35" s="379"/>
      <c r="N35" s="379"/>
      <c r="O35" s="379">
        <f t="shared" si="3"/>
        <v>0</v>
      </c>
      <c r="P35" s="379"/>
      <c r="Q35" s="376">
        <f t="shared" si="4"/>
        <v>0</v>
      </c>
      <c r="R35" s="376"/>
      <c r="S35" s="376"/>
      <c r="T35" s="377">
        <f t="shared" si="5"/>
        <v>0</v>
      </c>
      <c r="U35" s="378"/>
    </row>
    <row r="36" spans="1:21" ht="15.6" customHeight="1" x14ac:dyDescent="0.3">
      <c r="A36" s="374">
        <f t="shared" si="0"/>
        <v>0</v>
      </c>
      <c r="B36" s="375"/>
      <c r="C36" s="375"/>
      <c r="D36" s="375"/>
      <c r="E36" s="375"/>
      <c r="F36" s="375">
        <f t="shared" si="1"/>
        <v>0</v>
      </c>
      <c r="G36" s="375"/>
      <c r="H36" s="375"/>
      <c r="I36" s="375"/>
      <c r="J36" s="379">
        <f t="shared" si="2"/>
        <v>0</v>
      </c>
      <c r="K36" s="379"/>
      <c r="L36" s="379"/>
      <c r="M36" s="379"/>
      <c r="N36" s="379"/>
      <c r="O36" s="379">
        <f t="shared" si="3"/>
        <v>0</v>
      </c>
      <c r="P36" s="379"/>
      <c r="Q36" s="376">
        <f t="shared" si="4"/>
        <v>0</v>
      </c>
      <c r="R36" s="376"/>
      <c r="S36" s="376"/>
      <c r="T36" s="377">
        <f t="shared" si="5"/>
        <v>0</v>
      </c>
      <c r="U36" s="378"/>
    </row>
    <row r="37" spans="1:21" ht="15.6" customHeight="1" x14ac:dyDescent="0.3">
      <c r="A37" s="374">
        <f t="shared" si="0"/>
        <v>0</v>
      </c>
      <c r="B37" s="375"/>
      <c r="C37" s="375"/>
      <c r="D37" s="375"/>
      <c r="E37" s="375"/>
      <c r="F37" s="375">
        <f t="shared" si="1"/>
        <v>0</v>
      </c>
      <c r="G37" s="375"/>
      <c r="H37" s="375"/>
      <c r="I37" s="375"/>
      <c r="J37" s="379">
        <f t="shared" si="2"/>
        <v>0</v>
      </c>
      <c r="K37" s="379"/>
      <c r="L37" s="379"/>
      <c r="M37" s="379"/>
      <c r="N37" s="379"/>
      <c r="O37" s="379">
        <f t="shared" si="3"/>
        <v>0</v>
      </c>
      <c r="P37" s="379"/>
      <c r="Q37" s="376">
        <f t="shared" si="4"/>
        <v>0</v>
      </c>
      <c r="R37" s="376"/>
      <c r="S37" s="376"/>
      <c r="T37" s="377">
        <f t="shared" si="5"/>
        <v>0</v>
      </c>
      <c r="U37" s="378"/>
    </row>
    <row r="38" spans="1:21" ht="15.6" customHeight="1" thickBot="1" x14ac:dyDescent="0.35">
      <c r="A38" s="369">
        <f t="shared" si="0"/>
        <v>0</v>
      </c>
      <c r="B38" s="370"/>
      <c r="C38" s="370"/>
      <c r="D38" s="370"/>
      <c r="E38" s="370"/>
      <c r="F38" s="370">
        <f t="shared" si="1"/>
        <v>0</v>
      </c>
      <c r="G38" s="370"/>
      <c r="H38" s="370"/>
      <c r="I38" s="370"/>
      <c r="J38" s="380">
        <f t="shared" si="2"/>
        <v>0</v>
      </c>
      <c r="K38" s="380"/>
      <c r="L38" s="380"/>
      <c r="M38" s="380"/>
      <c r="N38" s="380"/>
      <c r="O38" s="380">
        <f t="shared" si="3"/>
        <v>0</v>
      </c>
      <c r="P38" s="380"/>
      <c r="Q38" s="371">
        <f t="shared" si="4"/>
        <v>0</v>
      </c>
      <c r="R38" s="371"/>
      <c r="S38" s="371"/>
      <c r="T38" s="372">
        <f t="shared" si="5"/>
        <v>0</v>
      </c>
      <c r="U38" s="373"/>
    </row>
    <row r="39" spans="1:21" ht="15" customHeight="1" thickTop="1" x14ac:dyDescent="0.3">
      <c r="A39" s="341" t="s">
        <v>2310</v>
      </c>
      <c r="B39" s="342"/>
      <c r="C39" s="342"/>
      <c r="D39" s="342"/>
      <c r="E39" s="343"/>
      <c r="F39" s="350">
        <f>F16</f>
        <v>0</v>
      </c>
      <c r="G39" s="351"/>
      <c r="H39" s="351"/>
      <c r="I39" s="351"/>
      <c r="J39" s="351"/>
      <c r="K39" s="351"/>
      <c r="L39" s="351"/>
      <c r="M39" s="351"/>
      <c r="N39" s="351"/>
      <c r="O39" s="351"/>
      <c r="P39" s="351"/>
      <c r="Q39" s="351"/>
      <c r="R39" s="351"/>
      <c r="S39" s="351"/>
      <c r="T39" s="351"/>
      <c r="U39" s="352"/>
    </row>
    <row r="40" spans="1:21" ht="15" customHeight="1" x14ac:dyDescent="0.3">
      <c r="A40" s="344"/>
      <c r="B40" s="345"/>
      <c r="C40" s="345"/>
      <c r="D40" s="345"/>
      <c r="E40" s="346"/>
      <c r="F40" s="353"/>
      <c r="G40" s="354"/>
      <c r="H40" s="354"/>
      <c r="I40" s="354"/>
      <c r="J40" s="354"/>
      <c r="K40" s="354"/>
      <c r="L40" s="354"/>
      <c r="M40" s="354"/>
      <c r="N40" s="354"/>
      <c r="O40" s="354"/>
      <c r="P40" s="354"/>
      <c r="Q40" s="354"/>
      <c r="R40" s="354"/>
      <c r="S40" s="354"/>
      <c r="T40" s="354"/>
      <c r="U40" s="355"/>
    </row>
    <row r="41" spans="1:21" ht="15" customHeight="1" x14ac:dyDescent="0.3">
      <c r="A41" s="344"/>
      <c r="B41" s="345"/>
      <c r="C41" s="345"/>
      <c r="D41" s="345"/>
      <c r="E41" s="346"/>
      <c r="F41" s="353"/>
      <c r="G41" s="354"/>
      <c r="H41" s="354"/>
      <c r="I41" s="354"/>
      <c r="J41" s="354"/>
      <c r="K41" s="354"/>
      <c r="L41" s="354"/>
      <c r="M41" s="354"/>
      <c r="N41" s="354"/>
      <c r="O41" s="354"/>
      <c r="P41" s="354"/>
      <c r="Q41" s="354"/>
      <c r="R41" s="354"/>
      <c r="S41" s="354"/>
      <c r="T41" s="354"/>
      <c r="U41" s="355"/>
    </row>
    <row r="42" spans="1:21" ht="15" customHeight="1" x14ac:dyDescent="0.3">
      <c r="A42" s="347"/>
      <c r="B42" s="348"/>
      <c r="C42" s="348"/>
      <c r="D42" s="348"/>
      <c r="E42" s="349"/>
      <c r="F42" s="356"/>
      <c r="G42" s="357"/>
      <c r="H42" s="357"/>
      <c r="I42" s="357"/>
      <c r="J42" s="357"/>
      <c r="K42" s="357"/>
      <c r="L42" s="357"/>
      <c r="M42" s="357"/>
      <c r="N42" s="357"/>
      <c r="O42" s="357"/>
      <c r="P42" s="357"/>
      <c r="Q42" s="357"/>
      <c r="R42" s="357"/>
      <c r="S42" s="357"/>
      <c r="T42" s="357"/>
      <c r="U42" s="358"/>
    </row>
    <row r="43" spans="1:21" ht="20.100000000000001" customHeight="1" x14ac:dyDescent="0.3">
      <c r="A43" s="325" t="s">
        <v>80</v>
      </c>
      <c r="B43" s="326"/>
      <c r="C43" s="326"/>
      <c r="D43" s="326"/>
      <c r="E43" s="326"/>
      <c r="F43" s="327">
        <f>F20</f>
        <v>1400000</v>
      </c>
      <c r="G43" s="327"/>
      <c r="H43" s="327"/>
      <c r="I43" s="328"/>
      <c r="J43" s="364">
        <f>J20</f>
        <v>450000</v>
      </c>
      <c r="K43" s="365"/>
      <c r="L43" s="365"/>
      <c r="M43" s="365"/>
      <c r="N43" s="366"/>
      <c r="O43" s="329">
        <f>O20</f>
        <v>1</v>
      </c>
      <c r="P43" s="329"/>
      <c r="Q43" s="367">
        <f>Q20</f>
        <v>0</v>
      </c>
      <c r="R43" s="327"/>
      <c r="S43" s="327"/>
      <c r="T43" s="327">
        <f>T20</f>
        <v>450000</v>
      </c>
      <c r="U43" s="368"/>
    </row>
    <row r="44" spans="1:21" ht="20.100000000000001" customHeight="1" thickBot="1" x14ac:dyDescent="0.35">
      <c r="A44" s="330" t="s">
        <v>90</v>
      </c>
      <c r="B44" s="331"/>
      <c r="C44" s="331"/>
      <c r="D44" s="331"/>
      <c r="E44" s="331"/>
      <c r="F44" s="332">
        <f>F21</f>
        <v>1850000</v>
      </c>
      <c r="G44" s="332"/>
      <c r="H44" s="332"/>
      <c r="I44" s="333"/>
      <c r="J44" s="334" t="s">
        <v>965</v>
      </c>
      <c r="K44" s="331"/>
      <c r="L44" s="359" t="str">
        <f>T27</f>
        <v>장효주</v>
      </c>
      <c r="M44" s="359"/>
      <c r="N44" s="359"/>
      <c r="O44" s="334" t="s">
        <v>64</v>
      </c>
      <c r="P44" s="360"/>
      <c r="Q44" s="361" t="str">
        <f>Q21</f>
        <v>오토티엠(광명)</v>
      </c>
      <c r="R44" s="362"/>
      <c r="S44" s="362"/>
      <c r="T44" s="362"/>
      <c r="U44" s="363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/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2315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450000</v>
      </c>
      <c r="H1" s="107">
        <f>SUM(H2:H2)</f>
        <v>1</v>
      </c>
      <c r="I1" s="107">
        <f>SUM(I2:I2)</f>
        <v>0</v>
      </c>
      <c r="J1" s="107">
        <f>SUM(J2:J2)</f>
        <v>450000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4843</v>
      </c>
      <c r="C2" s="47" t="s">
        <v>1479</v>
      </c>
      <c r="E2" t="s">
        <v>1529</v>
      </c>
      <c r="G2">
        <v>450000</v>
      </c>
      <c r="H2">
        <v>1</v>
      </c>
      <c r="I2" s="226"/>
      <c r="J2" s="226">
        <v>450000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50" t="s">
        <v>49</v>
      </c>
      <c r="C4" s="451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1969</v>
      </c>
      <c r="B6" s="169" t="s">
        <v>49</v>
      </c>
      <c r="C6" s="170" t="s">
        <v>1327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2308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2305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2306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1168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1194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52" t="s">
        <v>87</v>
      </c>
      <c r="C28" s="453"/>
      <c r="D28" s="453"/>
      <c r="E28" s="454"/>
      <c r="F28" s="453"/>
      <c r="G28" s="453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8" t="s">
        <v>1552</v>
      </c>
      <c r="F6" s="458"/>
      <c r="G6" s="458"/>
      <c r="H6" s="458"/>
      <c r="I6" s="458"/>
      <c r="J6" s="458"/>
      <c r="K6" s="458"/>
    </row>
    <row r="7" spans="5:11" x14ac:dyDescent="0.3"/>
    <row r="8" spans="5:11" x14ac:dyDescent="0.3"/>
    <row r="9" spans="5:11" x14ac:dyDescent="0.3">
      <c r="G9" s="455"/>
      <c r="H9" s="455"/>
      <c r="I9" s="455"/>
      <c r="J9" s="455"/>
    </row>
    <row r="10" spans="5:11" ht="33" customHeight="1" x14ac:dyDescent="0.3">
      <c r="F10" s="117"/>
      <c r="G10" s="456"/>
      <c r="H10" s="457"/>
      <c r="I10" s="457"/>
      <c r="J10" s="457"/>
    </row>
    <row r="11" spans="5:11" x14ac:dyDescent="0.3"/>
    <row r="12" spans="5:11" ht="32.25" customHeight="1" x14ac:dyDescent="0.3">
      <c r="F12" s="118"/>
      <c r="G12" s="456" t="s">
        <v>1553</v>
      </c>
      <c r="H12" s="457"/>
      <c r="I12" s="457"/>
      <c r="J12" s="457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732"/>
  <sheetViews>
    <sheetView workbookViewId="0">
      <pane xSplit="1" ySplit="1" topLeftCell="B2700" activePane="bottomRight" state="frozen"/>
      <selection activeCell="N26" sqref="N26"/>
      <selection pane="topRight" activeCell="N26" sqref="N26"/>
      <selection pane="bottomLeft" activeCell="N26" sqref="N26"/>
      <selection pane="bottomRight" activeCell="C2725" sqref="C2725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31.5" style="292" customWidth="1"/>
    <col min="6" max="6" width="15.25" style="269" customWidth="1"/>
    <col min="7" max="7" width="10" style="265" bestFit="1" customWidth="1"/>
    <col min="8" max="8" width="9.5" style="269" customWidth="1"/>
    <col min="9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1123</v>
      </c>
      <c r="J1" s="262" t="s">
        <v>81</v>
      </c>
      <c r="K1" s="261" t="s">
        <v>58</v>
      </c>
      <c r="L1" s="261" t="s">
        <v>1664</v>
      </c>
      <c r="M1" s="261" t="s">
        <v>4</v>
      </c>
      <c r="N1" s="97">
        <v>2733</v>
      </c>
    </row>
    <row r="2" spans="1:15" x14ac:dyDescent="0.3">
      <c r="A2" s="271">
        <v>1</v>
      </c>
      <c r="B2" s="264">
        <v>45723</v>
      </c>
      <c r="C2" s="292" t="s">
        <v>1296</v>
      </c>
      <c r="D2" s="295">
        <v>2821402</v>
      </c>
      <c r="E2" s="292" t="s">
        <v>2693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1431</v>
      </c>
      <c r="D3" s="295" t="s">
        <v>1355</v>
      </c>
      <c r="E3" s="292" t="s">
        <v>1201</v>
      </c>
      <c r="F3" s="263" t="s">
        <v>1355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1431</v>
      </c>
      <c r="E4" s="292" t="s">
        <v>1145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1385</v>
      </c>
      <c r="E5" s="292" t="s">
        <v>1136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1393</v>
      </c>
      <c r="E6" s="292" t="s">
        <v>1137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1393</v>
      </c>
      <c r="E7" s="292" t="s">
        <v>1138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1393</v>
      </c>
      <c r="E8" s="292" t="s">
        <v>1144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1147</v>
      </c>
      <c r="E9" s="292" t="s">
        <v>1139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1436</v>
      </c>
      <c r="D10" s="295" t="s">
        <v>1355</v>
      </c>
      <c r="E10" s="292" t="s">
        <v>1201</v>
      </c>
      <c r="F10" s="263" t="s">
        <v>1355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1438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1393</v>
      </c>
      <c r="E12" s="292" t="s">
        <v>1140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1438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1438</v>
      </c>
      <c r="D14" s="295" t="s">
        <v>1125</v>
      </c>
      <c r="E14" s="292" t="s">
        <v>1125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1147</v>
      </c>
      <c r="E15" s="292" t="s">
        <v>4352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1147</v>
      </c>
      <c r="D16" s="295">
        <v>2821402</v>
      </c>
      <c r="E16" s="292" t="s">
        <v>1135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1147</v>
      </c>
      <c r="E17" s="292" t="s">
        <v>1143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1443</v>
      </c>
      <c r="E18" s="292" t="s">
        <v>1149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1393</v>
      </c>
      <c r="E19" s="292" t="s">
        <v>1139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1446</v>
      </c>
      <c r="E20" s="292" t="s">
        <v>1150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1448</v>
      </c>
      <c r="D21" s="297"/>
      <c r="E21" s="296" t="s">
        <v>1139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1450</v>
      </c>
      <c r="E22" s="292" t="s">
        <v>1153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1452</v>
      </c>
      <c r="E23" s="292" t="s">
        <v>1130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1393</v>
      </c>
      <c r="D24" s="295" t="s">
        <v>1355</v>
      </c>
      <c r="E24" s="292" t="s">
        <v>1201</v>
      </c>
      <c r="F24" s="263" t="s">
        <v>1355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1393</v>
      </c>
      <c r="E25" s="292" t="s">
        <v>1137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1438</v>
      </c>
      <c r="E26" s="292" t="s">
        <v>1132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1053</v>
      </c>
      <c r="E27" s="292" t="s">
        <v>1131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1082</v>
      </c>
      <c r="E28" s="292" t="s">
        <v>1130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1393</v>
      </c>
      <c r="E29" s="292" t="s">
        <v>1139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1393</v>
      </c>
      <c r="D30" s="295" t="s">
        <v>1210</v>
      </c>
      <c r="E30" s="292" t="s">
        <v>1129</v>
      </c>
      <c r="F30" s="269" t="s">
        <v>1458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1155</v>
      </c>
      <c r="D31" s="295" t="s">
        <v>1355</v>
      </c>
      <c r="E31" s="292" t="s">
        <v>1201</v>
      </c>
      <c r="F31" s="269" t="s">
        <v>1355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1461</v>
      </c>
      <c r="E32" s="292" t="s">
        <v>1161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1461</v>
      </c>
      <c r="E33" s="292" t="s">
        <v>1161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1461</v>
      </c>
      <c r="E34" s="292" t="s">
        <v>1162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1461</v>
      </c>
      <c r="E35" s="292" t="s">
        <v>1163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1463</v>
      </c>
      <c r="D36" s="295" t="s">
        <v>1253</v>
      </c>
      <c r="E36" s="292" t="s">
        <v>1254</v>
      </c>
      <c r="F36" s="269" t="s">
        <v>1253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1463</v>
      </c>
      <c r="E37" s="292" t="s">
        <v>1464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1007</v>
      </c>
      <c r="D38" s="295" t="s">
        <v>1259</v>
      </c>
      <c r="E38" s="292" t="s">
        <v>1260</v>
      </c>
      <c r="F38" s="269" t="s">
        <v>1259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1467</v>
      </c>
      <c r="D39" s="295" t="s">
        <v>1355</v>
      </c>
      <c r="E39" s="292" t="s">
        <v>1201</v>
      </c>
      <c r="F39" s="269" t="s">
        <v>1355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1393</v>
      </c>
      <c r="E40" s="292" t="s">
        <v>1469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1393</v>
      </c>
      <c r="E41" s="292" t="s">
        <v>1470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1171</v>
      </c>
      <c r="E42" s="292" t="s">
        <v>1139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1473</v>
      </c>
      <c r="E43" s="292" t="s">
        <v>1474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1026</v>
      </c>
      <c r="E44" s="292" t="s">
        <v>1476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1147</v>
      </c>
      <c r="E45" s="292" t="s">
        <v>1476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1479</v>
      </c>
      <c r="E46" s="292" t="s">
        <v>1480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1046</v>
      </c>
      <c r="E47" s="292" t="s">
        <v>1484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1463</v>
      </c>
      <c r="E48" s="292" t="s">
        <v>1486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1488</v>
      </c>
      <c r="D49" s="295" t="s">
        <v>1355</v>
      </c>
      <c r="E49" s="292" t="s">
        <v>1489</v>
      </c>
      <c r="F49" s="269" t="s">
        <v>1355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1488</v>
      </c>
      <c r="E50" s="292" t="s">
        <v>1490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1492</v>
      </c>
      <c r="D51" s="295" t="s">
        <v>1355</v>
      </c>
      <c r="E51" s="292" t="s">
        <v>1201</v>
      </c>
      <c r="F51" s="269" t="s">
        <v>1355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1393</v>
      </c>
      <c r="D52" s="295" t="s">
        <v>1213</v>
      </c>
      <c r="E52" s="292" t="s">
        <v>1214</v>
      </c>
      <c r="F52" s="269" t="s">
        <v>1213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1393</v>
      </c>
      <c r="E53" s="292" t="s">
        <v>1495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1053</v>
      </c>
      <c r="E54" s="292" t="s">
        <v>1497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1372</v>
      </c>
      <c r="E55" s="292" t="s">
        <v>1499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1372</v>
      </c>
      <c r="E56" s="292" t="s">
        <v>1500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1438</v>
      </c>
      <c r="E57" s="292" t="s">
        <v>1502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1438</v>
      </c>
      <c r="E58" s="292" t="s">
        <v>1503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1438</v>
      </c>
      <c r="E59" s="292" t="s">
        <v>1504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1232</v>
      </c>
      <c r="D60" s="295" t="s">
        <v>1202</v>
      </c>
      <c r="E60" s="292" t="s">
        <v>1203</v>
      </c>
      <c r="F60" s="269" t="s">
        <v>1202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1463</v>
      </c>
      <c r="D61" s="295" t="s">
        <v>1355</v>
      </c>
      <c r="E61" s="292" t="s">
        <v>1201</v>
      </c>
      <c r="F61" s="269" t="s">
        <v>1355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1225</v>
      </c>
      <c r="E62" s="292" t="s">
        <v>1497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1509</v>
      </c>
      <c r="E63" s="292" t="s">
        <v>1139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1511</v>
      </c>
      <c r="E64" s="292" t="s">
        <v>1512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1511</v>
      </c>
      <c r="E65" s="292" t="s">
        <v>1513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1515</v>
      </c>
      <c r="E66" s="292" t="s">
        <v>1518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1438</v>
      </c>
      <c r="D67" s="295" t="s">
        <v>1205</v>
      </c>
      <c r="E67" s="292" t="s">
        <v>4353</v>
      </c>
      <c r="F67" s="269" t="s">
        <v>1205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1438</v>
      </c>
      <c r="E68" s="292" t="s">
        <v>1402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1300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1232</v>
      </c>
      <c r="D70" s="295" t="s">
        <v>1355</v>
      </c>
      <c r="E70" s="292" t="s">
        <v>1201</v>
      </c>
      <c r="F70" s="269" t="s">
        <v>1355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1367</v>
      </c>
      <c r="E71" s="292" t="s">
        <v>1154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1171</v>
      </c>
      <c r="D72" s="295" t="s">
        <v>1355</v>
      </c>
      <c r="E72" s="292" t="s">
        <v>1201</v>
      </c>
      <c r="F72" s="269" t="s">
        <v>1355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1007</v>
      </c>
      <c r="E73" s="292" t="s">
        <v>1149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1526</v>
      </c>
      <c r="D74" s="295" t="s">
        <v>1199</v>
      </c>
      <c r="E74" s="292" t="s">
        <v>1200</v>
      </c>
      <c r="F74" s="269" t="s">
        <v>1199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1443</v>
      </c>
      <c r="E75" s="292" t="s">
        <v>1529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1147</v>
      </c>
      <c r="D76" s="295" t="s">
        <v>1355</v>
      </c>
      <c r="E76" s="292" t="s">
        <v>1201</v>
      </c>
      <c r="F76" s="269" t="s">
        <v>1355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1018</v>
      </c>
      <c r="E77" s="292" t="s">
        <v>1532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1438</v>
      </c>
      <c r="E78" s="292" t="s">
        <v>1132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1438</v>
      </c>
      <c r="E79" s="292" t="s">
        <v>1132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1535</v>
      </c>
      <c r="E80" s="292" t="s">
        <v>1536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1538</v>
      </c>
      <c r="D81" s="295" t="s">
        <v>1213</v>
      </c>
      <c r="E81" s="292" t="s">
        <v>1214</v>
      </c>
      <c r="F81" s="269" t="s">
        <v>1213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1018</v>
      </c>
      <c r="D82" s="295" t="s">
        <v>1355</v>
      </c>
      <c r="E82" s="292" t="s">
        <v>1201</v>
      </c>
      <c r="F82" s="269" t="s">
        <v>1355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1018</v>
      </c>
      <c r="E83" s="292" t="s">
        <v>1490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1385</v>
      </c>
      <c r="D84" s="295" t="s">
        <v>1355</v>
      </c>
      <c r="E84" s="292" t="s">
        <v>1201</v>
      </c>
      <c r="F84" s="269" t="s">
        <v>1355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1389</v>
      </c>
      <c r="E85" s="292" t="s">
        <v>1139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1007</v>
      </c>
      <c r="E86" s="292" t="s">
        <v>1543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1545</v>
      </c>
      <c r="D87" s="295" t="s">
        <v>1355</v>
      </c>
      <c r="E87" s="292" t="s">
        <v>1201</v>
      </c>
      <c r="F87" s="269" t="s">
        <v>1355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1545</v>
      </c>
      <c r="E88" s="292" t="s">
        <v>1490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1548</v>
      </c>
      <c r="E89" s="292" t="s">
        <v>1549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1548</v>
      </c>
      <c r="D90" s="295" t="s">
        <v>1355</v>
      </c>
      <c r="E90" s="292" t="s">
        <v>1201</v>
      </c>
      <c r="F90" s="269" t="s">
        <v>1355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978</v>
      </c>
      <c r="D91" s="295" t="s">
        <v>1220</v>
      </c>
      <c r="E91" s="292" t="s">
        <v>1555</v>
      </c>
      <c r="F91" s="269" t="s">
        <v>1220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1535</v>
      </c>
      <c r="D92" s="295" t="s">
        <v>1355</v>
      </c>
      <c r="E92" s="292" t="s">
        <v>1201</v>
      </c>
      <c r="F92" s="269" t="s">
        <v>1355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1535</v>
      </c>
      <c r="E93" s="292" t="s">
        <v>1137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979</v>
      </c>
      <c r="D94" s="295" t="s">
        <v>1199</v>
      </c>
      <c r="E94" s="292" t="s">
        <v>1200</v>
      </c>
      <c r="F94" s="269" t="s">
        <v>1199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979</v>
      </c>
      <c r="E95" s="292" t="s">
        <v>1569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1571</v>
      </c>
      <c r="E96" s="292" t="s">
        <v>1572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1571</v>
      </c>
      <c r="E97" s="292" t="s">
        <v>1513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1574</v>
      </c>
      <c r="E98" s="292" t="s">
        <v>1575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1574</v>
      </c>
      <c r="E99" s="292" t="s">
        <v>1644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1574</v>
      </c>
      <c r="D100" s="295" t="s">
        <v>1259</v>
      </c>
      <c r="E100" s="292" t="s">
        <v>1260</v>
      </c>
      <c r="F100" s="269" t="s">
        <v>1259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1015</v>
      </c>
      <c r="D101" s="295" t="s">
        <v>1355</v>
      </c>
      <c r="E101" s="292" t="s">
        <v>1201</v>
      </c>
      <c r="F101" s="269" t="s">
        <v>1355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1580</v>
      </c>
      <c r="E102" s="292" t="s">
        <v>1581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1580</v>
      </c>
      <c r="D103" s="295">
        <v>415054509</v>
      </c>
      <c r="E103" s="292" t="s">
        <v>2513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1580</v>
      </c>
      <c r="E104" s="292" t="s">
        <v>1582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1580</v>
      </c>
      <c r="E105" s="292" t="s">
        <v>1583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1580</v>
      </c>
      <c r="D106" s="295" t="s">
        <v>1557</v>
      </c>
      <c r="E106" s="292" t="s">
        <v>1203</v>
      </c>
      <c r="F106" s="269" t="s">
        <v>1557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1461</v>
      </c>
      <c r="E107" s="292" t="s">
        <v>1586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987</v>
      </c>
      <c r="D108" s="295" t="s">
        <v>1355</v>
      </c>
      <c r="E108" s="292" t="s">
        <v>1201</v>
      </c>
      <c r="F108" s="269" t="s">
        <v>1355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987</v>
      </c>
      <c r="E109" s="292" t="s">
        <v>1490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987</v>
      </c>
      <c r="E110" s="292" t="s">
        <v>1108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987</v>
      </c>
      <c r="E111" s="292" t="s">
        <v>1164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1590</v>
      </c>
      <c r="D112" s="295" t="s">
        <v>1355</v>
      </c>
      <c r="E112" s="292" t="s">
        <v>1201</v>
      </c>
      <c r="F112" s="269" t="s">
        <v>1355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1592</v>
      </c>
      <c r="E113" s="292" t="s">
        <v>1154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1446</v>
      </c>
      <c r="E114" s="292" t="s">
        <v>4352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1446</v>
      </c>
      <c r="D115" s="295" t="s">
        <v>1253</v>
      </c>
      <c r="E115" s="292" t="s">
        <v>1254</v>
      </c>
      <c r="F115" s="269" t="s">
        <v>1253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1446</v>
      </c>
      <c r="D116" s="295">
        <v>2821402</v>
      </c>
      <c r="E116" s="292" t="s">
        <v>1135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1446</v>
      </c>
      <c r="E117" s="292" t="s">
        <v>1594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1596</v>
      </c>
      <c r="E118" s="292" t="s">
        <v>1597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1597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1600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1571</v>
      </c>
      <c r="D121" s="295">
        <v>415072909</v>
      </c>
      <c r="E121" s="292" t="s">
        <v>2513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1571</v>
      </c>
      <c r="D122" s="295" t="s">
        <v>1620</v>
      </c>
      <c r="E122" s="292" t="s">
        <v>1621</v>
      </c>
      <c r="F122" s="269" t="s">
        <v>1620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1571</v>
      </c>
      <c r="D123" s="295">
        <v>415072909</v>
      </c>
      <c r="E123" s="292" t="s">
        <v>2513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1571</v>
      </c>
      <c r="D124" s="295" t="s">
        <v>1620</v>
      </c>
      <c r="E124" s="292" t="s">
        <v>1621</v>
      </c>
      <c r="F124" s="269" t="s">
        <v>1620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1571</v>
      </c>
      <c r="E125" s="292" t="s">
        <v>1623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1443</v>
      </c>
      <c r="E126" s="292" t="s">
        <v>1630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1535</v>
      </c>
      <c r="D127" s="295" t="s">
        <v>1355</v>
      </c>
      <c r="E127" s="292" t="s">
        <v>1201</v>
      </c>
      <c r="F127" s="269" t="s">
        <v>1355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1535</v>
      </c>
      <c r="E128" s="292" t="s">
        <v>1490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1535</v>
      </c>
      <c r="E129" s="292" t="s">
        <v>1633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1393</v>
      </c>
      <c r="D130" s="295" t="s">
        <v>1198</v>
      </c>
      <c r="E130" s="292" t="s">
        <v>1637</v>
      </c>
      <c r="F130" s="269" t="s">
        <v>1198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1018</v>
      </c>
      <c r="D131" s="295" t="s">
        <v>1199</v>
      </c>
      <c r="E131" s="292" t="s">
        <v>1638</v>
      </c>
      <c r="F131" s="269" t="s">
        <v>1199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1018</v>
      </c>
      <c r="E132" s="292" t="s">
        <v>1569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1652</v>
      </c>
      <c r="E133" s="292" t="s">
        <v>1655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1657</v>
      </c>
      <c r="E134" s="292" t="s">
        <v>1658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1535</v>
      </c>
      <c r="E135" s="292" t="s">
        <v>1660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1443</v>
      </c>
      <c r="E136" s="292" t="s">
        <v>1662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1665</v>
      </c>
      <c r="E137" s="292" t="s">
        <v>1668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1670</v>
      </c>
      <c r="E138" s="292" t="s">
        <v>1139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1438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1438</v>
      </c>
      <c r="E140" s="292" t="s">
        <v>1678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1438</v>
      </c>
      <c r="E141" s="292" t="s">
        <v>1679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1438</v>
      </c>
      <c r="E142" s="292" t="s">
        <v>1682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1438</v>
      </c>
      <c r="E143" s="292" t="s">
        <v>1683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1438</v>
      </c>
      <c r="E144" s="292" t="s">
        <v>1684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1327</v>
      </c>
      <c r="E145" s="292" t="s">
        <v>1821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1463</v>
      </c>
      <c r="E146" s="292" t="s">
        <v>1689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1716</v>
      </c>
      <c r="D147" s="295">
        <v>2800802</v>
      </c>
      <c r="E147" s="292" t="s">
        <v>1711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1716</v>
      </c>
      <c r="D148" s="295" t="s">
        <v>1709</v>
      </c>
      <c r="E148" s="292" t="s">
        <v>1710</v>
      </c>
      <c r="F148" s="269" t="s">
        <v>1709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1716</v>
      </c>
      <c r="D149" s="295">
        <v>7252703114</v>
      </c>
      <c r="E149" s="292" t="s">
        <v>1697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1716</v>
      </c>
      <c r="D150" s="295" t="s">
        <v>1698</v>
      </c>
      <c r="E150" s="292" t="s">
        <v>1699</v>
      </c>
      <c r="F150" s="269" t="s">
        <v>1698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1716</v>
      </c>
      <c r="D151" s="295" t="s">
        <v>1259</v>
      </c>
      <c r="E151" s="292" t="s">
        <v>1260</v>
      </c>
      <c r="F151" s="269" t="s">
        <v>1259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1535</v>
      </c>
      <c r="E152" s="292" t="s">
        <v>1738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1574</v>
      </c>
      <c r="E153" s="292" t="s">
        <v>1740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1393</v>
      </c>
      <c r="D154" s="295" t="s">
        <v>1355</v>
      </c>
      <c r="E154" s="292" t="s">
        <v>1201</v>
      </c>
      <c r="F154" s="269" t="s">
        <v>1355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1393</v>
      </c>
      <c r="E155" s="292" t="s">
        <v>1490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1741</v>
      </c>
      <c r="E156" s="292" t="s">
        <v>1742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1147</v>
      </c>
      <c r="D157" s="295" t="s">
        <v>1205</v>
      </c>
      <c r="E157" s="292" t="s">
        <v>4353</v>
      </c>
      <c r="F157" s="269" t="s">
        <v>1205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1147</v>
      </c>
      <c r="D158" s="295">
        <v>50229</v>
      </c>
      <c r="E158" s="292" t="s">
        <v>1636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1716</v>
      </c>
      <c r="D159" s="295">
        <v>415090409</v>
      </c>
      <c r="E159" s="292" t="s">
        <v>2513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1053</v>
      </c>
      <c r="D160" s="295" t="s">
        <v>1557</v>
      </c>
      <c r="E160" s="292" t="s">
        <v>1203</v>
      </c>
      <c r="F160" s="269" t="s">
        <v>1557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1784</v>
      </c>
      <c r="E161" s="292" t="s">
        <v>1788</v>
      </c>
      <c r="F161" s="269" t="s">
        <v>1133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1784</v>
      </c>
      <c r="D162" s="295" t="s">
        <v>1205</v>
      </c>
      <c r="E162" s="292" t="s">
        <v>4353</v>
      </c>
      <c r="F162" s="269" t="s">
        <v>1205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1784</v>
      </c>
      <c r="D163" s="295" t="s">
        <v>1789</v>
      </c>
      <c r="E163" s="292" t="s">
        <v>1790</v>
      </c>
      <c r="F163" s="269" t="s">
        <v>1789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1716</v>
      </c>
      <c r="D164" s="295" t="s">
        <v>1253</v>
      </c>
      <c r="E164" s="292" t="s">
        <v>1254</v>
      </c>
      <c r="F164" s="269" t="s">
        <v>1253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1716</v>
      </c>
      <c r="D165" s="295">
        <v>415090409</v>
      </c>
      <c r="E165" s="292" t="s">
        <v>2513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1393</v>
      </c>
      <c r="D166" s="295" t="s">
        <v>1746</v>
      </c>
      <c r="E166" s="292" t="s">
        <v>1201</v>
      </c>
      <c r="F166" s="269" t="s">
        <v>1746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1473</v>
      </c>
      <c r="E167" s="292" t="s">
        <v>1794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1443</v>
      </c>
      <c r="D168" s="295">
        <v>927156</v>
      </c>
      <c r="E168" s="292" t="s">
        <v>1796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1443</v>
      </c>
      <c r="D169" s="295" t="s">
        <v>1797</v>
      </c>
      <c r="E169" s="292" t="s">
        <v>1569</v>
      </c>
      <c r="F169" s="269" t="s">
        <v>1797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1799</v>
      </c>
      <c r="D170" s="295" t="s">
        <v>1198</v>
      </c>
      <c r="E170" s="292" t="s">
        <v>1637</v>
      </c>
      <c r="F170" s="269" t="s">
        <v>1198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1018</v>
      </c>
      <c r="D171" s="295">
        <v>2800802</v>
      </c>
      <c r="E171" s="292" t="s">
        <v>1711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1803</v>
      </c>
      <c r="D172" s="295" t="s">
        <v>1760</v>
      </c>
      <c r="E172" s="292" t="s">
        <v>1758</v>
      </c>
      <c r="F172" s="269" t="s">
        <v>1760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1803</v>
      </c>
      <c r="D173" s="295" t="s">
        <v>1757</v>
      </c>
      <c r="E173" s="292" t="s">
        <v>1758</v>
      </c>
      <c r="F173" s="269" t="s">
        <v>1757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1574</v>
      </c>
      <c r="D174" s="295" t="s">
        <v>1205</v>
      </c>
      <c r="E174" s="292" t="s">
        <v>4353</v>
      </c>
      <c r="F174" s="269" t="s">
        <v>1205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1806</v>
      </c>
      <c r="E175" s="292" t="s">
        <v>1737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1716</v>
      </c>
      <c r="D176" s="295" t="s">
        <v>1253</v>
      </c>
      <c r="E176" s="292" t="s">
        <v>1254</v>
      </c>
      <c r="F176" s="269" t="s">
        <v>1253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1716</v>
      </c>
      <c r="D177" s="295" t="s">
        <v>1816</v>
      </c>
      <c r="E177" s="292" t="s">
        <v>1817</v>
      </c>
      <c r="F177" s="269" t="s">
        <v>1816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1716</v>
      </c>
      <c r="D178" s="295" t="s">
        <v>1789</v>
      </c>
      <c r="E178" s="292" t="s">
        <v>1790</v>
      </c>
      <c r="F178" s="269" t="s">
        <v>1789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1535</v>
      </c>
      <c r="E179" s="292" t="s">
        <v>1738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1452</v>
      </c>
      <c r="E180" s="292" t="s">
        <v>1738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1799</v>
      </c>
      <c r="D181" s="295" t="s">
        <v>1205</v>
      </c>
      <c r="E181" s="292" t="s">
        <v>4353</v>
      </c>
      <c r="F181" s="269" t="s">
        <v>1205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1463</v>
      </c>
      <c r="E182" s="292" t="s">
        <v>1833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1832</v>
      </c>
      <c r="E183" s="292" t="s">
        <v>1835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1018</v>
      </c>
      <c r="D184" s="295" t="s">
        <v>1746</v>
      </c>
      <c r="E184" s="292" t="s">
        <v>1201</v>
      </c>
      <c r="F184" s="269" t="s">
        <v>1746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1018</v>
      </c>
      <c r="E185" s="292" t="s">
        <v>1490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1571</v>
      </c>
      <c r="D186" s="295" t="s">
        <v>1746</v>
      </c>
      <c r="E186" s="292" t="s">
        <v>1201</v>
      </c>
      <c r="F186" s="269" t="s">
        <v>1746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1018</v>
      </c>
      <c r="D187" s="295" t="s">
        <v>1698</v>
      </c>
      <c r="E187" s="292" t="s">
        <v>1699</v>
      </c>
      <c r="F187" s="269" t="s">
        <v>1698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1018</v>
      </c>
      <c r="D188" s="295">
        <v>2800802</v>
      </c>
      <c r="E188" s="292" t="s">
        <v>1711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1018</v>
      </c>
      <c r="D189" s="295" t="s">
        <v>1789</v>
      </c>
      <c r="E189" s="292" t="s">
        <v>1790</v>
      </c>
      <c r="F189" s="269" t="s">
        <v>1789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1018</v>
      </c>
      <c r="D190" s="295" t="s">
        <v>1816</v>
      </c>
      <c r="E190" s="292" t="s">
        <v>1817</v>
      </c>
      <c r="F190" s="269" t="s">
        <v>1816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1841</v>
      </c>
      <c r="D191" s="295" t="s">
        <v>1843</v>
      </c>
      <c r="E191" s="292" t="s">
        <v>1844</v>
      </c>
      <c r="F191" s="269" t="s">
        <v>1843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1147</v>
      </c>
      <c r="D192" s="295">
        <v>2800801</v>
      </c>
      <c r="E192" s="292" t="s">
        <v>1849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1053</v>
      </c>
      <c r="D193" s="295" t="s">
        <v>1202</v>
      </c>
      <c r="E193" s="292" t="s">
        <v>1203</v>
      </c>
      <c r="F193" s="269" t="s">
        <v>1202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1018</v>
      </c>
      <c r="D194" s="295">
        <v>415062109</v>
      </c>
      <c r="E194" s="292" t="s">
        <v>2513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1018</v>
      </c>
      <c r="D195" s="295">
        <v>50229</v>
      </c>
      <c r="E195" s="292" t="s">
        <v>1636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1803</v>
      </c>
      <c r="D196" s="295" t="s">
        <v>3651</v>
      </c>
      <c r="E196" s="292" t="s">
        <v>1853</v>
      </c>
      <c r="F196" s="269" t="s">
        <v>3651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1855</v>
      </c>
      <c r="E197" s="292" t="s">
        <v>1856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1861</v>
      </c>
      <c r="E198" s="292" t="s">
        <v>1154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1861</v>
      </c>
      <c r="E199" s="292" t="s">
        <v>1863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1864</v>
      </c>
      <c r="E200" s="292" t="s">
        <v>1154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1864</v>
      </c>
      <c r="E201" s="292" t="s">
        <v>1866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1870</v>
      </c>
      <c r="E202" s="292" t="s">
        <v>1737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1716</v>
      </c>
      <c r="D203" s="295" t="s">
        <v>1867</v>
      </c>
      <c r="E203" s="292" t="s">
        <v>1868</v>
      </c>
      <c r="F203" s="269" t="s">
        <v>1867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1665</v>
      </c>
      <c r="D204" s="295" t="s">
        <v>1199</v>
      </c>
      <c r="E204" s="292" t="s">
        <v>1638</v>
      </c>
      <c r="F204" s="269" t="s">
        <v>1199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1803</v>
      </c>
      <c r="D205" s="295" t="s">
        <v>1760</v>
      </c>
      <c r="E205" s="292" t="s">
        <v>1758</v>
      </c>
      <c r="F205" s="269" t="s">
        <v>1760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1803</v>
      </c>
      <c r="D206" s="295" t="s">
        <v>1757</v>
      </c>
      <c r="E206" s="292" t="s">
        <v>1758</v>
      </c>
      <c r="F206" s="269" t="s">
        <v>1757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1884</v>
      </c>
      <c r="E207" s="292" t="s">
        <v>1887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1888</v>
      </c>
      <c r="D208" s="295" t="s">
        <v>1746</v>
      </c>
      <c r="E208" s="292" t="s">
        <v>1201</v>
      </c>
      <c r="F208" s="269" t="s">
        <v>1746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978</v>
      </c>
      <c r="D209" s="295" t="s">
        <v>1746</v>
      </c>
      <c r="E209" s="292" t="s">
        <v>1201</v>
      </c>
      <c r="F209" s="269" t="s">
        <v>1746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978</v>
      </c>
      <c r="D210" s="295" t="s">
        <v>1746</v>
      </c>
      <c r="E210" s="292" t="s">
        <v>1201</v>
      </c>
      <c r="F210" s="269" t="s">
        <v>1746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1592</v>
      </c>
      <c r="D211" s="295" t="s">
        <v>1205</v>
      </c>
      <c r="E211" s="292" t="s">
        <v>4353</v>
      </c>
      <c r="F211" s="269" t="s">
        <v>1205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1574</v>
      </c>
      <c r="D212" s="295" t="s">
        <v>1895</v>
      </c>
      <c r="E212" s="292" t="s">
        <v>1896</v>
      </c>
      <c r="F212" s="269" t="s">
        <v>1895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1393</v>
      </c>
      <c r="E213" s="292" t="s">
        <v>1910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1535</v>
      </c>
      <c r="E214" s="292" t="s">
        <v>1913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1436</v>
      </c>
      <c r="E215" s="292" t="s">
        <v>1140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1665</v>
      </c>
      <c r="D216" s="295" t="s">
        <v>1746</v>
      </c>
      <c r="E216" s="292" t="s">
        <v>1201</v>
      </c>
      <c r="F216" s="269" t="s">
        <v>1746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1665</v>
      </c>
      <c r="E217" s="292" t="s">
        <v>1490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1716</v>
      </c>
      <c r="E218" s="292" t="s">
        <v>1920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1716</v>
      </c>
      <c r="D219" s="295" t="s">
        <v>1259</v>
      </c>
      <c r="E219" s="292" t="s">
        <v>1260</v>
      </c>
      <c r="F219" s="269" t="s">
        <v>1259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1592</v>
      </c>
      <c r="D220" s="295" t="s">
        <v>1917</v>
      </c>
      <c r="E220" s="292" t="s">
        <v>1575</v>
      </c>
      <c r="F220" s="269" t="s">
        <v>1917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1925</v>
      </c>
      <c r="D221" s="295" t="s">
        <v>1789</v>
      </c>
      <c r="E221" s="292" t="s">
        <v>1790</v>
      </c>
      <c r="F221" s="269" t="s">
        <v>1789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1925</v>
      </c>
      <c r="D222" s="295" t="s">
        <v>1205</v>
      </c>
      <c r="E222" s="292" t="s">
        <v>4353</v>
      </c>
      <c r="F222" s="269" t="s">
        <v>1205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1925</v>
      </c>
      <c r="D223" s="295" t="s">
        <v>1895</v>
      </c>
      <c r="E223" s="292" t="s">
        <v>1896</v>
      </c>
      <c r="F223" s="269" t="s">
        <v>1895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1936</v>
      </c>
      <c r="D224" s="295" t="s">
        <v>1927</v>
      </c>
      <c r="E224" s="292" t="s">
        <v>1928</v>
      </c>
      <c r="F224" s="269" t="s">
        <v>1927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1936</v>
      </c>
      <c r="D225" s="295" t="s">
        <v>1930</v>
      </c>
      <c r="E225" s="292" t="s">
        <v>1929</v>
      </c>
      <c r="F225" s="269" t="s">
        <v>1930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1393</v>
      </c>
      <c r="E226" s="292" t="s">
        <v>1738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1393</v>
      </c>
      <c r="D227" s="295">
        <v>24152333903</v>
      </c>
      <c r="E227" s="292" t="s">
        <v>1543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1574</v>
      </c>
      <c r="D228" s="295" t="s">
        <v>1205</v>
      </c>
      <c r="E228" s="292" t="s">
        <v>4353</v>
      </c>
      <c r="F228" s="269" t="s">
        <v>1205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1571</v>
      </c>
      <c r="D229" s="295">
        <v>415072909</v>
      </c>
      <c r="E229" s="292" t="s">
        <v>2513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1571</v>
      </c>
      <c r="D230" s="295" t="s">
        <v>1199</v>
      </c>
      <c r="E230" s="292" t="s">
        <v>1638</v>
      </c>
      <c r="F230" s="269" t="s">
        <v>1199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1571</v>
      </c>
      <c r="D231" s="295" t="s">
        <v>1797</v>
      </c>
      <c r="E231" s="292" t="s">
        <v>1569</v>
      </c>
      <c r="F231" s="269" t="s">
        <v>1797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1716</v>
      </c>
      <c r="E232" s="292" t="s">
        <v>1947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1443</v>
      </c>
      <c r="D233" s="295" t="s">
        <v>1950</v>
      </c>
      <c r="E233" s="292" t="s">
        <v>1951</v>
      </c>
      <c r="F233" s="269" t="s">
        <v>1950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1443</v>
      </c>
      <c r="D234" s="295" t="s">
        <v>1797</v>
      </c>
      <c r="E234" s="292" t="s">
        <v>1569</v>
      </c>
      <c r="F234" s="269" t="s">
        <v>1797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1592</v>
      </c>
      <c r="E235" s="292" t="s">
        <v>2568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1955</v>
      </c>
      <c r="D236" s="295" t="s">
        <v>3651</v>
      </c>
      <c r="E236" s="292" t="s">
        <v>1853</v>
      </c>
      <c r="F236" s="269" t="s">
        <v>3651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1955</v>
      </c>
      <c r="E237" s="292" t="s">
        <v>1959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1955</v>
      </c>
      <c r="E238" s="292" t="s">
        <v>1960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1955</v>
      </c>
      <c r="D239" s="295" t="s">
        <v>1205</v>
      </c>
      <c r="E239" s="292" t="s">
        <v>4353</v>
      </c>
      <c r="F239" s="269" t="s">
        <v>1205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1955</v>
      </c>
      <c r="D240" s="295">
        <v>50229</v>
      </c>
      <c r="E240" s="292" t="s">
        <v>1636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1955</v>
      </c>
      <c r="D241" s="295" t="s">
        <v>1789</v>
      </c>
      <c r="E241" s="292" t="s">
        <v>1790</v>
      </c>
      <c r="F241" s="269" t="s">
        <v>1789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1548</v>
      </c>
      <c r="D242" s="295" t="s">
        <v>1698</v>
      </c>
      <c r="E242" s="292" t="s">
        <v>1699</v>
      </c>
      <c r="F242" s="269" t="s">
        <v>1698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1438</v>
      </c>
      <c r="D243" s="295">
        <v>2800802</v>
      </c>
      <c r="E243" s="292" t="s">
        <v>1711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1438</v>
      </c>
      <c r="E244" s="292" t="s">
        <v>1967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1438</v>
      </c>
      <c r="E245" s="292" t="s">
        <v>1968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1385</v>
      </c>
      <c r="E246" s="292" t="s">
        <v>1529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1971</v>
      </c>
      <c r="D247" s="295" t="s">
        <v>1196</v>
      </c>
      <c r="E247" s="292" t="s">
        <v>1972</v>
      </c>
      <c r="F247" s="269" t="s">
        <v>1196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1974</v>
      </c>
      <c r="D248" s="295" t="s">
        <v>1816</v>
      </c>
      <c r="E248" s="292" t="s">
        <v>1817</v>
      </c>
      <c r="F248" s="269" t="s">
        <v>1816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1974</v>
      </c>
      <c r="D249" s="295" t="s">
        <v>1253</v>
      </c>
      <c r="E249" s="292" t="s">
        <v>1254</v>
      </c>
      <c r="F249" s="269" t="s">
        <v>1253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1974</v>
      </c>
      <c r="D250" s="295" t="s">
        <v>1205</v>
      </c>
      <c r="E250" s="292" t="s">
        <v>4353</v>
      </c>
      <c r="F250" s="269" t="s">
        <v>1205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1925</v>
      </c>
      <c r="E251" s="292" t="s">
        <v>1125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1443</v>
      </c>
      <c r="E252" s="292" t="s">
        <v>1125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1784</v>
      </c>
      <c r="D253" s="295" t="s">
        <v>1205</v>
      </c>
      <c r="E253" s="292" t="s">
        <v>4353</v>
      </c>
      <c r="F253" s="269" t="s">
        <v>1205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1438</v>
      </c>
      <c r="E254" s="292" t="s">
        <v>1979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1803</v>
      </c>
      <c r="E255" s="292" t="s">
        <v>1490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1297</v>
      </c>
      <c r="E256" s="292" t="s">
        <v>1125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1340</v>
      </c>
      <c r="E257" s="292" t="s">
        <v>1664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1515</v>
      </c>
      <c r="E258" s="292" t="s">
        <v>1518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1515</v>
      </c>
      <c r="E259" s="292" t="s">
        <v>1125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1438</v>
      </c>
      <c r="E260" s="292" t="s">
        <v>1529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1147</v>
      </c>
      <c r="D261" s="295">
        <v>2800802</v>
      </c>
      <c r="E261" s="292" t="s">
        <v>1711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1053</v>
      </c>
      <c r="D262" s="295" t="s">
        <v>1986</v>
      </c>
      <c r="E262" s="292" t="s">
        <v>1203</v>
      </c>
      <c r="F262" s="269" t="s">
        <v>1986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1053</v>
      </c>
      <c r="E263" s="292" t="s">
        <v>1125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1526</v>
      </c>
      <c r="E264" s="292" t="s">
        <v>1737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1438</v>
      </c>
      <c r="E265" s="292" t="s">
        <v>1992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2009</v>
      </c>
      <c r="D266" s="295" t="s">
        <v>1789</v>
      </c>
      <c r="E266" s="292" t="s">
        <v>1790</v>
      </c>
      <c r="F266" s="269" t="s">
        <v>1789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2009</v>
      </c>
      <c r="D267" s="295" t="s">
        <v>1816</v>
      </c>
      <c r="E267" s="292" t="s">
        <v>1817</v>
      </c>
      <c r="F267" s="269" t="s">
        <v>1816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2009</v>
      </c>
      <c r="D268" s="295" t="s">
        <v>2006</v>
      </c>
      <c r="E268" s="292" t="s">
        <v>2007</v>
      </c>
      <c r="F268" s="269" t="s">
        <v>2006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2009</v>
      </c>
      <c r="D269" s="295" t="s">
        <v>1205</v>
      </c>
      <c r="E269" s="292" t="s">
        <v>4353</v>
      </c>
      <c r="F269" s="269" t="s">
        <v>1205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2009</v>
      </c>
      <c r="E270" s="292" t="s">
        <v>2008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2009</v>
      </c>
      <c r="D271" s="295">
        <v>50229</v>
      </c>
      <c r="E271" s="292" t="s">
        <v>1636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2009</v>
      </c>
      <c r="D272" s="295" t="s">
        <v>1895</v>
      </c>
      <c r="E272" s="292" t="s">
        <v>1896</v>
      </c>
      <c r="F272" s="269" t="s">
        <v>1895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1803</v>
      </c>
      <c r="E273" s="292" t="s">
        <v>1125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1716</v>
      </c>
      <c r="D274" s="295" t="s">
        <v>1746</v>
      </c>
      <c r="E274" s="292" t="s">
        <v>1201</v>
      </c>
      <c r="F274" s="269" t="s">
        <v>1746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1716</v>
      </c>
      <c r="E275" s="292" t="s">
        <v>1490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2018</v>
      </c>
      <c r="D276" s="295" t="s">
        <v>2016</v>
      </c>
      <c r="E276" s="292" t="s">
        <v>2017</v>
      </c>
      <c r="F276" s="269" t="s">
        <v>2016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1974</v>
      </c>
      <c r="D277" s="295" t="s">
        <v>1198</v>
      </c>
      <c r="E277" s="292" t="s">
        <v>1637</v>
      </c>
      <c r="F277" s="269" t="s">
        <v>1198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1741</v>
      </c>
      <c r="D278" s="295" t="s">
        <v>1213</v>
      </c>
      <c r="E278" s="292" t="s">
        <v>2021</v>
      </c>
      <c r="F278" s="269" t="s">
        <v>1213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1974</v>
      </c>
      <c r="D279" s="295" t="s">
        <v>1259</v>
      </c>
      <c r="E279" s="292" t="s">
        <v>1260</v>
      </c>
      <c r="F279" s="269" t="s">
        <v>1259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1974</v>
      </c>
      <c r="D280" s="295" t="s">
        <v>1698</v>
      </c>
      <c r="E280" s="292" t="s">
        <v>1699</v>
      </c>
      <c r="F280" s="269" t="s">
        <v>1698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1974</v>
      </c>
      <c r="E281" s="292" t="s">
        <v>2023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1974</v>
      </c>
      <c r="D282" s="295" t="s">
        <v>1789</v>
      </c>
      <c r="E282" s="292" t="s">
        <v>1790</v>
      </c>
      <c r="F282" s="269" t="s">
        <v>1789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1007</v>
      </c>
      <c r="D283" s="295">
        <v>24152333903</v>
      </c>
      <c r="E283" s="292" t="s">
        <v>1543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1438</v>
      </c>
      <c r="E284" s="292" t="s">
        <v>2026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2028</v>
      </c>
      <c r="E285" s="292" t="s">
        <v>2031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2033</v>
      </c>
      <c r="D286" s="295" t="s">
        <v>1199</v>
      </c>
      <c r="E286" s="292" t="s">
        <v>1638</v>
      </c>
      <c r="F286" s="269" t="s">
        <v>1199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2033</v>
      </c>
      <c r="D287" s="295" t="s">
        <v>1797</v>
      </c>
      <c r="E287" s="292" t="s">
        <v>1569</v>
      </c>
      <c r="F287" s="269" t="s">
        <v>1797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2033</v>
      </c>
      <c r="D288" s="295" t="s">
        <v>1714</v>
      </c>
      <c r="E288" s="292" t="s">
        <v>1715</v>
      </c>
      <c r="F288" s="269" t="s">
        <v>1714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1046</v>
      </c>
      <c r="E289" s="292" t="s">
        <v>2037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1571</v>
      </c>
      <c r="E290" s="292" t="s">
        <v>1737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2040</v>
      </c>
      <c r="E291" s="292" t="s">
        <v>2043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1548</v>
      </c>
      <c r="D292" s="295" t="s">
        <v>1210</v>
      </c>
      <c r="E292" s="292" t="s">
        <v>1211</v>
      </c>
      <c r="F292" s="269" t="s">
        <v>1210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1035</v>
      </c>
      <c r="E293" s="292" t="s">
        <v>1664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2047</v>
      </c>
      <c r="E294" s="292" t="s">
        <v>1664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1571</v>
      </c>
      <c r="E295" s="292" t="s">
        <v>1125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2033</v>
      </c>
      <c r="E296" s="292" t="s">
        <v>1125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1147</v>
      </c>
      <c r="E297" s="292" t="s">
        <v>1125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1974</v>
      </c>
      <c r="D298" s="295" t="s">
        <v>1205</v>
      </c>
      <c r="E298" s="292" t="s">
        <v>4353</v>
      </c>
      <c r="F298" s="269" t="s">
        <v>1205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1974</v>
      </c>
      <c r="E299" s="292" t="s">
        <v>1125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1535</v>
      </c>
      <c r="E300" s="292" t="s">
        <v>1125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1186</v>
      </c>
      <c r="E301" s="292" t="s">
        <v>1664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1971</v>
      </c>
      <c r="E302" s="292" t="s">
        <v>1125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1438</v>
      </c>
      <c r="E303" s="292" t="s">
        <v>1125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1461</v>
      </c>
      <c r="E304" s="292" t="s">
        <v>1125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2009</v>
      </c>
      <c r="E305" s="292" t="s">
        <v>1125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1393</v>
      </c>
      <c r="E306" s="292" t="s">
        <v>1125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1574</v>
      </c>
      <c r="D307" s="295" t="s">
        <v>1199</v>
      </c>
      <c r="E307" s="292" t="s">
        <v>1638</v>
      </c>
      <c r="F307" s="269" t="s">
        <v>1199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1574</v>
      </c>
      <c r="D308" s="295" t="s">
        <v>1797</v>
      </c>
      <c r="E308" s="292" t="s">
        <v>1569</v>
      </c>
      <c r="F308" s="269" t="s">
        <v>1797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1574</v>
      </c>
      <c r="E309" s="292" t="s">
        <v>2050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1548</v>
      </c>
      <c r="E310" s="292" t="s">
        <v>1125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2028</v>
      </c>
      <c r="E311" s="292" t="s">
        <v>1125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1716</v>
      </c>
      <c r="D312" s="295">
        <v>2800802</v>
      </c>
      <c r="E312" s="292" t="s">
        <v>1711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1574</v>
      </c>
      <c r="D313" s="295" t="s">
        <v>1259</v>
      </c>
      <c r="E313" s="292" t="s">
        <v>1260</v>
      </c>
      <c r="F313" s="269" t="s">
        <v>1259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1971</v>
      </c>
      <c r="D314" s="295" t="s">
        <v>1196</v>
      </c>
      <c r="E314" s="292" t="s">
        <v>1972</v>
      </c>
      <c r="F314" s="269" t="s">
        <v>1196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1393</v>
      </c>
      <c r="D315" s="295">
        <v>415072909</v>
      </c>
      <c r="E315" s="298" t="s">
        <v>2513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1393</v>
      </c>
      <c r="E316" s="292" t="s">
        <v>1154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1971</v>
      </c>
      <c r="E317" s="292" t="s">
        <v>1664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1574</v>
      </c>
      <c r="E318" s="292" t="s">
        <v>2070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1955</v>
      </c>
      <c r="E319" s="292" t="s">
        <v>2068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2071</v>
      </c>
      <c r="D320" s="295" t="s">
        <v>1202</v>
      </c>
      <c r="E320" s="292" t="s">
        <v>1203</v>
      </c>
      <c r="F320" s="269" t="s">
        <v>1202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1007</v>
      </c>
      <c r="D321" s="295">
        <v>2800802</v>
      </c>
      <c r="E321" s="292" t="s">
        <v>1711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1535</v>
      </c>
      <c r="D322" s="295">
        <v>501220522</v>
      </c>
      <c r="E322" s="292" t="s">
        <v>2017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1393</v>
      </c>
      <c r="D323" s="295" t="s">
        <v>1746</v>
      </c>
      <c r="E323" s="292" t="s">
        <v>1201</v>
      </c>
      <c r="F323" s="269" t="s">
        <v>1746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1463</v>
      </c>
      <c r="E324" s="292" t="s">
        <v>1490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1393</v>
      </c>
      <c r="D325" s="295" t="s">
        <v>1746</v>
      </c>
      <c r="E325" s="292" t="s">
        <v>2077</v>
      </c>
      <c r="F325" s="269" t="s">
        <v>1746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1955</v>
      </c>
      <c r="E326" s="292" t="s">
        <v>1125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1300</v>
      </c>
      <c r="D327" s="295" t="s">
        <v>1198</v>
      </c>
      <c r="E327" s="292" t="s">
        <v>1637</v>
      </c>
      <c r="F327" s="269" t="s">
        <v>1198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1300</v>
      </c>
      <c r="D328" s="295" t="s">
        <v>1205</v>
      </c>
      <c r="E328" s="292" t="s">
        <v>4353</v>
      </c>
      <c r="F328" s="269" t="s">
        <v>1205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2082</v>
      </c>
      <c r="D329" s="295" t="s">
        <v>1199</v>
      </c>
      <c r="E329" s="292" t="s">
        <v>1638</v>
      </c>
      <c r="F329" s="269" t="s">
        <v>1199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2082</v>
      </c>
      <c r="D330" s="295" t="s">
        <v>1797</v>
      </c>
      <c r="E330" s="292" t="s">
        <v>1569</v>
      </c>
      <c r="F330" s="269" t="s">
        <v>1797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1300</v>
      </c>
      <c r="E331" s="292" t="s">
        <v>1125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1007</v>
      </c>
      <c r="E332" s="292" t="s">
        <v>1125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1548</v>
      </c>
      <c r="E333" s="292" t="s">
        <v>1125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2082</v>
      </c>
      <c r="E334" s="292" t="s">
        <v>1125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1393</v>
      </c>
      <c r="D335" s="295">
        <v>1068298046</v>
      </c>
      <c r="E335" s="292" t="s">
        <v>2084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1393</v>
      </c>
      <c r="D336" s="295">
        <v>24152333907</v>
      </c>
      <c r="E336" s="292" t="s">
        <v>1543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2082</v>
      </c>
      <c r="D337" s="295" t="s">
        <v>1199</v>
      </c>
      <c r="E337" s="292" t="s">
        <v>1638</v>
      </c>
      <c r="F337" s="269" t="s">
        <v>1199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2082</v>
      </c>
      <c r="D338" s="295" t="s">
        <v>1797</v>
      </c>
      <c r="E338" s="292" t="s">
        <v>1569</v>
      </c>
      <c r="F338" s="269" t="s">
        <v>1797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2088</v>
      </c>
      <c r="D339" s="295" t="s">
        <v>1199</v>
      </c>
      <c r="E339" s="292" t="s">
        <v>1638</v>
      </c>
      <c r="F339" s="269" t="s">
        <v>1199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2088</v>
      </c>
      <c r="D340" s="295" t="s">
        <v>1797</v>
      </c>
      <c r="E340" s="292" t="s">
        <v>1569</v>
      </c>
      <c r="F340" s="269" t="s">
        <v>1797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2088</v>
      </c>
      <c r="D341" s="295" t="s">
        <v>1714</v>
      </c>
      <c r="E341" s="292" t="s">
        <v>1715</v>
      </c>
      <c r="F341" s="269" t="s">
        <v>1714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2088</v>
      </c>
      <c r="E342" s="292" t="s">
        <v>1125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2082</v>
      </c>
      <c r="E343" s="292" t="s">
        <v>1125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1322</v>
      </c>
      <c r="E344" s="292" t="s">
        <v>2204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1716</v>
      </c>
      <c r="D345" s="295" t="s">
        <v>1210</v>
      </c>
      <c r="E345" s="292" t="s">
        <v>1129</v>
      </c>
      <c r="F345" s="269" t="s">
        <v>1458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2071</v>
      </c>
      <c r="E346" s="292" t="s">
        <v>1125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1463</v>
      </c>
      <c r="E347" s="292" t="s">
        <v>1125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1716</v>
      </c>
      <c r="E348" s="292" t="s">
        <v>1125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1526</v>
      </c>
      <c r="E349" s="292" t="s">
        <v>1125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1046</v>
      </c>
      <c r="E350" s="292" t="s">
        <v>1125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1300</v>
      </c>
      <c r="D351" s="295" t="s">
        <v>2102</v>
      </c>
      <c r="E351" s="292" t="s">
        <v>1959</v>
      </c>
      <c r="F351" s="269" t="s">
        <v>2102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2009</v>
      </c>
      <c r="D352" s="295">
        <v>36050661</v>
      </c>
      <c r="E352" s="292" t="s">
        <v>2100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1275</v>
      </c>
      <c r="E353" s="292" t="s">
        <v>2334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1275</v>
      </c>
      <c r="D354" s="295" t="s">
        <v>2335</v>
      </c>
      <c r="E354" s="292" t="s">
        <v>2080</v>
      </c>
      <c r="F354" s="269" t="s">
        <v>2335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1784</v>
      </c>
      <c r="E355" s="292" t="s">
        <v>1125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1300</v>
      </c>
      <c r="E356" s="292" t="s">
        <v>1740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2009</v>
      </c>
      <c r="E357" s="292" t="s">
        <v>1740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1784</v>
      </c>
      <c r="E358" s="292" t="s">
        <v>1740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2299</v>
      </c>
      <c r="E359" s="292" t="s">
        <v>1489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2299</v>
      </c>
      <c r="E360" s="292" t="s">
        <v>1125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1438</v>
      </c>
      <c r="D361" s="295">
        <v>1068298046</v>
      </c>
      <c r="E361" s="292" t="s">
        <v>2084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1971</v>
      </c>
      <c r="D362" s="295" t="s">
        <v>1746</v>
      </c>
      <c r="E362" s="292" t="s">
        <v>1201</v>
      </c>
      <c r="F362" s="269" t="s">
        <v>1746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1592</v>
      </c>
      <c r="D363" s="295" t="s">
        <v>1205</v>
      </c>
      <c r="E363" s="292" t="s">
        <v>4353</v>
      </c>
      <c r="F363" s="269" t="s">
        <v>1205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1448</v>
      </c>
      <c r="E364" s="292" t="s">
        <v>2119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1448</v>
      </c>
      <c r="E365" s="292" t="s">
        <v>2120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1147</v>
      </c>
      <c r="E366" s="292" t="s">
        <v>2122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2126</v>
      </c>
      <c r="D367" s="295" t="s">
        <v>1199</v>
      </c>
      <c r="E367" s="292" t="s">
        <v>1638</v>
      </c>
      <c r="F367" s="269" t="s">
        <v>1199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1393</v>
      </c>
      <c r="E368" s="292" t="s">
        <v>2130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2126</v>
      </c>
      <c r="E369" s="292" t="s">
        <v>1125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1592</v>
      </c>
      <c r="E370" s="292" t="s">
        <v>1125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1443</v>
      </c>
      <c r="E371" s="292" t="s">
        <v>1140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1443</v>
      </c>
      <c r="D372" s="295">
        <v>1068298046</v>
      </c>
      <c r="E372" s="292" t="s">
        <v>2084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1925</v>
      </c>
      <c r="D373" s="295">
        <v>1068298046</v>
      </c>
      <c r="E373" s="292" t="s">
        <v>2084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1925</v>
      </c>
      <c r="D374" s="295">
        <v>24152333903</v>
      </c>
      <c r="E374" s="292" t="s">
        <v>1543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1324</v>
      </c>
      <c r="D375" s="295" t="s">
        <v>2155</v>
      </c>
      <c r="E375" s="292" t="s">
        <v>2156</v>
      </c>
      <c r="F375" s="269" t="s">
        <v>2155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1784</v>
      </c>
      <c r="D376" s="295" t="s">
        <v>1205</v>
      </c>
      <c r="E376" s="292" t="s">
        <v>4353</v>
      </c>
      <c r="F376" s="269" t="s">
        <v>1205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2138</v>
      </c>
      <c r="D377" s="295">
        <v>7252703114</v>
      </c>
      <c r="E377" s="292" t="s">
        <v>1697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2142</v>
      </c>
      <c r="D378" s="295">
        <v>2800802</v>
      </c>
      <c r="E378" s="292" t="s">
        <v>1711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1393</v>
      </c>
      <c r="E379" s="292" t="s">
        <v>2145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1300</v>
      </c>
      <c r="E380" s="292" t="s">
        <v>2148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2138</v>
      </c>
      <c r="E381" s="292" t="s">
        <v>1125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1665</v>
      </c>
      <c r="E382" s="292" t="s">
        <v>2151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1372</v>
      </c>
      <c r="E383" s="292" t="s">
        <v>2153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1971</v>
      </c>
      <c r="E384" s="292" t="s">
        <v>1125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1372</v>
      </c>
      <c r="E385" s="292" t="s">
        <v>1125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1716</v>
      </c>
      <c r="E386" s="292" t="s">
        <v>2031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1716</v>
      </c>
      <c r="E387" s="292" t="s">
        <v>2157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1443</v>
      </c>
      <c r="E388" s="292" t="s">
        <v>1125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1300</v>
      </c>
      <c r="E389" s="292" t="s">
        <v>1125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2164</v>
      </c>
      <c r="D390" s="295" t="s">
        <v>1210</v>
      </c>
      <c r="E390" s="292" t="s">
        <v>1129</v>
      </c>
      <c r="F390" s="269" t="s">
        <v>1458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1018</v>
      </c>
      <c r="D391" s="295">
        <v>2295001282</v>
      </c>
      <c r="E391" s="292" t="s">
        <v>2513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1784</v>
      </c>
      <c r="E392" s="292" t="s">
        <v>1737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1592</v>
      </c>
      <c r="D393" s="295" t="s">
        <v>1355</v>
      </c>
      <c r="E393" s="292" t="s">
        <v>1201</v>
      </c>
      <c r="F393" s="269" t="s">
        <v>1355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1592</v>
      </c>
      <c r="E394" s="292" t="s">
        <v>1125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1574</v>
      </c>
      <c r="D395" s="295" t="s">
        <v>1205</v>
      </c>
      <c r="E395" s="292" t="s">
        <v>2180</v>
      </c>
      <c r="F395" s="269" t="s">
        <v>1205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2082</v>
      </c>
      <c r="D396" s="295" t="s">
        <v>1199</v>
      </c>
      <c r="E396" s="292" t="s">
        <v>2173</v>
      </c>
      <c r="F396" s="269" t="s">
        <v>1199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2082</v>
      </c>
      <c r="D397" s="295" t="s">
        <v>1797</v>
      </c>
      <c r="E397" s="292" t="s">
        <v>2174</v>
      </c>
      <c r="F397" s="269" t="s">
        <v>1797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2082</v>
      </c>
      <c r="E398" s="292" t="s">
        <v>1125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1535</v>
      </c>
      <c r="E399" s="292" t="s">
        <v>2004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2094</v>
      </c>
      <c r="E400" s="292" t="s">
        <v>1125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1741</v>
      </c>
      <c r="D401" s="295">
        <v>50229</v>
      </c>
      <c r="E401" s="292" t="s">
        <v>2183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2208</v>
      </c>
      <c r="E402" s="292" t="s">
        <v>2206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1864</v>
      </c>
      <c r="D403" s="295" t="s">
        <v>1199</v>
      </c>
      <c r="E403" s="292" t="s">
        <v>2173</v>
      </c>
      <c r="F403" s="269" t="s">
        <v>1199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1864</v>
      </c>
      <c r="D404" s="295" t="s">
        <v>1797</v>
      </c>
      <c r="E404" s="292" t="s">
        <v>2174</v>
      </c>
      <c r="F404" s="269" t="s">
        <v>1797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1864</v>
      </c>
      <c r="D405" s="295" t="s">
        <v>2210</v>
      </c>
      <c r="E405" s="292" t="s">
        <v>4009</v>
      </c>
      <c r="F405" s="269" t="s">
        <v>2210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1864</v>
      </c>
      <c r="E406" s="292" t="s">
        <v>1125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2088</v>
      </c>
      <c r="D407" s="295" t="s">
        <v>2210</v>
      </c>
      <c r="E407" s="292" t="s">
        <v>4009</v>
      </c>
      <c r="F407" s="269" t="s">
        <v>2210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1925</v>
      </c>
      <c r="E408" s="292" t="s">
        <v>1125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1741</v>
      </c>
      <c r="D409" s="295">
        <v>50229</v>
      </c>
      <c r="E409" s="292" t="s">
        <v>2183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1741</v>
      </c>
      <c r="D410" s="295" t="s">
        <v>1253</v>
      </c>
      <c r="E410" s="292" t="s">
        <v>2181</v>
      </c>
      <c r="F410" s="269" t="s">
        <v>1253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1741</v>
      </c>
      <c r="D411" s="295" t="s">
        <v>1816</v>
      </c>
      <c r="E411" s="292" t="s">
        <v>2185</v>
      </c>
      <c r="F411" s="269" t="s">
        <v>1816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1864</v>
      </c>
      <c r="E412" s="292" t="s">
        <v>2221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1864</v>
      </c>
      <c r="E413" s="292" t="s">
        <v>1125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1841</v>
      </c>
      <c r="E414" s="292" t="s">
        <v>2223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1741</v>
      </c>
      <c r="E415" s="292" t="s">
        <v>1513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1741</v>
      </c>
      <c r="E416" s="292" t="s">
        <v>1529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1053</v>
      </c>
      <c r="E417" s="292" t="s">
        <v>1529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1283</v>
      </c>
      <c r="D418" s="295">
        <v>1087298388</v>
      </c>
      <c r="E418" s="292" t="s">
        <v>2237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1279</v>
      </c>
      <c r="D419" s="295" t="s">
        <v>2247</v>
      </c>
      <c r="E419" s="292" t="s">
        <v>2248</v>
      </c>
      <c r="F419" s="269" t="s">
        <v>2247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1841</v>
      </c>
      <c r="E420" s="292" t="s">
        <v>1740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1665</v>
      </c>
      <c r="E421" s="292" t="s">
        <v>1125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1463</v>
      </c>
      <c r="E422" s="292" t="s">
        <v>1125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1716</v>
      </c>
      <c r="D423" s="295" t="s">
        <v>1199</v>
      </c>
      <c r="E423" s="292" t="s">
        <v>2173</v>
      </c>
      <c r="F423" s="269" t="s">
        <v>1199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1716</v>
      </c>
      <c r="D424" s="295" t="s">
        <v>1797</v>
      </c>
      <c r="E424" s="292" t="s">
        <v>2174</v>
      </c>
      <c r="F424" s="269" t="s">
        <v>1797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1716</v>
      </c>
      <c r="D425" s="295" t="s">
        <v>1714</v>
      </c>
      <c r="E425" s="292" t="s">
        <v>2176</v>
      </c>
      <c r="F425" s="269" t="s">
        <v>1714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1716</v>
      </c>
      <c r="E426" s="292" t="s">
        <v>2234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1385</v>
      </c>
      <c r="E427" s="292" t="s">
        <v>2031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1438</v>
      </c>
      <c r="E428" s="292" t="s">
        <v>2238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1147</v>
      </c>
      <c r="E429" s="292" t="s">
        <v>2239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1053</v>
      </c>
      <c r="D430" s="295" t="s">
        <v>1746</v>
      </c>
      <c r="E430" s="292" t="s">
        <v>1201</v>
      </c>
      <c r="F430" s="269" t="s">
        <v>1746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1053</v>
      </c>
      <c r="E431" s="292" t="s">
        <v>1125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1015</v>
      </c>
      <c r="D432" s="295" t="s">
        <v>1198</v>
      </c>
      <c r="E432" s="292" t="s">
        <v>2179</v>
      </c>
      <c r="F432" s="269" t="s">
        <v>1198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1281</v>
      </c>
      <c r="D433" s="295" t="s">
        <v>2341</v>
      </c>
      <c r="E433" s="292" t="s">
        <v>1640</v>
      </c>
      <c r="F433" s="269" t="s">
        <v>2341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1855</v>
      </c>
      <c r="D434" s="295" t="s">
        <v>1198</v>
      </c>
      <c r="E434" s="292" t="s">
        <v>2179</v>
      </c>
      <c r="F434" s="269" t="s">
        <v>1198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2088</v>
      </c>
      <c r="E435" s="292" t="s">
        <v>1125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2232</v>
      </c>
      <c r="E436" s="292" t="s">
        <v>1125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1385</v>
      </c>
      <c r="E437" s="292" t="s">
        <v>1125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1548</v>
      </c>
      <c r="E438" s="292" t="s">
        <v>2249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2251</v>
      </c>
      <c r="D439" s="295" t="s">
        <v>1210</v>
      </c>
      <c r="E439" s="292" t="s">
        <v>2171</v>
      </c>
      <c r="F439" s="269" t="s">
        <v>1458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1665</v>
      </c>
      <c r="D440" s="295" t="s">
        <v>1950</v>
      </c>
      <c r="E440" s="292" t="s">
        <v>2195</v>
      </c>
      <c r="F440" s="269" t="s">
        <v>1950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1665</v>
      </c>
      <c r="D441" s="295" t="s">
        <v>1797</v>
      </c>
      <c r="E441" s="292" t="s">
        <v>2174</v>
      </c>
      <c r="F441" s="269" t="s">
        <v>1797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1665</v>
      </c>
      <c r="E442" s="292" t="s">
        <v>2196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2254</v>
      </c>
      <c r="D443" s="295" t="s">
        <v>1199</v>
      </c>
      <c r="E443" s="292" t="s">
        <v>2173</v>
      </c>
      <c r="F443" s="269" t="s">
        <v>1199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2254</v>
      </c>
      <c r="D444" s="295" t="s">
        <v>1797</v>
      </c>
      <c r="E444" s="292" t="s">
        <v>2174</v>
      </c>
      <c r="F444" s="269" t="s">
        <v>1797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1855</v>
      </c>
      <c r="D445" s="295" t="s">
        <v>1199</v>
      </c>
      <c r="E445" s="292" t="s">
        <v>2173</v>
      </c>
      <c r="F445" s="269" t="s">
        <v>1199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1855</v>
      </c>
      <c r="D446" s="295" t="s">
        <v>1797</v>
      </c>
      <c r="E446" s="292" t="s">
        <v>2174</v>
      </c>
      <c r="F446" s="269" t="s">
        <v>1797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2254</v>
      </c>
      <c r="E447" s="292" t="s">
        <v>1125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2251</v>
      </c>
      <c r="E448" s="292" t="s">
        <v>1125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1448</v>
      </c>
      <c r="E449" s="292" t="s">
        <v>1125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1007</v>
      </c>
      <c r="E450" s="292" t="s">
        <v>1125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1393</v>
      </c>
      <c r="D451" s="295">
        <v>7252703114</v>
      </c>
      <c r="E451" s="292" t="s">
        <v>1697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1053</v>
      </c>
      <c r="E452" s="292" t="s">
        <v>1529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1548</v>
      </c>
      <c r="D453" s="295" t="s">
        <v>1259</v>
      </c>
      <c r="E453" s="292" t="s">
        <v>1260</v>
      </c>
      <c r="F453" s="269" t="s">
        <v>1259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1443</v>
      </c>
      <c r="D454" s="295" t="s">
        <v>1196</v>
      </c>
      <c r="E454" s="292" t="s">
        <v>2260</v>
      </c>
      <c r="F454" s="269" t="s">
        <v>1196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1473</v>
      </c>
      <c r="E455" s="292" t="s">
        <v>1737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1053</v>
      </c>
      <c r="E456" s="292" t="s">
        <v>1125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1443</v>
      </c>
      <c r="E457" s="292" t="s">
        <v>1125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1053</v>
      </c>
      <c r="D458" s="295" t="s">
        <v>1202</v>
      </c>
      <c r="E458" s="292" t="s">
        <v>1203</v>
      </c>
      <c r="F458" s="269" t="s">
        <v>1202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2270</v>
      </c>
      <c r="E459" s="292" t="s">
        <v>1713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1716</v>
      </c>
      <c r="D460" s="295">
        <v>4150862090</v>
      </c>
      <c r="E460" s="292" t="s">
        <v>2513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1446</v>
      </c>
      <c r="E461" s="292" t="s">
        <v>1738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1018</v>
      </c>
      <c r="D462" s="295">
        <v>4150862090</v>
      </c>
      <c r="E462" s="292" t="s">
        <v>2513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1018</v>
      </c>
      <c r="D463" s="295">
        <v>50229</v>
      </c>
      <c r="E463" s="292" t="s">
        <v>2183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1018</v>
      </c>
      <c r="E464" s="292" t="s">
        <v>2177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1018</v>
      </c>
      <c r="D465" s="295" t="s">
        <v>1816</v>
      </c>
      <c r="E465" s="292" t="s">
        <v>2185</v>
      </c>
      <c r="F465" s="269" t="s">
        <v>1816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1538</v>
      </c>
      <c r="E466" s="292" t="s">
        <v>2283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1538</v>
      </c>
      <c r="E467" s="292" t="s">
        <v>1740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1548</v>
      </c>
      <c r="E468" s="292" t="s">
        <v>1125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2285</v>
      </c>
      <c r="D469" s="295" t="s">
        <v>1196</v>
      </c>
      <c r="E469" s="292" t="s">
        <v>2190</v>
      </c>
      <c r="F469" s="269" t="s">
        <v>1196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2285</v>
      </c>
      <c r="E470" s="292" t="s">
        <v>1125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1147</v>
      </c>
      <c r="E471" s="292" t="s">
        <v>1125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1393</v>
      </c>
      <c r="E472" s="292" t="s">
        <v>1737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1548</v>
      </c>
      <c r="E473" s="292" t="s">
        <v>1125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1665</v>
      </c>
      <c r="E474" s="292" t="s">
        <v>1125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1015</v>
      </c>
      <c r="E475" s="292" t="s">
        <v>1125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1571</v>
      </c>
      <c r="D476" s="295" t="s">
        <v>1205</v>
      </c>
      <c r="E476" s="292" t="s">
        <v>2180</v>
      </c>
      <c r="F476" s="269" t="s">
        <v>1205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1571</v>
      </c>
      <c r="D477" s="295">
        <v>50229</v>
      </c>
      <c r="E477" s="292" t="s">
        <v>2183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1571</v>
      </c>
      <c r="D478" s="295" t="s">
        <v>1789</v>
      </c>
      <c r="E478" s="292" t="s">
        <v>2184</v>
      </c>
      <c r="F478" s="269" t="s">
        <v>1789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2299</v>
      </c>
      <c r="D479" s="295" t="s">
        <v>1746</v>
      </c>
      <c r="E479" s="292" t="s">
        <v>2292</v>
      </c>
      <c r="F479" s="269" t="s">
        <v>1746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2299</v>
      </c>
      <c r="E480" s="292" t="s">
        <v>1490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1018</v>
      </c>
      <c r="D481" s="295" t="s">
        <v>1253</v>
      </c>
      <c r="E481" s="292" t="s">
        <v>2181</v>
      </c>
      <c r="F481" s="269" t="s">
        <v>1253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1665</v>
      </c>
      <c r="E482" s="292" t="s">
        <v>1490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1855</v>
      </c>
      <c r="E483" s="292" t="s">
        <v>1125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1580</v>
      </c>
      <c r="D484" s="295" t="s">
        <v>1210</v>
      </c>
      <c r="E484" s="292" t="s">
        <v>2171</v>
      </c>
      <c r="F484" s="269" t="s">
        <v>1458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2299</v>
      </c>
      <c r="E485" s="292" t="s">
        <v>1125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1665</v>
      </c>
      <c r="E486" s="292" t="s">
        <v>1125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1473</v>
      </c>
      <c r="D487" s="295">
        <v>501220639</v>
      </c>
      <c r="E487" s="292" t="s">
        <v>1753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1574</v>
      </c>
      <c r="E488" s="292" t="s">
        <v>1125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1716</v>
      </c>
      <c r="E489" s="292" t="s">
        <v>1738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1571</v>
      </c>
      <c r="E490" s="292" t="s">
        <v>1529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1784</v>
      </c>
      <c r="E491" s="292" t="s">
        <v>1125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1053</v>
      </c>
      <c r="E492" s="292" t="s">
        <v>1125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1367</v>
      </c>
      <c r="E493" s="292" t="s">
        <v>1737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1535</v>
      </c>
      <c r="E494" s="292" t="s">
        <v>1131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1535</v>
      </c>
      <c r="E495" s="292" t="s">
        <v>2309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2141</v>
      </c>
      <c r="E496" s="292" t="s">
        <v>1849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1393</v>
      </c>
      <c r="E497" s="292" t="s">
        <v>2311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1741</v>
      </c>
      <c r="E498" s="292" t="s">
        <v>1125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1580</v>
      </c>
      <c r="E499" s="292" t="s">
        <v>1125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1888</v>
      </c>
      <c r="E500" s="292" t="s">
        <v>2313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1053</v>
      </c>
      <c r="E501" s="292" t="s">
        <v>2037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2312</v>
      </c>
      <c r="E502" s="292" t="s">
        <v>2190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2312</v>
      </c>
      <c r="E503" s="292" t="s">
        <v>1125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2314</v>
      </c>
      <c r="E504" s="292" t="s">
        <v>1711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1888</v>
      </c>
      <c r="E505" s="292" t="s">
        <v>1125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2269</v>
      </c>
      <c r="E506" s="292" t="s">
        <v>1125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2314</v>
      </c>
      <c r="E507" s="292" t="s">
        <v>1125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1741</v>
      </c>
      <c r="E508" s="292" t="s">
        <v>2292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1741</v>
      </c>
      <c r="E509" s="292" t="s">
        <v>1490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1741</v>
      </c>
      <c r="E510" s="292" t="s">
        <v>1513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1385</v>
      </c>
      <c r="E511" s="292" t="s">
        <v>2513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1393</v>
      </c>
      <c r="E512" s="292" t="s">
        <v>2021</v>
      </c>
      <c r="F512" s="269" t="s">
        <v>1213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1535</v>
      </c>
      <c r="E513" s="292" t="s">
        <v>1125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2345</v>
      </c>
      <c r="E514" s="292" t="s">
        <v>1717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1053</v>
      </c>
      <c r="E515" s="292" t="s">
        <v>1201</v>
      </c>
      <c r="F515" s="269" t="s">
        <v>1746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2208</v>
      </c>
      <c r="E516" s="292" t="s">
        <v>3061</v>
      </c>
      <c r="F516" s="269" t="s">
        <v>2320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2094</v>
      </c>
      <c r="E517" s="292" t="s">
        <v>1201</v>
      </c>
      <c r="F517" s="269" t="s">
        <v>1746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2094</v>
      </c>
      <c r="E518" s="292" t="s">
        <v>2331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1741</v>
      </c>
      <c r="E519" s="292" t="s">
        <v>1125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2106</v>
      </c>
      <c r="E520" s="292" t="s">
        <v>1125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1232</v>
      </c>
      <c r="E521" s="292" t="s">
        <v>2336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1300</v>
      </c>
      <c r="E522" s="292" t="s">
        <v>2171</v>
      </c>
      <c r="F522" s="269" t="s">
        <v>1458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1574</v>
      </c>
      <c r="E523" s="292" t="s">
        <v>2050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1367</v>
      </c>
      <c r="E524" s="292" t="s">
        <v>1125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1330</v>
      </c>
      <c r="E525" s="292" t="s">
        <v>1809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1571</v>
      </c>
      <c r="E526" s="292" t="s">
        <v>1740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1446</v>
      </c>
      <c r="E527" s="292" t="s">
        <v>1740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2326</v>
      </c>
      <c r="E528" s="292" t="s">
        <v>1740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1385</v>
      </c>
      <c r="E529" s="292" t="s">
        <v>1740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1473</v>
      </c>
      <c r="E530" s="292" t="s">
        <v>1740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1300</v>
      </c>
      <c r="E531" s="292" t="s">
        <v>1125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2352</v>
      </c>
      <c r="E532" s="292" t="s">
        <v>1216</v>
      </c>
      <c r="F532" s="269" t="s">
        <v>2155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1535</v>
      </c>
      <c r="E533" s="292" t="s">
        <v>1260</v>
      </c>
      <c r="F533" s="269" t="s">
        <v>1259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2285</v>
      </c>
      <c r="E534" s="292" t="s">
        <v>2180</v>
      </c>
      <c r="F534" s="269" t="s">
        <v>1205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2285</v>
      </c>
      <c r="E535" s="292" t="s">
        <v>2183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2285</v>
      </c>
      <c r="E536" s="292" t="s">
        <v>1125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1450</v>
      </c>
      <c r="E537" s="292" t="s">
        <v>1711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1393</v>
      </c>
      <c r="E538" s="292" t="s">
        <v>1125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1535</v>
      </c>
      <c r="E539" s="292" t="s">
        <v>1201</v>
      </c>
      <c r="F539" s="269" t="s">
        <v>1746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1535</v>
      </c>
      <c r="E540" s="292" t="s">
        <v>1490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1535</v>
      </c>
      <c r="E541" s="292" t="s">
        <v>1697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2251</v>
      </c>
      <c r="E542" s="292" t="s">
        <v>2189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987</v>
      </c>
      <c r="E543" s="292" t="s">
        <v>1125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1277</v>
      </c>
      <c r="E544" s="292" t="s">
        <v>2378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1443</v>
      </c>
      <c r="E545" s="292" t="s">
        <v>2354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2366</v>
      </c>
      <c r="E546" s="292" t="s">
        <v>2365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1443</v>
      </c>
      <c r="E547" s="292" t="s">
        <v>1125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1015</v>
      </c>
      <c r="E548" s="292" t="s">
        <v>1125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1592</v>
      </c>
      <c r="E549" s="292" t="s">
        <v>2189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2372</v>
      </c>
      <c r="E550" s="292" t="s">
        <v>1252</v>
      </c>
      <c r="F550" s="269" t="s">
        <v>1251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1450</v>
      </c>
      <c r="E551" s="292" t="s">
        <v>1125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2377</v>
      </c>
      <c r="E552" s="292" t="s">
        <v>1125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2371</v>
      </c>
      <c r="E553" s="292" t="s">
        <v>1125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1574</v>
      </c>
      <c r="E554" s="292" t="s">
        <v>1529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1574</v>
      </c>
      <c r="E555" s="292" t="s">
        <v>1543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1716</v>
      </c>
      <c r="E556" s="292" t="s">
        <v>1125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1716</v>
      </c>
      <c r="E557" s="292" t="s">
        <v>2380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1535</v>
      </c>
      <c r="E558" s="292" t="s">
        <v>2180</v>
      </c>
      <c r="F558" s="269" t="s">
        <v>1205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1535</v>
      </c>
      <c r="E559" s="292" t="s">
        <v>2183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1535</v>
      </c>
      <c r="E560" s="292" t="s">
        <v>2181</v>
      </c>
      <c r="F560" s="269" t="s">
        <v>1253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1535</v>
      </c>
      <c r="E561" s="292" t="s">
        <v>2185</v>
      </c>
      <c r="F561" s="269" t="s">
        <v>1816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1535</v>
      </c>
      <c r="E562" s="292" t="s">
        <v>2184</v>
      </c>
      <c r="F562" s="269" t="s">
        <v>1789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1592</v>
      </c>
      <c r="E563" s="292" t="s">
        <v>1125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1450</v>
      </c>
      <c r="E564" s="292" t="s">
        <v>1711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1147</v>
      </c>
      <c r="E565" s="292" t="s">
        <v>2387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1147</v>
      </c>
      <c r="E566" s="292" t="s">
        <v>2184</v>
      </c>
      <c r="F566" s="269" t="s">
        <v>1789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1147</v>
      </c>
      <c r="E567" s="292" t="s">
        <v>2187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1147</v>
      </c>
      <c r="E568" s="292" t="s">
        <v>2388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1574</v>
      </c>
      <c r="E569" s="292" t="s">
        <v>1125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2396</v>
      </c>
      <c r="E570" s="292" t="s">
        <v>2395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1716</v>
      </c>
      <c r="E571" s="292" t="s">
        <v>2180</v>
      </c>
      <c r="F571" s="269" t="s">
        <v>1205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1058</v>
      </c>
      <c r="E572" s="292" t="s">
        <v>2420</v>
      </c>
      <c r="F572" s="269" t="s">
        <v>1212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2352</v>
      </c>
      <c r="E573" s="292" t="s">
        <v>2248</v>
      </c>
      <c r="F573" s="269" t="s">
        <v>2247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2352</v>
      </c>
      <c r="E574" s="292" t="s">
        <v>2049</v>
      </c>
      <c r="F574" s="269" t="s">
        <v>2425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1147</v>
      </c>
      <c r="E575" s="292" t="s">
        <v>2404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1147</v>
      </c>
      <c r="E576" s="292" t="s">
        <v>1868</v>
      </c>
      <c r="F576" s="269" t="s">
        <v>2405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1716</v>
      </c>
      <c r="E577" s="292" t="s">
        <v>1737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1018</v>
      </c>
      <c r="E578" s="292" t="s">
        <v>2409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1438</v>
      </c>
      <c r="E579" s="292" t="s">
        <v>2189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1393</v>
      </c>
      <c r="E580" s="292" t="s">
        <v>2189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1574</v>
      </c>
      <c r="E581" s="292" t="s">
        <v>2180</v>
      </c>
      <c r="F581" s="269" t="s">
        <v>1205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1574</v>
      </c>
      <c r="E582" s="292" t="s">
        <v>2181</v>
      </c>
      <c r="F582" s="269" t="s">
        <v>1253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1268</v>
      </c>
      <c r="E583" s="292" t="s">
        <v>2426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1571</v>
      </c>
      <c r="E584" s="292" t="s">
        <v>2414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1571</v>
      </c>
      <c r="E585" s="292" t="s">
        <v>2416</v>
      </c>
      <c r="F585" s="269" t="s">
        <v>2415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1571</v>
      </c>
      <c r="E586" s="292" t="s">
        <v>2418</v>
      </c>
      <c r="F586" s="269" t="s">
        <v>2417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1571</v>
      </c>
      <c r="E587" s="292" t="s">
        <v>2185</v>
      </c>
      <c r="F587" s="269" t="s">
        <v>1816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2401</v>
      </c>
      <c r="E588" s="292" t="s">
        <v>1125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1438</v>
      </c>
      <c r="E589" s="292" t="s">
        <v>2421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1438</v>
      </c>
      <c r="E590" s="292" t="s">
        <v>2422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1438</v>
      </c>
      <c r="E591" s="292" t="s">
        <v>2423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1438</v>
      </c>
      <c r="E592" s="292" t="s">
        <v>2424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987</v>
      </c>
      <c r="E593" s="292" t="s">
        <v>1125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2251</v>
      </c>
      <c r="E594" s="292" t="s">
        <v>1125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1053</v>
      </c>
      <c r="E595" s="292" t="s">
        <v>1125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1393</v>
      </c>
      <c r="E596" s="292" t="s">
        <v>2333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2094</v>
      </c>
      <c r="E597" s="292" t="s">
        <v>1125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1590</v>
      </c>
      <c r="E598" s="292" t="s">
        <v>1125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2356</v>
      </c>
      <c r="E599" s="292" t="s">
        <v>2442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1741</v>
      </c>
      <c r="E600" s="292" t="s">
        <v>2183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1741</v>
      </c>
      <c r="E601" s="292" t="s">
        <v>2181</v>
      </c>
      <c r="F601" s="269" t="s">
        <v>1253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1296</v>
      </c>
      <c r="E602" s="292" t="s">
        <v>2713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1300</v>
      </c>
      <c r="E603" s="292" t="s">
        <v>2446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1300</v>
      </c>
      <c r="E604" s="292" t="s">
        <v>2097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1571</v>
      </c>
      <c r="E605" s="292" t="s">
        <v>2568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1571</v>
      </c>
      <c r="E606" s="292" t="s">
        <v>1513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1438</v>
      </c>
      <c r="E607" s="292" t="s">
        <v>2449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2312</v>
      </c>
      <c r="E608" s="292" t="s">
        <v>2451</v>
      </c>
      <c r="F608" s="269" t="s">
        <v>1196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1888</v>
      </c>
      <c r="E609" s="292" t="s">
        <v>1201</v>
      </c>
      <c r="F609" s="269" t="s">
        <v>1355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1438</v>
      </c>
      <c r="E610" s="292" t="s">
        <v>2454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1450</v>
      </c>
      <c r="E611" s="292" t="s">
        <v>1125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2456</v>
      </c>
      <c r="D612" s="295" t="s">
        <v>1210</v>
      </c>
      <c r="E612" s="292" t="s">
        <v>2457</v>
      </c>
      <c r="F612" s="269" t="s">
        <v>1209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1300</v>
      </c>
      <c r="E613" s="292" t="s">
        <v>1125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1018</v>
      </c>
      <c r="E614" s="292" t="s">
        <v>1125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2467</v>
      </c>
      <c r="E615" s="292" t="s">
        <v>1201</v>
      </c>
      <c r="F615" s="269" t="s">
        <v>1746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1446</v>
      </c>
      <c r="E616" s="292" t="s">
        <v>1203</v>
      </c>
      <c r="F616" s="269" t="s">
        <v>1202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1367</v>
      </c>
      <c r="E617" s="292" t="s">
        <v>1730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2458</v>
      </c>
      <c r="E618" s="292" t="s">
        <v>1711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1443</v>
      </c>
      <c r="E619" s="292" t="s">
        <v>1201</v>
      </c>
      <c r="F619" s="269" t="s">
        <v>1746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2356</v>
      </c>
      <c r="E620" s="292" t="s">
        <v>1125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2458</v>
      </c>
      <c r="E621" s="292" t="s">
        <v>1125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2312</v>
      </c>
      <c r="E622" s="292" t="s">
        <v>1125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1443</v>
      </c>
      <c r="E623" s="292" t="s">
        <v>1125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1482</v>
      </c>
      <c r="E624" s="292" t="s">
        <v>2173</v>
      </c>
      <c r="F624" s="269" t="s">
        <v>1199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1482</v>
      </c>
      <c r="E625" s="292" t="s">
        <v>2174</v>
      </c>
      <c r="F625" s="269" t="s">
        <v>1797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1467</v>
      </c>
      <c r="E626" s="292" t="s">
        <v>2189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1473</v>
      </c>
      <c r="E627" s="292" t="s">
        <v>1203</v>
      </c>
      <c r="F627" s="269" t="s">
        <v>1202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2467</v>
      </c>
      <c r="E628" s="292" t="s">
        <v>1125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2141</v>
      </c>
      <c r="E629" s="292" t="s">
        <v>1125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2477</v>
      </c>
      <c r="E630" s="292" t="s">
        <v>1711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1888</v>
      </c>
      <c r="E631" s="292" t="s">
        <v>1125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1082</v>
      </c>
      <c r="E632" s="292" t="s">
        <v>1125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1018</v>
      </c>
      <c r="E633" s="292" t="s">
        <v>2184</v>
      </c>
      <c r="F633" s="269" t="s">
        <v>1789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1018</v>
      </c>
      <c r="E634" s="292" t="s">
        <v>2185</v>
      </c>
      <c r="F634" s="269" t="s">
        <v>1816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1803</v>
      </c>
      <c r="E635" s="292" t="s">
        <v>2171</v>
      </c>
      <c r="F635" s="269" t="s">
        <v>1458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1974</v>
      </c>
      <c r="E636" s="292" t="s">
        <v>2179</v>
      </c>
      <c r="F636" s="269" t="s">
        <v>1198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2487</v>
      </c>
      <c r="E637" s="292" t="s">
        <v>2173</v>
      </c>
      <c r="F637" s="269" t="s">
        <v>1199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2487</v>
      </c>
      <c r="E638" s="292" t="s">
        <v>2174</v>
      </c>
      <c r="F638" s="269" t="s">
        <v>1797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1324</v>
      </c>
      <c r="E639" s="292" t="s">
        <v>2679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1463</v>
      </c>
      <c r="E640" s="292" t="s">
        <v>2491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1488</v>
      </c>
      <c r="E641" s="292" t="s">
        <v>2292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1488</v>
      </c>
      <c r="E642" s="292" t="s">
        <v>1490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2487</v>
      </c>
      <c r="E643" s="292" t="s">
        <v>1125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1974</v>
      </c>
      <c r="E644" s="292" t="s">
        <v>1125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1393</v>
      </c>
      <c r="E645" s="292" t="s">
        <v>1737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2477</v>
      </c>
      <c r="E646" s="292" t="s">
        <v>1125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1535</v>
      </c>
      <c r="E647" s="292" t="s">
        <v>1737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1046</v>
      </c>
      <c r="E648" s="292" t="s">
        <v>1125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1448</v>
      </c>
      <c r="E649" s="292" t="s">
        <v>2120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1488</v>
      </c>
      <c r="E650" s="292" t="s">
        <v>1125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1018</v>
      </c>
      <c r="E651" s="292" t="s">
        <v>1555</v>
      </c>
      <c r="F651" s="269" t="s">
        <v>1762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1018</v>
      </c>
      <c r="E652" s="292" t="s">
        <v>2502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2691</v>
      </c>
      <c r="E653" s="292" t="s">
        <v>2692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1018</v>
      </c>
      <c r="E654" s="292" t="s">
        <v>1731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1393</v>
      </c>
      <c r="E655" s="292" t="s">
        <v>1737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1463</v>
      </c>
      <c r="E656" s="292" t="s">
        <v>1125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1473</v>
      </c>
      <c r="E657" s="292" t="s">
        <v>1125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1372</v>
      </c>
      <c r="E658" s="292" t="s">
        <v>1201</v>
      </c>
      <c r="F658" s="269" t="s">
        <v>1746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1372</v>
      </c>
      <c r="E659" s="292" t="s">
        <v>1490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1372</v>
      </c>
      <c r="E660" s="292" t="s">
        <v>1513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1372</v>
      </c>
      <c r="E661" s="292" t="s">
        <v>1125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1535</v>
      </c>
      <c r="E662" s="292" t="s">
        <v>2546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1535</v>
      </c>
      <c r="E663" s="292" t="s">
        <v>2548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1393</v>
      </c>
      <c r="E664" s="292" t="s">
        <v>1737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2549</v>
      </c>
      <c r="E665" s="292" t="s">
        <v>2171</v>
      </c>
      <c r="F665" s="269" t="s">
        <v>1458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2549</v>
      </c>
      <c r="E666" s="292" t="s">
        <v>1125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1446</v>
      </c>
      <c r="E667" s="292" t="s">
        <v>1125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2691</v>
      </c>
      <c r="E668" s="292" t="s">
        <v>1821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1393</v>
      </c>
      <c r="E669" s="292" t="s">
        <v>2557</v>
      </c>
      <c r="F669" s="269" t="s">
        <v>2556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1299</v>
      </c>
      <c r="E670" s="292" t="s">
        <v>2231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2769</v>
      </c>
      <c r="M670" s="269"/>
    </row>
    <row r="671" spans="1:13" x14ac:dyDescent="0.3">
      <c r="A671" s="271">
        <v>670</v>
      </c>
      <c r="B671" s="264">
        <v>45826</v>
      </c>
      <c r="C671" s="292" t="s">
        <v>1971</v>
      </c>
      <c r="E671" s="292" t="s">
        <v>2190</v>
      </c>
      <c r="F671" s="269" t="s">
        <v>1196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1971</v>
      </c>
      <c r="E672" s="292" t="s">
        <v>1513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1971</v>
      </c>
      <c r="E673" s="292" t="s">
        <v>2190</v>
      </c>
      <c r="F673" s="269" t="s">
        <v>1196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2285</v>
      </c>
      <c r="E674" s="292" t="s">
        <v>2031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2285</v>
      </c>
      <c r="E675" s="292" t="s">
        <v>1125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1448</v>
      </c>
      <c r="E676" s="292" t="s">
        <v>1125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1971</v>
      </c>
      <c r="E677" s="292" t="s">
        <v>1125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1716</v>
      </c>
      <c r="E678" s="292" t="s">
        <v>2323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1393</v>
      </c>
      <c r="E679" s="292" t="s">
        <v>1201</v>
      </c>
      <c r="F679" s="269" t="s">
        <v>1746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1393</v>
      </c>
      <c r="E680" s="292" t="s">
        <v>1844</v>
      </c>
      <c r="F680" s="269" t="s">
        <v>1843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1971</v>
      </c>
      <c r="E681" s="292" t="s">
        <v>2568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1443</v>
      </c>
      <c r="E682" s="292" t="s">
        <v>1201</v>
      </c>
      <c r="F682" s="269" t="s">
        <v>1746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2549</v>
      </c>
      <c r="E683" s="292" t="s">
        <v>1201</v>
      </c>
      <c r="F683" s="269" t="s">
        <v>1746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2549</v>
      </c>
      <c r="E684" s="292" t="s">
        <v>1125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1393</v>
      </c>
      <c r="E685" s="292" t="s">
        <v>2173</v>
      </c>
      <c r="F685" s="269" t="s">
        <v>1199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1393</v>
      </c>
      <c r="E686" s="292" t="s">
        <v>2174</v>
      </c>
      <c r="F686" s="269" t="s">
        <v>1797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1438</v>
      </c>
      <c r="E687" s="292" t="s">
        <v>2171</v>
      </c>
      <c r="F687" s="269" t="s">
        <v>1458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1330</v>
      </c>
      <c r="E688" s="292" t="s">
        <v>2648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2401</v>
      </c>
      <c r="E689" s="292" t="s">
        <v>2021</v>
      </c>
      <c r="F689" s="269" t="s">
        <v>1213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1571</v>
      </c>
      <c r="E690" s="292" t="s">
        <v>2578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1571</v>
      </c>
      <c r="E691" s="292" t="s">
        <v>1753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1571</v>
      </c>
      <c r="E692" s="292" t="s">
        <v>2105</v>
      </c>
      <c r="F692" s="269" t="s">
        <v>2573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1571</v>
      </c>
      <c r="E693" s="292" t="s">
        <v>2580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1971</v>
      </c>
      <c r="E694" s="292" t="s">
        <v>1125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1803</v>
      </c>
      <c r="E695" s="292" t="s">
        <v>1125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1315</v>
      </c>
      <c r="E696" s="292" t="s">
        <v>2248</v>
      </c>
      <c r="F696" s="269" t="s">
        <v>2247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1315</v>
      </c>
      <c r="E697" s="292" t="s">
        <v>2603</v>
      </c>
      <c r="F697" s="269" t="s">
        <v>1749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2401</v>
      </c>
      <c r="E698" s="292" t="s">
        <v>1125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1535</v>
      </c>
      <c r="E699" s="292" t="s">
        <v>1125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1574</v>
      </c>
      <c r="E700" s="292" t="s">
        <v>1201</v>
      </c>
      <c r="F700" s="269" t="s">
        <v>1746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1574</v>
      </c>
      <c r="E701" s="292" t="s">
        <v>1699</v>
      </c>
      <c r="F701" s="269" t="s">
        <v>1698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2208</v>
      </c>
      <c r="E702" s="292" t="s">
        <v>1216</v>
      </c>
      <c r="F702" s="269" t="s">
        <v>2155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2208</v>
      </c>
      <c r="E703" s="292" t="s">
        <v>2331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1535</v>
      </c>
      <c r="E704" s="292" t="s">
        <v>1201</v>
      </c>
      <c r="F704" s="269" t="s">
        <v>1746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1535</v>
      </c>
      <c r="E705" s="292" t="s">
        <v>1697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1535</v>
      </c>
      <c r="E706" s="292" t="s">
        <v>1490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2593</v>
      </c>
      <c r="E707" s="292" t="s">
        <v>1201</v>
      </c>
      <c r="F707" s="269" t="s">
        <v>1746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2593</v>
      </c>
      <c r="E708" s="292" t="s">
        <v>1513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1574</v>
      </c>
      <c r="E709" s="292" t="s">
        <v>1260</v>
      </c>
      <c r="F709" s="269" t="s">
        <v>1259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1443</v>
      </c>
      <c r="E710" s="292" t="s">
        <v>1125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1574</v>
      </c>
      <c r="E711" s="292" t="s">
        <v>1125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2601</v>
      </c>
      <c r="E712" s="292" t="s">
        <v>1711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2601</v>
      </c>
      <c r="E713" s="292" t="s">
        <v>1740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2588</v>
      </c>
      <c r="E714" s="292" t="s">
        <v>1125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1580</v>
      </c>
      <c r="E715" s="292" t="s">
        <v>1737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2663</v>
      </c>
      <c r="E716" s="292" t="s">
        <v>2664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1716</v>
      </c>
      <c r="E717" s="292" t="s">
        <v>2607</v>
      </c>
      <c r="F717" s="269" t="s">
        <v>2606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1741</v>
      </c>
      <c r="E718" s="292" t="s">
        <v>1125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2593</v>
      </c>
      <c r="E719" s="292" t="s">
        <v>1125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2609</v>
      </c>
      <c r="E720" s="292" t="s">
        <v>1203</v>
      </c>
      <c r="F720" s="269" t="s">
        <v>1557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2609</v>
      </c>
      <c r="E721" s="292" t="s">
        <v>1125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2614</v>
      </c>
      <c r="E722" s="292" t="s">
        <v>2613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983</v>
      </c>
      <c r="E723" s="292" t="s">
        <v>1681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1438</v>
      </c>
      <c r="E724" s="292" t="s">
        <v>2616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1147</v>
      </c>
      <c r="E725" s="292" t="s">
        <v>1490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1147</v>
      </c>
      <c r="E726" s="292" t="s">
        <v>2620</v>
      </c>
      <c r="M726" s="269"/>
    </row>
    <row r="727" spans="1:14" x14ac:dyDescent="0.3">
      <c r="A727" s="271">
        <v>726</v>
      </c>
      <c r="B727" s="264">
        <v>45832</v>
      </c>
      <c r="C727" s="292" t="s">
        <v>1574</v>
      </c>
      <c r="E727" s="292" t="s">
        <v>2173</v>
      </c>
      <c r="F727" s="269" t="s">
        <v>1199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1574</v>
      </c>
      <c r="E728" s="292" t="s">
        <v>2174</v>
      </c>
      <c r="F728" s="269" t="s">
        <v>1797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1299</v>
      </c>
      <c r="E729" s="292" t="s">
        <v>1216</v>
      </c>
      <c r="F729" s="269" t="s">
        <v>2155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1299</v>
      </c>
      <c r="E730" s="292" t="s">
        <v>2661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2623</v>
      </c>
      <c r="E731" s="292" t="s">
        <v>1490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1716</v>
      </c>
      <c r="E732" s="292" t="s">
        <v>2179</v>
      </c>
      <c r="F732" s="269" t="s">
        <v>1198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1535</v>
      </c>
      <c r="E733" s="292" t="s">
        <v>2174</v>
      </c>
      <c r="F733" s="269" t="s">
        <v>1797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1046</v>
      </c>
      <c r="E734" s="292" t="s">
        <v>2173</v>
      </c>
      <c r="F734" s="269" t="s">
        <v>1199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1046</v>
      </c>
      <c r="E735" s="292" t="s">
        <v>2174</v>
      </c>
      <c r="F735" s="269" t="s">
        <v>1797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979</v>
      </c>
      <c r="E736" s="292" t="s">
        <v>1575</v>
      </c>
      <c r="F736" s="269" t="s">
        <v>1917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1888</v>
      </c>
      <c r="E737" s="292" t="s">
        <v>1201</v>
      </c>
      <c r="F737" s="269" t="s">
        <v>1746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1307</v>
      </c>
      <c r="E738" s="292" t="s">
        <v>2645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2634</v>
      </c>
      <c r="E739" s="292" t="s">
        <v>2292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1592</v>
      </c>
      <c r="E740" s="292" t="s">
        <v>1125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1053</v>
      </c>
      <c r="E741" s="292" t="s">
        <v>1140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1580</v>
      </c>
      <c r="E742" s="292" t="s">
        <v>1737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2634</v>
      </c>
      <c r="E743" s="292" t="s">
        <v>1125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2623</v>
      </c>
      <c r="E744" s="292" t="s">
        <v>1125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1311</v>
      </c>
      <c r="E745" s="292" t="s">
        <v>2658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1324</v>
      </c>
      <c r="E746" s="292" t="s">
        <v>2654</v>
      </c>
      <c r="F746" s="269" t="s">
        <v>1727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1716</v>
      </c>
      <c r="E747" s="292" t="s">
        <v>2655</v>
      </c>
      <c r="F747" s="269" t="s">
        <v>1789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1393</v>
      </c>
      <c r="E748" s="292" t="s">
        <v>2173</v>
      </c>
      <c r="F748" s="269" t="s">
        <v>1199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1393</v>
      </c>
      <c r="E749" s="292" t="s">
        <v>2174</v>
      </c>
      <c r="F749" s="269" t="s">
        <v>1797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979</v>
      </c>
      <c r="E750" s="292" t="s">
        <v>1125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1393</v>
      </c>
      <c r="E751" s="292" t="s">
        <v>1697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1296</v>
      </c>
      <c r="E752" s="292" t="s">
        <v>2660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1015</v>
      </c>
      <c r="E753" s="292" t="s">
        <v>2662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2493</v>
      </c>
      <c r="E754" s="292" t="s">
        <v>1125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2467</v>
      </c>
      <c r="E755" s="292" t="s">
        <v>1125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1393</v>
      </c>
      <c r="E756" s="292" t="s">
        <v>2283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1053</v>
      </c>
      <c r="E757" s="292" t="s">
        <v>2195</v>
      </c>
      <c r="F757" s="269" t="s">
        <v>1950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1053</v>
      </c>
      <c r="E758" s="292" t="s">
        <v>2174</v>
      </c>
      <c r="F758" s="269" t="s">
        <v>1797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1053</v>
      </c>
      <c r="E759" s="292" t="s">
        <v>2671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1372</v>
      </c>
      <c r="E760" s="292" t="s">
        <v>1711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1372</v>
      </c>
      <c r="E761" s="292" t="s">
        <v>1849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1284</v>
      </c>
      <c r="E762" s="292" t="s">
        <v>2901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1053</v>
      </c>
      <c r="E763" s="292" t="s">
        <v>2173</v>
      </c>
      <c r="F763" s="269" t="s">
        <v>1199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1053</v>
      </c>
      <c r="E764" s="292" t="s">
        <v>2174</v>
      </c>
      <c r="F764" s="269" t="s">
        <v>1797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1053</v>
      </c>
      <c r="E765" s="292" t="s">
        <v>1125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1571</v>
      </c>
      <c r="E766" s="292" t="s">
        <v>1203</v>
      </c>
      <c r="F766" s="269" t="s">
        <v>1202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1467</v>
      </c>
      <c r="E767" s="292" t="s">
        <v>1125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1716</v>
      </c>
      <c r="E768" s="292" t="s">
        <v>1555</v>
      </c>
      <c r="F768" s="269" t="s">
        <v>2688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1467</v>
      </c>
      <c r="E769" s="292" t="s">
        <v>2189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1580</v>
      </c>
      <c r="E770" s="292" t="s">
        <v>1125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2285</v>
      </c>
      <c r="E771" s="292" t="s">
        <v>1738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2614</v>
      </c>
      <c r="E772" s="292" t="s">
        <v>1125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1330</v>
      </c>
      <c r="E773" s="292" t="s">
        <v>2248</v>
      </c>
      <c r="F773" s="269" t="s">
        <v>2247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1082</v>
      </c>
      <c r="E774" s="292" t="s">
        <v>2704</v>
      </c>
      <c r="F774" s="269" t="s">
        <v>2703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2710</v>
      </c>
      <c r="E775" s="292" t="s">
        <v>2331</v>
      </c>
      <c r="F775" s="269" t="s">
        <v>2711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1438</v>
      </c>
      <c r="E776" s="292" t="s">
        <v>2173</v>
      </c>
      <c r="F776" s="269" t="s">
        <v>1199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1438</v>
      </c>
      <c r="E777" s="292" t="s">
        <v>2174</v>
      </c>
      <c r="F777" s="269" t="s">
        <v>1797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1716</v>
      </c>
      <c r="E778" s="292" t="s">
        <v>2181</v>
      </c>
      <c r="F778" s="269" t="s">
        <v>1253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1974</v>
      </c>
      <c r="E779" s="292" t="s">
        <v>2173</v>
      </c>
      <c r="F779" s="269" t="s">
        <v>1199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1974</v>
      </c>
      <c r="E780" s="292" t="s">
        <v>2174</v>
      </c>
      <c r="F780" s="269" t="s">
        <v>1797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1461</v>
      </c>
      <c r="E781" s="292" t="s">
        <v>2171</v>
      </c>
      <c r="F781" s="269" t="s">
        <v>1458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2695</v>
      </c>
      <c r="E782" s="292" t="s">
        <v>1125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1888</v>
      </c>
      <c r="E783" s="292" t="s">
        <v>1125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2285</v>
      </c>
      <c r="E784" s="292" t="s">
        <v>1125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1535</v>
      </c>
      <c r="E785" s="292" t="s">
        <v>1125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1571</v>
      </c>
      <c r="E786" s="292" t="s">
        <v>1125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1574</v>
      </c>
      <c r="E787" s="292" t="s">
        <v>1125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1147</v>
      </c>
      <c r="E788" s="292" t="s">
        <v>1125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1292</v>
      </c>
      <c r="E789" s="292" t="s">
        <v>1664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1372</v>
      </c>
      <c r="E790" s="292" t="s">
        <v>2714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1046</v>
      </c>
      <c r="E791" s="292" t="s">
        <v>1125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2716</v>
      </c>
      <c r="E792" s="292" t="s">
        <v>2715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1473</v>
      </c>
      <c r="E793" s="292" t="s">
        <v>1738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1574</v>
      </c>
      <c r="E794" s="292" t="s">
        <v>1203</v>
      </c>
      <c r="F794" s="269" t="s">
        <v>1202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1367</v>
      </c>
      <c r="E795" s="292" t="s">
        <v>1740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1284</v>
      </c>
      <c r="E796" s="292" t="s">
        <v>2721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1393</v>
      </c>
      <c r="E797" s="292" t="s">
        <v>1125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1393</v>
      </c>
      <c r="E798" s="292" t="s">
        <v>2722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2723</v>
      </c>
      <c r="E799" s="292" t="s">
        <v>2336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1438</v>
      </c>
      <c r="E800" s="292" t="s">
        <v>1697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1438</v>
      </c>
      <c r="E801" s="292" t="s">
        <v>2658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2723</v>
      </c>
      <c r="E802" s="292" t="s">
        <v>1125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1974</v>
      </c>
      <c r="E803" s="292" t="s">
        <v>1125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2731</v>
      </c>
      <c r="E804" s="292" t="s">
        <v>2292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2733</v>
      </c>
      <c r="E805" s="292" t="s">
        <v>1201</v>
      </c>
      <c r="F805" s="269" t="s">
        <v>1746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2733</v>
      </c>
      <c r="E806" s="292" t="s">
        <v>2738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1574</v>
      </c>
      <c r="E807" s="292" t="s">
        <v>1125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1574</v>
      </c>
      <c r="E808" s="292" t="s">
        <v>1260</v>
      </c>
      <c r="F808" s="269" t="s">
        <v>1259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1955</v>
      </c>
      <c r="E809" s="292" t="s">
        <v>2173</v>
      </c>
      <c r="F809" s="269" t="s">
        <v>1199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1955</v>
      </c>
      <c r="E810" s="292" t="s">
        <v>2174</v>
      </c>
      <c r="F810" s="269" t="s">
        <v>1797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1955</v>
      </c>
      <c r="E811" s="292" t="s">
        <v>4009</v>
      </c>
      <c r="F811" s="269" t="s">
        <v>2210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1955</v>
      </c>
      <c r="E812" s="292" t="s">
        <v>2176</v>
      </c>
      <c r="F812" s="269" t="s">
        <v>1714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1322</v>
      </c>
      <c r="E813" s="292" t="s">
        <v>1216</v>
      </c>
      <c r="F813" s="269" t="s">
        <v>2155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1046</v>
      </c>
      <c r="E814" s="292" t="s">
        <v>2173</v>
      </c>
      <c r="F814" s="269" t="s">
        <v>1199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1046</v>
      </c>
      <c r="E815" s="292" t="s">
        <v>2174</v>
      </c>
      <c r="F815" s="269" t="s">
        <v>1797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2716</v>
      </c>
      <c r="E816" s="292" t="s">
        <v>1125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2753</v>
      </c>
      <c r="E817" s="292" t="s">
        <v>1555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1803</v>
      </c>
      <c r="E818" s="292" t="s">
        <v>1490</v>
      </c>
      <c r="F818" s="269" t="s">
        <v>2670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2254</v>
      </c>
      <c r="E819" s="292" t="s">
        <v>1201</v>
      </c>
      <c r="F819" s="269" t="s">
        <v>1746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1281</v>
      </c>
      <c r="E820" s="292" t="s">
        <v>1216</v>
      </c>
      <c r="F820" s="269" t="s">
        <v>2155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2753</v>
      </c>
      <c r="E821" s="292" t="s">
        <v>1125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2254</v>
      </c>
      <c r="E822" s="292" t="s">
        <v>1125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1955</v>
      </c>
      <c r="E823" s="292" t="s">
        <v>1125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2760</v>
      </c>
      <c r="E824" s="292" t="s">
        <v>2248</v>
      </c>
      <c r="F824" s="269" t="s">
        <v>2247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2760</v>
      </c>
      <c r="E825" s="292" t="s">
        <v>2603</v>
      </c>
      <c r="F825" s="269" t="s">
        <v>1749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1082</v>
      </c>
      <c r="E826" s="292" t="s">
        <v>1125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2763</v>
      </c>
      <c r="E827" s="292" t="s">
        <v>1125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1082</v>
      </c>
      <c r="E828" s="292" t="s">
        <v>2722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1592</v>
      </c>
      <c r="E829" s="292" t="s">
        <v>1201</v>
      </c>
      <c r="F829" s="269" t="s">
        <v>1746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1574</v>
      </c>
      <c r="E830" s="292" t="s">
        <v>1699</v>
      </c>
      <c r="F830" s="269" t="s">
        <v>1698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1284</v>
      </c>
      <c r="E831" s="292" t="s">
        <v>2568</v>
      </c>
      <c r="F831" s="269" t="s">
        <v>2567</v>
      </c>
      <c r="G831" s="265">
        <v>1500000</v>
      </c>
      <c r="H831" s="269">
        <v>1</v>
      </c>
      <c r="J831" s="266" t="s">
        <v>2898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1147</v>
      </c>
      <c r="E832" s="292" t="s">
        <v>1201</v>
      </c>
      <c r="F832" s="269" t="s">
        <v>1746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2731</v>
      </c>
      <c r="E833" s="292" t="s">
        <v>1125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1467</v>
      </c>
      <c r="E834" s="292" t="s">
        <v>1125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1803</v>
      </c>
      <c r="E835" s="292" t="s">
        <v>1125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1592</v>
      </c>
      <c r="E836" s="292" t="s">
        <v>1125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1716</v>
      </c>
      <c r="E837" s="292" t="s">
        <v>1125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1535</v>
      </c>
      <c r="E838" s="292" t="s">
        <v>1201</v>
      </c>
      <c r="F838" s="269" t="s">
        <v>1746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1535</v>
      </c>
      <c r="E839" s="292" t="s">
        <v>1490</v>
      </c>
      <c r="F839" s="269" t="s">
        <v>2670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1018</v>
      </c>
      <c r="E840" s="292" t="s">
        <v>1125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1438</v>
      </c>
      <c r="E841" s="292" t="s">
        <v>1499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1438</v>
      </c>
      <c r="E842" s="292" t="s">
        <v>1500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1473</v>
      </c>
      <c r="E843" s="292" t="s">
        <v>2409</v>
      </c>
      <c r="F843" s="269" t="s">
        <v>2739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2780</v>
      </c>
      <c r="E844" s="292" t="s">
        <v>2173</v>
      </c>
      <c r="F844" s="269" t="s">
        <v>1199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2780</v>
      </c>
      <c r="E845" s="292" t="s">
        <v>2174</v>
      </c>
      <c r="F845" s="269" t="s">
        <v>1797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2588</v>
      </c>
      <c r="E846" s="292" t="s">
        <v>2173</v>
      </c>
      <c r="F846" s="269" t="s">
        <v>1199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2588</v>
      </c>
      <c r="E847" s="292" t="s">
        <v>2174</v>
      </c>
      <c r="F847" s="269" t="s">
        <v>1797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2774</v>
      </c>
      <c r="E848" s="292" t="s">
        <v>2173</v>
      </c>
      <c r="F848" s="269" t="s">
        <v>1199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2774</v>
      </c>
      <c r="E849" s="292" t="s">
        <v>2174</v>
      </c>
      <c r="F849" s="269" t="s">
        <v>1797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1147</v>
      </c>
      <c r="E850" s="292" t="s">
        <v>2391</v>
      </c>
      <c r="F850" s="269" t="s">
        <v>2390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1147</v>
      </c>
      <c r="E851" s="292" t="s">
        <v>2404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1864</v>
      </c>
      <c r="E852" s="292" t="s">
        <v>2179</v>
      </c>
      <c r="F852" s="269" t="s">
        <v>1198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1438</v>
      </c>
      <c r="E853" s="292" t="s">
        <v>2180</v>
      </c>
      <c r="F853" s="269" t="s">
        <v>1205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1438</v>
      </c>
      <c r="E854" s="292" t="s">
        <v>2183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1716</v>
      </c>
      <c r="E855" s="292" t="s">
        <v>2790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2774</v>
      </c>
      <c r="E856" s="292" t="s">
        <v>1125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2780</v>
      </c>
      <c r="E857" s="292" t="s">
        <v>1125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1864</v>
      </c>
      <c r="E858" s="292" t="s">
        <v>1125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1716</v>
      </c>
      <c r="E859" s="292" t="s">
        <v>2792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1574</v>
      </c>
      <c r="E860" s="292" t="s">
        <v>1125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1393</v>
      </c>
      <c r="E861" s="292" t="s">
        <v>1737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1393</v>
      </c>
      <c r="E862" s="292" t="s">
        <v>2180</v>
      </c>
      <c r="F862" s="269" t="s">
        <v>1205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1393</v>
      </c>
      <c r="E863" s="292" t="s">
        <v>2181</v>
      </c>
      <c r="F863" s="269" t="s">
        <v>1253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1393</v>
      </c>
      <c r="E864" s="292" t="s">
        <v>2185</v>
      </c>
      <c r="F864" s="269" t="s">
        <v>1816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1393</v>
      </c>
      <c r="E865" s="292" t="s">
        <v>2184</v>
      </c>
      <c r="F865" s="269" t="s">
        <v>1789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2780</v>
      </c>
      <c r="E866" s="292" t="s">
        <v>2796</v>
      </c>
      <c r="F866" s="269" t="s">
        <v>2795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2780</v>
      </c>
      <c r="E867" s="292" t="s">
        <v>2176</v>
      </c>
      <c r="F867" s="269" t="s">
        <v>1714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1535</v>
      </c>
      <c r="E868" s="292" t="s">
        <v>1201</v>
      </c>
      <c r="F868" s="269" t="s">
        <v>1746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1535</v>
      </c>
      <c r="E869" s="292" t="s">
        <v>1490</v>
      </c>
      <c r="F869" s="269" t="s">
        <v>2670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1803</v>
      </c>
      <c r="E870" s="292" t="s">
        <v>1758</v>
      </c>
      <c r="F870" s="269" t="s">
        <v>1760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1803</v>
      </c>
      <c r="E871" s="292" t="s">
        <v>1758</v>
      </c>
      <c r="F871" s="269" t="s">
        <v>1757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2800</v>
      </c>
      <c r="E872" s="292" t="s">
        <v>1730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1015</v>
      </c>
      <c r="E873" s="292" t="s">
        <v>2805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1580</v>
      </c>
      <c r="E874" s="292" t="s">
        <v>1201</v>
      </c>
      <c r="F874" s="269" t="s">
        <v>1746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1571</v>
      </c>
      <c r="E875" s="292" t="s">
        <v>2179</v>
      </c>
      <c r="F875" s="269" t="s">
        <v>1198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1571</v>
      </c>
      <c r="E876" s="292" t="s">
        <v>2183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1571</v>
      </c>
      <c r="E877" s="292" t="s">
        <v>2184</v>
      </c>
      <c r="F877" s="269" t="s">
        <v>1789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1571</v>
      </c>
      <c r="E878" s="292" t="s">
        <v>1513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1571</v>
      </c>
      <c r="E879" s="292" t="s">
        <v>2180</v>
      </c>
      <c r="F879" s="269" t="s">
        <v>1205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1147</v>
      </c>
      <c r="E880" s="292" t="s">
        <v>1201</v>
      </c>
      <c r="F880" s="269" t="s">
        <v>1746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2588</v>
      </c>
      <c r="E881" s="292" t="s">
        <v>1125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2780</v>
      </c>
      <c r="E882" s="292" t="s">
        <v>1125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1393</v>
      </c>
      <c r="E883" s="292" t="s">
        <v>1737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2401</v>
      </c>
      <c r="E884" s="292" t="s">
        <v>2021</v>
      </c>
      <c r="F884" s="269" t="s">
        <v>1213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2251</v>
      </c>
      <c r="E885" s="292" t="s">
        <v>2176</v>
      </c>
      <c r="F885" s="269" t="s">
        <v>1714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1438</v>
      </c>
      <c r="E886" s="292" t="s">
        <v>2173</v>
      </c>
      <c r="F886" s="269" t="s">
        <v>1199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1438</v>
      </c>
      <c r="E887" s="292" t="s">
        <v>2174</v>
      </c>
      <c r="F887" s="269" t="s">
        <v>1797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1716</v>
      </c>
      <c r="E888" s="292" t="s">
        <v>2323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1741</v>
      </c>
      <c r="E889" s="292" t="s">
        <v>2292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1741</v>
      </c>
      <c r="E890" s="292" t="s">
        <v>1513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2251</v>
      </c>
      <c r="E891" s="292" t="s">
        <v>1125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2800</v>
      </c>
      <c r="E892" s="292" t="s">
        <v>1125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1580</v>
      </c>
      <c r="E893" s="292" t="s">
        <v>1125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2401</v>
      </c>
      <c r="E894" s="292" t="s">
        <v>1125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2716</v>
      </c>
      <c r="E895" s="292" t="s">
        <v>2180</v>
      </c>
      <c r="F895" s="269" t="s">
        <v>1205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2716</v>
      </c>
      <c r="E896" s="292" t="s">
        <v>2183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2716</v>
      </c>
      <c r="E897" s="292" t="s">
        <v>1896</v>
      </c>
      <c r="F897" s="269" t="s">
        <v>1895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2312</v>
      </c>
      <c r="E898" s="292" t="s">
        <v>2827</v>
      </c>
      <c r="F898" s="269" t="s">
        <v>1986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1393</v>
      </c>
      <c r="E899" s="292" t="s">
        <v>2097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1026</v>
      </c>
      <c r="E900" s="292" t="s">
        <v>2189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1015</v>
      </c>
      <c r="E901" s="292" t="s">
        <v>1201</v>
      </c>
      <c r="F901" s="269" t="s">
        <v>1746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1015</v>
      </c>
      <c r="E902" s="292" t="s">
        <v>2831</v>
      </c>
      <c r="F902" s="269" t="s">
        <v>2741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1015</v>
      </c>
      <c r="E903" s="292" t="s">
        <v>2404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1015</v>
      </c>
      <c r="E904" s="292" t="s">
        <v>1125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1571</v>
      </c>
      <c r="E905" s="292" t="s">
        <v>2838</v>
      </c>
      <c r="F905" s="269" t="s">
        <v>2837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1571</v>
      </c>
      <c r="E906" s="292" t="s">
        <v>2840</v>
      </c>
      <c r="F906" s="269" t="s">
        <v>2836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1574</v>
      </c>
      <c r="E907" s="292" t="s">
        <v>2173</v>
      </c>
      <c r="F907" s="269" t="s">
        <v>1199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1574</v>
      </c>
      <c r="E908" s="292" t="s">
        <v>2174</v>
      </c>
      <c r="F908" s="269" t="s">
        <v>1797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1393</v>
      </c>
      <c r="E909" s="292" t="s">
        <v>1737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1452</v>
      </c>
      <c r="E910" s="292" t="s">
        <v>2740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1443</v>
      </c>
      <c r="E911" s="292" t="s">
        <v>1529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1580</v>
      </c>
      <c r="E912" s="292" t="s">
        <v>1201</v>
      </c>
      <c r="F912" s="269" t="s">
        <v>1746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1580</v>
      </c>
      <c r="E913" s="292" t="s">
        <v>1490</v>
      </c>
      <c r="F913" s="269" t="s">
        <v>2670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1580</v>
      </c>
      <c r="E914" s="292" t="s">
        <v>1731</v>
      </c>
      <c r="F914" s="269" t="s">
        <v>2825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1580</v>
      </c>
      <c r="E915" s="292" t="s">
        <v>2824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2851</v>
      </c>
      <c r="E916" s="292" t="s">
        <v>2248</v>
      </c>
      <c r="F916" s="269" t="s">
        <v>2247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2851</v>
      </c>
      <c r="E917" s="292" t="s">
        <v>2603</v>
      </c>
      <c r="F917" s="269" t="s">
        <v>1749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1281</v>
      </c>
      <c r="E918" s="292" t="s">
        <v>1664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2849</v>
      </c>
      <c r="E919" s="292" t="s">
        <v>1125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1443</v>
      </c>
      <c r="E920" s="292" t="s">
        <v>1125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1592</v>
      </c>
      <c r="E921" s="292" t="s">
        <v>2852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2312</v>
      </c>
      <c r="E922" s="292" t="s">
        <v>1125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1592</v>
      </c>
      <c r="E923" s="292" t="s">
        <v>1125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2716</v>
      </c>
      <c r="E924" s="292" t="s">
        <v>2179</v>
      </c>
      <c r="F924" s="269" t="s">
        <v>1198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2856</v>
      </c>
      <c r="E925" s="292" t="s">
        <v>1664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1580</v>
      </c>
      <c r="E926" s="292" t="s">
        <v>1125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2899</v>
      </c>
      <c r="E927" s="292" t="s">
        <v>2645</v>
      </c>
      <c r="G927" s="265">
        <v>1750000</v>
      </c>
      <c r="H927" s="269">
        <v>1</v>
      </c>
      <c r="J927" s="266" t="s">
        <v>2900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2864</v>
      </c>
      <c r="E928" s="292" t="s">
        <v>2375</v>
      </c>
      <c r="F928" s="269" t="s">
        <v>2867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1393</v>
      </c>
      <c r="E929" s="292" t="s">
        <v>1737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2401</v>
      </c>
      <c r="E930" s="292" t="s">
        <v>2021</v>
      </c>
      <c r="F930" s="269" t="s">
        <v>1213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2902</v>
      </c>
    </row>
    <row r="931" spans="1:13" x14ac:dyDescent="0.3">
      <c r="A931" s="271">
        <v>930</v>
      </c>
      <c r="B931" s="264">
        <v>45852</v>
      </c>
      <c r="C931" s="292" t="s">
        <v>2312</v>
      </c>
      <c r="E931" s="292" t="s">
        <v>2827</v>
      </c>
      <c r="F931" s="269" t="s">
        <v>1202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1592</v>
      </c>
      <c r="E932" s="292" t="s">
        <v>1203</v>
      </c>
      <c r="F932" s="269" t="s">
        <v>1204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1438</v>
      </c>
      <c r="E933" s="292" t="s">
        <v>2173</v>
      </c>
      <c r="F933" s="269" t="s">
        <v>1199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1438</v>
      </c>
      <c r="E934" s="292" t="s">
        <v>2174</v>
      </c>
      <c r="F934" s="269" t="s">
        <v>1797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1592</v>
      </c>
      <c r="E935" s="292" t="s">
        <v>1125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2312</v>
      </c>
      <c r="E936" s="292" t="s">
        <v>1125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2899</v>
      </c>
      <c r="E937" s="292" t="s">
        <v>1664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2401</v>
      </c>
      <c r="E938" s="292" t="s">
        <v>2173</v>
      </c>
      <c r="F938" s="269" t="s">
        <v>1199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2401</v>
      </c>
      <c r="E939" s="292" t="s">
        <v>2174</v>
      </c>
      <c r="F939" s="269" t="s">
        <v>1797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1015</v>
      </c>
      <c r="E940" s="292" t="s">
        <v>1203</v>
      </c>
      <c r="F940" s="269" t="s">
        <v>1204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2887</v>
      </c>
      <c r="E941" s="292" t="s">
        <v>2173</v>
      </c>
      <c r="F941" s="269" t="s">
        <v>1199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2887</v>
      </c>
      <c r="E942" s="292" t="s">
        <v>2174</v>
      </c>
      <c r="F942" s="269" t="s">
        <v>1797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2887</v>
      </c>
      <c r="E943" s="292" t="s">
        <v>4009</v>
      </c>
      <c r="F943" s="269" t="s">
        <v>2210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2312</v>
      </c>
      <c r="E944" s="292" t="s">
        <v>2171</v>
      </c>
      <c r="F944" s="269" t="s">
        <v>1458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1284</v>
      </c>
      <c r="E945" s="292" t="s">
        <v>2568</v>
      </c>
      <c r="F945" s="269" t="s">
        <v>2567</v>
      </c>
      <c r="G945" s="265">
        <v>1500000</v>
      </c>
      <c r="H945" s="269">
        <v>1</v>
      </c>
      <c r="J945" s="266" t="s">
        <v>2898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1147</v>
      </c>
      <c r="E946" s="292" t="s">
        <v>1711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1450</v>
      </c>
      <c r="E947" s="292" t="s">
        <v>1711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2881</v>
      </c>
      <c r="E948" s="292" t="s">
        <v>2189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2881</v>
      </c>
      <c r="E949" s="292" t="s">
        <v>2895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1716</v>
      </c>
      <c r="E950" s="292" t="s">
        <v>2704</v>
      </c>
      <c r="F950" s="269" t="s">
        <v>2703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2887</v>
      </c>
      <c r="E951" s="292" t="s">
        <v>1125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2312</v>
      </c>
      <c r="E952" s="292" t="s">
        <v>1125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2401</v>
      </c>
      <c r="E953" s="292" t="s">
        <v>1125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2285</v>
      </c>
      <c r="E954" s="292" t="s">
        <v>2180</v>
      </c>
      <c r="F954" s="269" t="s">
        <v>1205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2285</v>
      </c>
      <c r="E955" s="292" t="s">
        <v>2183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1799</v>
      </c>
      <c r="E956" s="292" t="s">
        <v>2904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1665</v>
      </c>
      <c r="E957" s="292" t="s">
        <v>2173</v>
      </c>
      <c r="F957" s="269" t="s">
        <v>1199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1665</v>
      </c>
      <c r="E958" s="292" t="s">
        <v>2174</v>
      </c>
      <c r="F958" s="269" t="s">
        <v>1797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2907</v>
      </c>
      <c r="E959" s="292" t="s">
        <v>2173</v>
      </c>
      <c r="F959" s="269" t="s">
        <v>1199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2285</v>
      </c>
      <c r="E960" s="292" t="s">
        <v>1125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2907</v>
      </c>
      <c r="E961" s="292" t="s">
        <v>1125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1461</v>
      </c>
      <c r="E962" s="292" t="s">
        <v>1125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1046</v>
      </c>
      <c r="E963" s="292" t="s">
        <v>1125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2881</v>
      </c>
      <c r="E964" s="292" t="s">
        <v>1125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2864</v>
      </c>
      <c r="E965" s="292" t="s">
        <v>1125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2094</v>
      </c>
      <c r="E966" s="292" t="s">
        <v>1125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1018</v>
      </c>
      <c r="E967" s="292" t="s">
        <v>2910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1018</v>
      </c>
      <c r="E968" s="292" t="s">
        <v>2911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1018</v>
      </c>
      <c r="E969" s="292" t="s">
        <v>2915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1461</v>
      </c>
      <c r="E970" s="292" t="s">
        <v>2917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2614</v>
      </c>
      <c r="E971" s="292" t="s">
        <v>2283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1393</v>
      </c>
      <c r="E972" s="292" t="s">
        <v>2173</v>
      </c>
      <c r="F972" s="269" t="s">
        <v>1199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1328</v>
      </c>
      <c r="E973" s="292" t="s">
        <v>2209</v>
      </c>
      <c r="F973" s="269" t="s">
        <v>1754</v>
      </c>
      <c r="G973" s="265">
        <v>510000</v>
      </c>
      <c r="H973" s="269">
        <v>1</v>
      </c>
      <c r="J973" s="266" t="s">
        <v>2976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1328</v>
      </c>
      <c r="E974" s="292" t="s">
        <v>2977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2926</v>
      </c>
      <c r="E975" s="292" t="s">
        <v>2173</v>
      </c>
      <c r="F975" s="269" t="s">
        <v>1199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2926</v>
      </c>
      <c r="E976" s="292" t="s">
        <v>2929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1473</v>
      </c>
      <c r="E977" s="292" t="s">
        <v>2931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2933</v>
      </c>
      <c r="E978" s="292" t="s">
        <v>1555</v>
      </c>
      <c r="F978" s="269" t="s">
        <v>1220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2933</v>
      </c>
      <c r="E979" s="292" t="s">
        <v>2934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1841</v>
      </c>
      <c r="E980" s="292" t="s">
        <v>2180</v>
      </c>
      <c r="F980" s="269" t="s">
        <v>1205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1974</v>
      </c>
      <c r="E981" s="292" t="s">
        <v>1201</v>
      </c>
      <c r="F981" s="269" t="s">
        <v>1746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1974</v>
      </c>
      <c r="E982" s="292" t="s">
        <v>1201</v>
      </c>
      <c r="F982" s="269" t="s">
        <v>1746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2933</v>
      </c>
      <c r="E983" s="292" t="s">
        <v>1664</v>
      </c>
      <c r="F983" s="269" t="s">
        <v>1220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2926</v>
      </c>
      <c r="E984" s="292" t="s">
        <v>1664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2312</v>
      </c>
      <c r="E985" s="292" t="s">
        <v>2173</v>
      </c>
      <c r="F985" s="269" t="s">
        <v>1199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1803</v>
      </c>
      <c r="E986" s="292" t="s">
        <v>1125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2614</v>
      </c>
      <c r="E987" s="292" t="s">
        <v>1125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2601</v>
      </c>
      <c r="E988" s="292" t="s">
        <v>2943</v>
      </c>
      <c r="F988" s="269" t="s">
        <v>1746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2251</v>
      </c>
      <c r="E989" s="292" t="s">
        <v>2946</v>
      </c>
      <c r="F989" s="269" t="s">
        <v>2945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1548</v>
      </c>
      <c r="E990" s="292" t="s">
        <v>1260</v>
      </c>
      <c r="F990" s="269" t="s">
        <v>1259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1147</v>
      </c>
      <c r="E991" s="292" t="s">
        <v>2949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1147</v>
      </c>
      <c r="E992" s="292" t="s">
        <v>1500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2601</v>
      </c>
      <c r="E993" s="292" t="s">
        <v>1125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2251</v>
      </c>
      <c r="E994" s="292" t="s">
        <v>1125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1463</v>
      </c>
      <c r="E995" s="292" t="s">
        <v>2395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1450</v>
      </c>
      <c r="E996" s="292" t="s">
        <v>1125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1535</v>
      </c>
      <c r="E997" s="292" t="s">
        <v>2180</v>
      </c>
      <c r="F997" s="269" t="s">
        <v>1205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1535</v>
      </c>
      <c r="E998" s="292" t="s">
        <v>2181</v>
      </c>
      <c r="F998" s="269" t="s">
        <v>1253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1535</v>
      </c>
      <c r="E999" s="292" t="s">
        <v>2184</v>
      </c>
      <c r="F999" s="269" t="s">
        <v>1789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1535</v>
      </c>
      <c r="E1000" s="292" t="s">
        <v>2185</v>
      </c>
      <c r="F1000" s="269" t="s">
        <v>1816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1806</v>
      </c>
      <c r="E1001" s="292" t="s">
        <v>1737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1806</v>
      </c>
      <c r="E1002" s="292" t="s">
        <v>1513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1018</v>
      </c>
      <c r="E1003" s="292" t="s">
        <v>2084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2955</v>
      </c>
      <c r="E1004" s="292" t="s">
        <v>2180</v>
      </c>
      <c r="F1004" s="269" t="s">
        <v>1205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1716</v>
      </c>
      <c r="E1005" s="292" t="s">
        <v>1711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2962</v>
      </c>
      <c r="E1006" s="292" t="s">
        <v>1216</v>
      </c>
      <c r="F1006" s="269" t="s">
        <v>2155</v>
      </c>
      <c r="G1006" s="265">
        <v>1200000</v>
      </c>
      <c r="H1006" s="269">
        <v>1</v>
      </c>
      <c r="J1006" s="266" t="s">
        <v>2963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2881</v>
      </c>
      <c r="E1007" s="292" t="s">
        <v>1125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2955</v>
      </c>
      <c r="E1008" s="292" t="s">
        <v>1125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1393</v>
      </c>
      <c r="E1009" s="292" t="s">
        <v>2084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1393</v>
      </c>
      <c r="E1010" s="292" t="s">
        <v>2966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1741</v>
      </c>
      <c r="E1011" s="292" t="s">
        <v>1203</v>
      </c>
      <c r="F1011" s="269" t="s">
        <v>1202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1803</v>
      </c>
      <c r="E1012" s="292" t="s">
        <v>1490</v>
      </c>
      <c r="F1012" s="269" t="s">
        <v>2670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1841</v>
      </c>
      <c r="E1013" s="292" t="s">
        <v>2182</v>
      </c>
      <c r="F1013" s="269" t="s">
        <v>1198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1461</v>
      </c>
      <c r="E1014" s="292" t="s">
        <v>2173</v>
      </c>
      <c r="F1014" s="269" t="s">
        <v>1199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1461</v>
      </c>
      <c r="E1015" s="292" t="s">
        <v>2174</v>
      </c>
      <c r="F1015" s="269" t="s">
        <v>1797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1053</v>
      </c>
      <c r="E1016" s="292" t="s">
        <v>2173</v>
      </c>
      <c r="F1016" s="269" t="s">
        <v>1199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1053</v>
      </c>
      <c r="E1017" s="292" t="s">
        <v>2174</v>
      </c>
      <c r="F1017" s="269" t="s">
        <v>1797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1053</v>
      </c>
      <c r="E1018" s="292" t="s">
        <v>2176</v>
      </c>
      <c r="F1018" s="269" t="s">
        <v>1714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2312</v>
      </c>
      <c r="E1019" s="292" t="s">
        <v>2173</v>
      </c>
      <c r="F1019" s="269" t="s">
        <v>1199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2312</v>
      </c>
      <c r="E1020" s="292" t="s">
        <v>2974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1841</v>
      </c>
      <c r="E1021" s="292" t="s">
        <v>2975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1803</v>
      </c>
      <c r="E1022" s="292" t="s">
        <v>1125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1053</v>
      </c>
      <c r="E1023" s="292" t="s">
        <v>1125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1443</v>
      </c>
      <c r="E1024" s="292" t="s">
        <v>1125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1393</v>
      </c>
      <c r="E1025" s="292" t="s">
        <v>2173</v>
      </c>
      <c r="F1025" s="269" t="s">
        <v>1199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1393</v>
      </c>
      <c r="E1026" s="292" t="s">
        <v>2174</v>
      </c>
      <c r="F1026" s="269" t="s">
        <v>1797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1393</v>
      </c>
      <c r="E1027" s="292" t="s">
        <v>1543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1157</v>
      </c>
      <c r="E1028" s="292" t="s">
        <v>2664</v>
      </c>
      <c r="G1028" s="265">
        <v>1600000</v>
      </c>
      <c r="H1028" s="269">
        <v>1</v>
      </c>
      <c r="J1028" s="266" t="s">
        <v>2991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1452</v>
      </c>
      <c r="E1029" s="292" t="s">
        <v>2173</v>
      </c>
      <c r="F1029" s="269" t="s">
        <v>1199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1452</v>
      </c>
      <c r="E1030" s="292" t="s">
        <v>2174</v>
      </c>
      <c r="F1030" s="269" t="s">
        <v>1797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1443</v>
      </c>
      <c r="E1031" s="292" t="s">
        <v>2180</v>
      </c>
      <c r="F1031" s="269" t="s">
        <v>1205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1443</v>
      </c>
      <c r="E1032" s="292" t="s">
        <v>2183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1574</v>
      </c>
      <c r="E1033" s="292" t="s">
        <v>1260</v>
      </c>
      <c r="F1033" s="269" t="s">
        <v>1259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1438</v>
      </c>
      <c r="E1034" s="292" t="s">
        <v>2985</v>
      </c>
      <c r="F1034" s="269" t="s">
        <v>2986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2463</v>
      </c>
      <c r="E1035" s="292" t="s">
        <v>2664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1282</v>
      </c>
      <c r="E1036" s="292" t="s">
        <v>3060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1023</v>
      </c>
      <c r="E1037" s="292" t="s">
        <v>2248</v>
      </c>
      <c r="F1037" s="269" t="s">
        <v>2247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1023</v>
      </c>
      <c r="E1038" s="292" t="s">
        <v>2603</v>
      </c>
      <c r="F1038" s="269" t="s">
        <v>1749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1452</v>
      </c>
      <c r="E1039" s="292" t="s">
        <v>2992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1806</v>
      </c>
      <c r="E1040" s="292" t="s">
        <v>1125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2377</v>
      </c>
      <c r="E1041" s="292" t="s">
        <v>2994</v>
      </c>
      <c r="F1041" s="269" t="s">
        <v>2995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1974</v>
      </c>
      <c r="E1042" s="292" t="s">
        <v>1710</v>
      </c>
      <c r="F1042" s="269" t="s">
        <v>1709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1592</v>
      </c>
      <c r="E1043" s="292" t="s">
        <v>1201</v>
      </c>
      <c r="F1043" s="269" t="s">
        <v>1746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979</v>
      </c>
      <c r="E1044" s="292" t="s">
        <v>3000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1082</v>
      </c>
      <c r="E1045" s="292" t="s">
        <v>2173</v>
      </c>
      <c r="F1045" s="269" t="s">
        <v>1199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1082</v>
      </c>
      <c r="E1046" s="292" t="s">
        <v>2174</v>
      </c>
      <c r="F1046" s="269" t="s">
        <v>1797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979</v>
      </c>
      <c r="E1047" s="292" t="s">
        <v>1125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1864</v>
      </c>
      <c r="E1048" s="292" t="s">
        <v>1125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2377</v>
      </c>
      <c r="E1049" s="292" t="s">
        <v>1125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1463</v>
      </c>
      <c r="E1050" s="292" t="s">
        <v>1201</v>
      </c>
      <c r="F1050" s="269" t="s">
        <v>1355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1443</v>
      </c>
      <c r="E1051" s="292" t="s">
        <v>1740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1438</v>
      </c>
      <c r="E1052" s="292" t="s">
        <v>2171</v>
      </c>
      <c r="F1052" s="269" t="s">
        <v>1458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1592</v>
      </c>
      <c r="E1053" s="292" t="s">
        <v>1740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2989</v>
      </c>
      <c r="E1054" s="292" t="s">
        <v>1125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1082</v>
      </c>
      <c r="E1055" s="292" t="s">
        <v>1125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1741</v>
      </c>
      <c r="E1056" s="292" t="s">
        <v>1125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1053</v>
      </c>
      <c r="E1057" s="292" t="s">
        <v>2097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1393</v>
      </c>
      <c r="E1058" s="292" t="s">
        <v>1731</v>
      </c>
      <c r="F1058" s="269" t="s">
        <v>2825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1393</v>
      </c>
      <c r="E1059" s="292" t="s">
        <v>2910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1741</v>
      </c>
      <c r="E1060" s="292" t="s">
        <v>1730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1841</v>
      </c>
      <c r="E1061" s="292" t="s">
        <v>2182</v>
      </c>
      <c r="F1061" s="269" t="s">
        <v>1198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1665</v>
      </c>
      <c r="E1062" s="292" t="s">
        <v>1823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1467</v>
      </c>
      <c r="E1063" s="292" t="s">
        <v>2180</v>
      </c>
      <c r="F1063" s="269" t="s">
        <v>1205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3012</v>
      </c>
      <c r="E1064" s="292" t="s">
        <v>1853</v>
      </c>
      <c r="F1064" s="269" t="s">
        <v>3651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1538</v>
      </c>
      <c r="E1065" s="292" t="s">
        <v>2179</v>
      </c>
      <c r="F1065" s="269" t="s">
        <v>1198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1855</v>
      </c>
      <c r="E1066" s="292" t="s">
        <v>2173</v>
      </c>
      <c r="F1066" s="269" t="s">
        <v>1199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1855</v>
      </c>
      <c r="E1067" s="292" t="s">
        <v>2174</v>
      </c>
      <c r="F1067" s="269" t="s">
        <v>1797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1741</v>
      </c>
      <c r="E1068" s="292" t="s">
        <v>2409</v>
      </c>
      <c r="F1068" s="269" t="s">
        <v>2739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1741</v>
      </c>
      <c r="E1069" s="292" t="s">
        <v>1513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1443</v>
      </c>
      <c r="E1070" s="292" t="s">
        <v>1201</v>
      </c>
      <c r="F1070" s="269" t="s">
        <v>1746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3012</v>
      </c>
      <c r="E1071" s="292" t="s">
        <v>1740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3020</v>
      </c>
      <c r="E1072" s="292" t="s">
        <v>2173</v>
      </c>
      <c r="F1072" s="269" t="s">
        <v>1199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3020</v>
      </c>
      <c r="E1073" s="292" t="s">
        <v>2174</v>
      </c>
      <c r="F1073" s="269" t="s">
        <v>1797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3020</v>
      </c>
      <c r="E1074" s="292" t="s">
        <v>1740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1443</v>
      </c>
      <c r="E1075" s="292" t="s">
        <v>1740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1665</v>
      </c>
      <c r="E1076" s="292" t="s">
        <v>1740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1538</v>
      </c>
      <c r="E1077" s="292" t="s">
        <v>1740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1452</v>
      </c>
      <c r="E1078" s="292" t="s">
        <v>1740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1841</v>
      </c>
      <c r="E1079" s="292" t="s">
        <v>1740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1974</v>
      </c>
      <c r="E1080" s="292" t="s">
        <v>1740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1053</v>
      </c>
      <c r="E1081" s="292" t="s">
        <v>1740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1015</v>
      </c>
      <c r="E1082" s="292" t="s">
        <v>1740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1574</v>
      </c>
      <c r="E1083" s="292" t="s">
        <v>2975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1438</v>
      </c>
      <c r="E1084" s="292" t="s">
        <v>3051</v>
      </c>
      <c r="F1084" s="269" t="s">
        <v>3050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1784</v>
      </c>
      <c r="E1085" s="292" t="s">
        <v>2173</v>
      </c>
      <c r="F1085" s="269" t="s">
        <v>1199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1784</v>
      </c>
      <c r="E1086" s="292" t="s">
        <v>2174</v>
      </c>
      <c r="F1086" s="269" t="s">
        <v>1797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1082</v>
      </c>
      <c r="E1087" s="292" t="s">
        <v>2179</v>
      </c>
      <c r="F1087" s="269" t="s">
        <v>1198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1300</v>
      </c>
      <c r="E1088" s="292" t="s">
        <v>2180</v>
      </c>
      <c r="F1088" s="269" t="s">
        <v>1205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1300</v>
      </c>
      <c r="E1089" s="292" t="s">
        <v>2183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1300</v>
      </c>
      <c r="E1090" s="292" t="s">
        <v>2184</v>
      </c>
      <c r="F1090" s="269" t="s">
        <v>1789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1300</v>
      </c>
      <c r="E1091" s="292" t="s">
        <v>2513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1799</v>
      </c>
      <c r="E1092" s="292" t="s">
        <v>2607</v>
      </c>
      <c r="F1092" s="269" t="s">
        <v>2606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2907</v>
      </c>
      <c r="E1093" s="292" t="s">
        <v>1201</v>
      </c>
      <c r="F1093" s="269" t="s">
        <v>1746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1716</v>
      </c>
      <c r="E1094" s="292" t="s">
        <v>3061</v>
      </c>
      <c r="F1094" s="269" t="s">
        <v>2320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1438</v>
      </c>
      <c r="E1095" s="292" t="s">
        <v>2173</v>
      </c>
      <c r="F1095" s="269" t="s">
        <v>1199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1438</v>
      </c>
      <c r="E1096" s="292" t="s">
        <v>2174</v>
      </c>
      <c r="F1096" s="269" t="s">
        <v>1797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1438</v>
      </c>
      <c r="E1097" s="292" t="s">
        <v>1543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1799</v>
      </c>
      <c r="E1098" s="292" t="s">
        <v>1125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2907</v>
      </c>
      <c r="E1099" s="292" t="s">
        <v>1125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1300</v>
      </c>
      <c r="E1100" s="292" t="s">
        <v>1740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1971</v>
      </c>
      <c r="E1101" s="292" t="s">
        <v>2173</v>
      </c>
      <c r="F1101" s="269" t="s">
        <v>1199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1971</v>
      </c>
      <c r="E1102" s="292" t="s">
        <v>2174</v>
      </c>
      <c r="F1102" s="269" t="s">
        <v>1797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1803</v>
      </c>
      <c r="E1103" s="292" t="s">
        <v>2173</v>
      </c>
      <c r="F1103" s="269" t="s">
        <v>1199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1803</v>
      </c>
      <c r="E1104" s="292" t="s">
        <v>2174</v>
      </c>
      <c r="F1104" s="269" t="s">
        <v>1797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2780</v>
      </c>
      <c r="E1105" s="292" t="s">
        <v>4009</v>
      </c>
      <c r="F1105" s="269" t="s">
        <v>2210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1799</v>
      </c>
      <c r="E1106" s="292" t="s">
        <v>3065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1571</v>
      </c>
      <c r="E1107" s="292" t="s">
        <v>2910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3068</v>
      </c>
      <c r="E1108" s="292" t="s">
        <v>1201</v>
      </c>
      <c r="F1108" s="269" t="s">
        <v>1746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2312</v>
      </c>
      <c r="E1109" s="292" t="s">
        <v>2910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1665</v>
      </c>
      <c r="E1110" s="292" t="s">
        <v>1125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2716</v>
      </c>
      <c r="E1111" s="292" t="s">
        <v>1125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2312</v>
      </c>
      <c r="E1112" s="292" t="s">
        <v>1125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1971</v>
      </c>
      <c r="E1113" s="292" t="s">
        <v>1125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2780</v>
      </c>
      <c r="E1114" s="292" t="s">
        <v>1125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3068</v>
      </c>
      <c r="E1115" s="292" t="s">
        <v>1125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1446</v>
      </c>
      <c r="E1116" s="292" t="s">
        <v>1125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1082</v>
      </c>
      <c r="E1117" s="292" t="s">
        <v>1125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2312</v>
      </c>
      <c r="E1118" s="292" t="s">
        <v>1125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1467</v>
      </c>
      <c r="E1119" s="292" t="s">
        <v>2173</v>
      </c>
      <c r="F1119" s="269" t="s">
        <v>1199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1784</v>
      </c>
      <c r="E1120" s="292" t="s">
        <v>2173</v>
      </c>
      <c r="F1120" s="269" t="s">
        <v>1199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1784</v>
      </c>
      <c r="E1121" s="292" t="s">
        <v>2174</v>
      </c>
      <c r="F1121" s="269" t="s">
        <v>1797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1492</v>
      </c>
      <c r="E1122" s="292" t="s">
        <v>1201</v>
      </c>
      <c r="F1122" s="269" t="s">
        <v>1746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1492</v>
      </c>
      <c r="E1123" s="292" t="s">
        <v>1513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1665</v>
      </c>
      <c r="E1124" s="292" t="s">
        <v>2557</v>
      </c>
      <c r="F1124" s="269" t="s">
        <v>2556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1574</v>
      </c>
      <c r="E1125" s="292" t="s">
        <v>1260</v>
      </c>
      <c r="F1125" s="269" t="s">
        <v>1259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1393</v>
      </c>
      <c r="E1126" s="292" t="s">
        <v>1125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1855</v>
      </c>
      <c r="E1127" s="292" t="s">
        <v>1125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1548</v>
      </c>
      <c r="E1128" s="292" t="s">
        <v>1125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1492</v>
      </c>
      <c r="E1129" s="292" t="s">
        <v>1125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1571</v>
      </c>
      <c r="E1130" s="292" t="s">
        <v>1125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1147</v>
      </c>
      <c r="E1131" s="292" t="s">
        <v>1125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1467</v>
      </c>
      <c r="E1132" s="292" t="s">
        <v>2180</v>
      </c>
      <c r="F1132" s="269" t="s">
        <v>1205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3084</v>
      </c>
      <c r="E1133" s="292" t="s">
        <v>1203</v>
      </c>
      <c r="F1133" s="269" t="s">
        <v>1202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1936</v>
      </c>
      <c r="E1134" s="292" t="s">
        <v>2173</v>
      </c>
      <c r="F1134" s="269" t="s">
        <v>1199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1936</v>
      </c>
      <c r="E1135" s="292" t="s">
        <v>2174</v>
      </c>
      <c r="F1135" s="269" t="s">
        <v>1797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1393</v>
      </c>
      <c r="E1136" s="292" t="s">
        <v>2173</v>
      </c>
      <c r="F1136" s="269" t="s">
        <v>1199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1393</v>
      </c>
      <c r="E1137" s="292" t="s">
        <v>2174</v>
      </c>
      <c r="F1137" s="269" t="s">
        <v>1797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1535</v>
      </c>
      <c r="E1138" s="292" t="s">
        <v>1125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1936</v>
      </c>
      <c r="E1139" s="292" t="s">
        <v>1125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1467</v>
      </c>
      <c r="E1140" s="292" t="s">
        <v>1125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3084</v>
      </c>
      <c r="E1141" s="292" t="s">
        <v>1125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1716</v>
      </c>
      <c r="E1142" s="292" t="s">
        <v>1710</v>
      </c>
      <c r="F1142" s="269" t="s">
        <v>1709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1324</v>
      </c>
      <c r="E1143" s="292" t="s">
        <v>3101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1467</v>
      </c>
      <c r="E1144" s="292" t="s">
        <v>1125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1803</v>
      </c>
      <c r="E1145" s="292" t="s">
        <v>1125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1799</v>
      </c>
      <c r="E1146" s="292" t="s">
        <v>1125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1467</v>
      </c>
      <c r="E1147" s="292" t="s">
        <v>2173</v>
      </c>
      <c r="F1147" s="269" t="s">
        <v>1199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1467</v>
      </c>
      <c r="E1148" s="292" t="s">
        <v>2173</v>
      </c>
      <c r="F1148" s="269" t="s">
        <v>1199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2141</v>
      </c>
      <c r="E1149" s="292" t="s">
        <v>1711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1015</v>
      </c>
      <c r="E1150" s="292" t="s">
        <v>1853</v>
      </c>
      <c r="F1150" s="269" t="s">
        <v>3651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1741</v>
      </c>
      <c r="E1151" s="292" t="s">
        <v>1740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1741</v>
      </c>
      <c r="E1152" s="292" t="s">
        <v>2183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1741</v>
      </c>
      <c r="E1153" s="292" t="s">
        <v>2184</v>
      </c>
      <c r="F1153" s="269" t="s">
        <v>1789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2138</v>
      </c>
      <c r="E1154" s="292" t="s">
        <v>2831</v>
      </c>
      <c r="F1154" s="269" t="s">
        <v>2741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1461</v>
      </c>
      <c r="E1155" s="292" t="s">
        <v>2187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1590</v>
      </c>
      <c r="E1156" s="292" t="s">
        <v>1203</v>
      </c>
      <c r="F1156" s="269" t="s">
        <v>1204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2401</v>
      </c>
      <c r="E1157" s="292" t="s">
        <v>2409</v>
      </c>
      <c r="F1157" s="269" t="s">
        <v>2739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3106</v>
      </c>
      <c r="E1158" s="292" t="s">
        <v>2189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1393</v>
      </c>
      <c r="E1159" s="292" t="s">
        <v>1201</v>
      </c>
      <c r="F1159" s="269" t="s">
        <v>1746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1393</v>
      </c>
      <c r="E1160" s="292" t="s">
        <v>2180</v>
      </c>
      <c r="F1160" s="269" t="s">
        <v>1205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1393</v>
      </c>
      <c r="E1161" s="292" t="s">
        <v>2184</v>
      </c>
      <c r="F1161" s="269" t="s">
        <v>1789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1971</v>
      </c>
      <c r="E1162" s="292" t="s">
        <v>1201</v>
      </c>
      <c r="F1162" s="269" t="s">
        <v>1746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1971</v>
      </c>
      <c r="E1163" s="292" t="s">
        <v>3107</v>
      </c>
      <c r="F1163" s="269" t="s">
        <v>1746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1548</v>
      </c>
      <c r="E1164" s="292" t="s">
        <v>3108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1548</v>
      </c>
      <c r="E1165" s="292" t="s">
        <v>3109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1548</v>
      </c>
      <c r="E1166" s="292" t="s">
        <v>3110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1438</v>
      </c>
      <c r="E1167" s="292" t="s">
        <v>2173</v>
      </c>
      <c r="F1167" s="269" t="s">
        <v>1199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1438</v>
      </c>
      <c r="E1168" s="292" t="s">
        <v>2174</v>
      </c>
      <c r="F1168" s="269" t="s">
        <v>1797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1971</v>
      </c>
      <c r="E1169" s="292" t="s">
        <v>1125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3106</v>
      </c>
      <c r="E1170" s="292" t="s">
        <v>1125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2141</v>
      </c>
      <c r="E1171" s="292" t="s">
        <v>1125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1467</v>
      </c>
      <c r="E1172" s="292" t="s">
        <v>1125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2401</v>
      </c>
      <c r="E1173" s="292" t="s">
        <v>1125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1488</v>
      </c>
      <c r="E1174" s="292" t="s">
        <v>1201</v>
      </c>
      <c r="F1174" s="269" t="s">
        <v>1746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1026</v>
      </c>
      <c r="E1175" s="292" t="s">
        <v>2105</v>
      </c>
      <c r="F1175" s="269" t="s">
        <v>2573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3111</v>
      </c>
      <c r="E1176" s="292" t="s">
        <v>2173</v>
      </c>
      <c r="F1176" s="269" t="s">
        <v>1199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3111</v>
      </c>
      <c r="E1177" s="292" t="s">
        <v>2174</v>
      </c>
      <c r="F1177" s="269" t="s">
        <v>1797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1147</v>
      </c>
      <c r="E1178" s="292" t="s">
        <v>3124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1803</v>
      </c>
      <c r="E1179" s="292" t="s">
        <v>1490</v>
      </c>
      <c r="F1179" s="269" t="s">
        <v>2670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1310</v>
      </c>
      <c r="E1180" s="292" t="s">
        <v>1420</v>
      </c>
      <c r="F1180" s="269" t="s">
        <v>3133</v>
      </c>
      <c r="G1180" s="265">
        <v>1300000</v>
      </c>
      <c r="H1180" s="269">
        <v>1</v>
      </c>
      <c r="J1180" s="266" t="s">
        <v>3134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2138</v>
      </c>
      <c r="E1181" s="292" t="s">
        <v>2189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2138</v>
      </c>
      <c r="E1182" s="292" t="s">
        <v>2895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1571</v>
      </c>
      <c r="E1183" s="292" t="s">
        <v>3130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1741</v>
      </c>
      <c r="E1184" s="292" t="s">
        <v>2189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1741</v>
      </c>
      <c r="E1185" s="292" t="s">
        <v>1513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3111</v>
      </c>
      <c r="E1186" s="292" t="s">
        <v>1125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2138</v>
      </c>
      <c r="E1187" s="292" t="s">
        <v>1125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3127</v>
      </c>
      <c r="E1188" s="292" t="s">
        <v>1125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1438</v>
      </c>
      <c r="E1189" s="292" t="s">
        <v>2796</v>
      </c>
      <c r="F1189" s="269" t="s">
        <v>2795</v>
      </c>
      <c r="G1189" s="265">
        <v>250000</v>
      </c>
      <c r="H1189" s="269">
        <v>1</v>
      </c>
      <c r="K1189" s="265">
        <v>250000</v>
      </c>
      <c r="M1189" s="269" t="s">
        <v>3135</v>
      </c>
    </row>
    <row r="1190" spans="1:13" x14ac:dyDescent="0.3">
      <c r="A1190" s="271">
        <v>1189</v>
      </c>
      <c r="B1190" s="264">
        <v>45876</v>
      </c>
      <c r="C1190" s="292" t="s">
        <v>1438</v>
      </c>
      <c r="E1190" s="292" t="s">
        <v>2176</v>
      </c>
      <c r="F1190" s="269" t="s">
        <v>1714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2774</v>
      </c>
      <c r="E1191" s="292" t="s">
        <v>2173</v>
      </c>
      <c r="F1191" s="269" t="s">
        <v>1199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2774</v>
      </c>
      <c r="E1192" s="292" t="s">
        <v>2174</v>
      </c>
      <c r="F1192" s="269" t="s">
        <v>1797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2401</v>
      </c>
      <c r="E1193" s="292" t="s">
        <v>2409</v>
      </c>
      <c r="F1193" s="269" t="s">
        <v>2739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2401</v>
      </c>
      <c r="E1194" s="292" t="s">
        <v>3139</v>
      </c>
      <c r="F1194" s="269" t="s">
        <v>2739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1488</v>
      </c>
      <c r="E1195" s="292" t="s">
        <v>1125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1473</v>
      </c>
      <c r="E1196" s="292" t="s">
        <v>1125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1716</v>
      </c>
      <c r="E1197" s="292" t="s">
        <v>1125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2774</v>
      </c>
      <c r="E1198" s="292" t="s">
        <v>1125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2401</v>
      </c>
      <c r="E1199" s="292" t="s">
        <v>1125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3140</v>
      </c>
      <c r="E1200" s="292" t="s">
        <v>1490</v>
      </c>
      <c r="F1200" s="269" t="s">
        <v>2670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3140</v>
      </c>
      <c r="E1201" s="292" t="s">
        <v>1513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3140</v>
      </c>
      <c r="E1202" s="292" t="s">
        <v>1125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3142</v>
      </c>
      <c r="E1203" s="292" t="s">
        <v>2292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3142</v>
      </c>
      <c r="E1204" s="292" t="s">
        <v>1125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1018</v>
      </c>
      <c r="E1205" s="292" t="s">
        <v>2824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1018</v>
      </c>
      <c r="E1206" s="292" t="s">
        <v>3150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1018</v>
      </c>
      <c r="E1207" s="292" t="s">
        <v>1260</v>
      </c>
      <c r="F1207" s="269" t="s">
        <v>1259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3152</v>
      </c>
      <c r="E1208" s="292" t="s">
        <v>2173</v>
      </c>
      <c r="F1208" s="269" t="s">
        <v>1199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3152</v>
      </c>
      <c r="E1209" s="292" t="s">
        <v>2174</v>
      </c>
      <c r="F1209" s="269" t="s">
        <v>1797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1461</v>
      </c>
      <c r="E1210" s="292" t="s">
        <v>1125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2312</v>
      </c>
      <c r="E1211" s="292" t="s">
        <v>1203</v>
      </c>
      <c r="F1211" s="269" t="s">
        <v>1204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1741</v>
      </c>
      <c r="E1212" s="292" t="s">
        <v>2181</v>
      </c>
      <c r="F1212" s="269" t="s">
        <v>1253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1741</v>
      </c>
      <c r="E1213" s="292" t="s">
        <v>2185</v>
      </c>
      <c r="F1213" s="269" t="s">
        <v>1816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1574</v>
      </c>
      <c r="E1214" s="292" t="s">
        <v>1203</v>
      </c>
      <c r="F1214" s="269" t="s">
        <v>1557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1488</v>
      </c>
      <c r="E1215" s="292" t="s">
        <v>2375</v>
      </c>
      <c r="F1215" s="269" t="s">
        <v>3157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1393</v>
      </c>
      <c r="E1216" s="292" t="s">
        <v>1201</v>
      </c>
      <c r="F1216" s="269" t="s">
        <v>1746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1393</v>
      </c>
      <c r="E1217" s="292" t="s">
        <v>1490</v>
      </c>
      <c r="F1217" s="269" t="s">
        <v>2670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1393</v>
      </c>
      <c r="E1218" s="292" t="s">
        <v>2831</v>
      </c>
      <c r="F1218" s="269" t="s">
        <v>2741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1888</v>
      </c>
      <c r="E1219" s="292" t="s">
        <v>1201</v>
      </c>
      <c r="F1219" s="269" t="s">
        <v>1746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2907</v>
      </c>
      <c r="E1220" s="292" t="s">
        <v>2173</v>
      </c>
      <c r="F1220" s="269" t="s">
        <v>1199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2907</v>
      </c>
      <c r="E1221" s="292" t="s">
        <v>1125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1461</v>
      </c>
      <c r="E1222" s="292" t="s">
        <v>2021</v>
      </c>
      <c r="F1222" s="269" t="s">
        <v>1213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1467</v>
      </c>
      <c r="E1223" s="292" t="s">
        <v>2180</v>
      </c>
      <c r="F1223" s="269" t="s">
        <v>1205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2312</v>
      </c>
      <c r="E1224" s="292" t="s">
        <v>2766</v>
      </c>
      <c r="F1224" s="269" t="s">
        <v>1210</v>
      </c>
      <c r="G1224" s="265">
        <v>1500000</v>
      </c>
      <c r="H1224" s="269">
        <v>1</v>
      </c>
      <c r="K1224" s="265">
        <v>1500000</v>
      </c>
      <c r="M1224" s="269" t="s">
        <v>3166</v>
      </c>
    </row>
    <row r="1225" spans="1:13" x14ac:dyDescent="0.3">
      <c r="A1225" s="271">
        <v>1224</v>
      </c>
      <c r="B1225" s="264">
        <v>45881</v>
      </c>
      <c r="C1225" s="292" t="s">
        <v>1023</v>
      </c>
      <c r="E1225" s="292" t="s">
        <v>2457</v>
      </c>
      <c r="F1225" s="269" t="s">
        <v>1209</v>
      </c>
      <c r="G1225" s="265">
        <v>1500000</v>
      </c>
      <c r="H1225" s="269">
        <v>1</v>
      </c>
      <c r="K1225" s="265">
        <v>1500000</v>
      </c>
      <c r="M1225" s="284" t="s">
        <v>3168</v>
      </c>
    </row>
    <row r="1226" spans="1:13" x14ac:dyDescent="0.3">
      <c r="A1226" s="271">
        <v>1225</v>
      </c>
      <c r="B1226" s="264">
        <v>45881</v>
      </c>
      <c r="C1226" s="292" t="s">
        <v>1665</v>
      </c>
      <c r="E1226" s="292" t="s">
        <v>1125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2312</v>
      </c>
      <c r="E1227" s="292" t="s">
        <v>1125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1803</v>
      </c>
      <c r="E1228" s="292" t="s">
        <v>1125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3152</v>
      </c>
      <c r="E1229" s="292" t="s">
        <v>1125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1799</v>
      </c>
      <c r="E1230" s="292" t="s">
        <v>2180</v>
      </c>
      <c r="F1230" s="269" t="s">
        <v>1205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1799</v>
      </c>
      <c r="E1231" s="292" t="s">
        <v>2181</v>
      </c>
      <c r="F1231" s="269" t="s">
        <v>1253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1574</v>
      </c>
      <c r="E1232" s="292" t="s">
        <v>2180</v>
      </c>
      <c r="F1232" s="269" t="s">
        <v>1205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1393</v>
      </c>
      <c r="E1233" s="292" t="s">
        <v>2409</v>
      </c>
      <c r="F1233" s="269" t="s">
        <v>2739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1393</v>
      </c>
      <c r="E1234" s="292" t="s">
        <v>2180</v>
      </c>
      <c r="F1234" s="269" t="s">
        <v>1205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1393</v>
      </c>
      <c r="E1235" s="292" t="s">
        <v>2185</v>
      </c>
      <c r="F1235" s="269" t="s">
        <v>1816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1393</v>
      </c>
      <c r="E1236" s="292" t="s">
        <v>2184</v>
      </c>
      <c r="F1236" s="269" t="s">
        <v>1789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1571</v>
      </c>
      <c r="E1237" s="292" t="s">
        <v>2180</v>
      </c>
      <c r="F1237" s="269" t="s">
        <v>1205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1571</v>
      </c>
      <c r="E1238" s="292" t="s">
        <v>2183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1571</v>
      </c>
      <c r="E1239" s="292" t="s">
        <v>2184</v>
      </c>
      <c r="F1239" s="269" t="s">
        <v>1789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1571</v>
      </c>
      <c r="E1240" s="292" t="s">
        <v>2185</v>
      </c>
      <c r="F1240" s="269" t="s">
        <v>1816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1571</v>
      </c>
      <c r="E1241" s="292" t="s">
        <v>2187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1018</v>
      </c>
      <c r="E1242" s="292" t="s">
        <v>2181</v>
      </c>
      <c r="F1242" s="269" t="s">
        <v>1253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1018</v>
      </c>
      <c r="E1243" s="292" t="s">
        <v>2183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1018</v>
      </c>
      <c r="E1244" s="292" t="s">
        <v>2185</v>
      </c>
      <c r="F1244" s="269" t="s">
        <v>1816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1018</v>
      </c>
      <c r="E1245" s="292" t="s">
        <v>2184</v>
      </c>
      <c r="F1245" s="269" t="s">
        <v>1789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3177</v>
      </c>
      <c r="E1246" s="292" t="s">
        <v>1201</v>
      </c>
      <c r="F1246" s="269" t="s">
        <v>1746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3177</v>
      </c>
      <c r="E1247" s="292" t="s">
        <v>1490</v>
      </c>
      <c r="F1247" s="269" t="s">
        <v>2670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3174</v>
      </c>
      <c r="E1248" s="292" t="s">
        <v>3182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3177</v>
      </c>
      <c r="E1249" s="292" t="s">
        <v>1125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3174</v>
      </c>
      <c r="E1250" s="292" t="s">
        <v>1125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1284</v>
      </c>
      <c r="E1251" s="292" t="s">
        <v>1640</v>
      </c>
      <c r="F1251" s="269" t="s">
        <v>2341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3197</v>
      </c>
    </row>
    <row r="1252" spans="1:13" x14ac:dyDescent="0.3">
      <c r="A1252" s="271">
        <v>1251</v>
      </c>
      <c r="B1252" s="264">
        <v>45883</v>
      </c>
      <c r="C1252" s="292" t="s">
        <v>1488</v>
      </c>
      <c r="E1252" s="292" t="s">
        <v>1125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1473</v>
      </c>
      <c r="E1253" s="292" t="s">
        <v>2180</v>
      </c>
      <c r="F1253" s="269" t="s">
        <v>1205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1473</v>
      </c>
      <c r="E1254" s="292" t="s">
        <v>2181</v>
      </c>
      <c r="F1254" s="269" t="s">
        <v>1253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1473</v>
      </c>
      <c r="E1255" s="292" t="s">
        <v>2185</v>
      </c>
      <c r="F1255" s="269" t="s">
        <v>1816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1574</v>
      </c>
      <c r="E1256" s="292" t="s">
        <v>3187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987</v>
      </c>
      <c r="E1257" s="292" t="s">
        <v>2173</v>
      </c>
      <c r="F1257" s="269" t="s">
        <v>1199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1026</v>
      </c>
      <c r="E1258" s="292" t="s">
        <v>2180</v>
      </c>
      <c r="F1258" s="269" t="s">
        <v>1205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1225</v>
      </c>
      <c r="E1259" s="292" t="s">
        <v>2179</v>
      </c>
      <c r="F1259" s="269" t="s">
        <v>1198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3190</v>
      </c>
    </row>
    <row r="1260" spans="1:13" x14ac:dyDescent="0.3">
      <c r="A1260" s="271">
        <v>1259</v>
      </c>
      <c r="B1260" s="264">
        <v>45883</v>
      </c>
      <c r="C1260" s="292" t="s">
        <v>3192</v>
      </c>
      <c r="E1260" s="292" t="s">
        <v>1737</v>
      </c>
      <c r="G1260" s="265">
        <v>600000</v>
      </c>
      <c r="H1260" s="269">
        <v>1</v>
      </c>
      <c r="K1260" s="265">
        <v>600000</v>
      </c>
      <c r="M1260" s="269" t="s">
        <v>3193</v>
      </c>
    </row>
    <row r="1261" spans="1:13" x14ac:dyDescent="0.3">
      <c r="A1261" s="271">
        <v>1260</v>
      </c>
      <c r="B1261" s="264">
        <v>45883</v>
      </c>
      <c r="C1261" s="292" t="s">
        <v>1315</v>
      </c>
      <c r="E1261" s="292" t="s">
        <v>3320</v>
      </c>
      <c r="F1261" s="269" t="s">
        <v>3321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1018</v>
      </c>
      <c r="E1262" s="292" t="s">
        <v>1125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1225</v>
      </c>
      <c r="E1263" s="292" t="s">
        <v>1125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987</v>
      </c>
      <c r="E1264" s="292" t="s">
        <v>1125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2401</v>
      </c>
      <c r="E1265" s="292" t="s">
        <v>2671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1888</v>
      </c>
      <c r="E1266" s="292" t="s">
        <v>1125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1328</v>
      </c>
      <c r="E1267" s="292" t="s">
        <v>3208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1393</v>
      </c>
      <c r="E1268" s="292" t="s">
        <v>2642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3200</v>
      </c>
      <c r="E1269" s="292" t="s">
        <v>2292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3200</v>
      </c>
      <c r="E1270" s="292" t="s">
        <v>2831</v>
      </c>
      <c r="F1270" s="269" t="s">
        <v>2741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1716</v>
      </c>
      <c r="E1271" s="292" t="s">
        <v>2180</v>
      </c>
      <c r="F1271" s="269" t="s">
        <v>1205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1716</v>
      </c>
      <c r="E1272" s="292" t="s">
        <v>2181</v>
      </c>
      <c r="F1272" s="269" t="s">
        <v>1253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3192</v>
      </c>
      <c r="E1273" s="292" t="s">
        <v>1125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2401</v>
      </c>
      <c r="E1274" s="292" t="s">
        <v>1125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1443</v>
      </c>
      <c r="E1275" s="292" t="s">
        <v>1125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1393</v>
      </c>
      <c r="E1276" s="292" t="s">
        <v>1737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1473</v>
      </c>
      <c r="E1277" s="292" t="s">
        <v>2180</v>
      </c>
      <c r="F1277" s="269" t="s">
        <v>1205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1473</v>
      </c>
      <c r="E1278" s="292" t="s">
        <v>2181</v>
      </c>
      <c r="F1278" s="269" t="s">
        <v>1253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1473</v>
      </c>
      <c r="E1279" s="292" t="s">
        <v>2185</v>
      </c>
      <c r="F1279" s="269" t="s">
        <v>1816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1473</v>
      </c>
      <c r="E1280" s="292" t="s">
        <v>2184</v>
      </c>
      <c r="F1280" s="269" t="s">
        <v>1789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1473</v>
      </c>
      <c r="E1281" s="292" t="s">
        <v>1201</v>
      </c>
      <c r="F1281" s="269" t="s">
        <v>1746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1473</v>
      </c>
      <c r="E1282" s="292" t="s">
        <v>1490</v>
      </c>
      <c r="F1282" s="269" t="s">
        <v>2670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1438</v>
      </c>
      <c r="E1283" s="292" t="s">
        <v>2189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1438</v>
      </c>
      <c r="E1284" s="292" t="s">
        <v>2050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1461</v>
      </c>
      <c r="E1285" s="292" t="s">
        <v>3212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1461</v>
      </c>
      <c r="E1286" s="292" t="s">
        <v>3212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3213</v>
      </c>
    </row>
    <row r="1287" spans="1:13" x14ac:dyDescent="0.3">
      <c r="A1287" s="271">
        <v>1286</v>
      </c>
      <c r="B1287" s="264">
        <v>45887</v>
      </c>
      <c r="C1287" s="292" t="s">
        <v>1328</v>
      </c>
      <c r="E1287" s="292" t="s">
        <v>1216</v>
      </c>
      <c r="F1287" s="269" t="s">
        <v>2155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1971</v>
      </c>
      <c r="E1288" s="292" t="s">
        <v>2173</v>
      </c>
      <c r="F1288" s="269" t="s">
        <v>1199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3217</v>
      </c>
    </row>
    <row r="1289" spans="1:13" x14ac:dyDescent="0.3">
      <c r="A1289" s="271">
        <v>1288</v>
      </c>
      <c r="B1289" s="264">
        <v>45887</v>
      </c>
      <c r="C1289" s="292" t="s">
        <v>1313</v>
      </c>
      <c r="E1289" s="292" t="s">
        <v>1717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1592</v>
      </c>
      <c r="E1290" s="292" t="s">
        <v>2173</v>
      </c>
      <c r="F1290" s="269" t="s">
        <v>1199</v>
      </c>
      <c r="G1290" s="265">
        <v>1500000</v>
      </c>
      <c r="H1290" s="269">
        <v>1</v>
      </c>
      <c r="K1290" s="265">
        <v>1500000</v>
      </c>
      <c r="M1290" s="269" t="s">
        <v>3219</v>
      </c>
    </row>
    <row r="1291" spans="1:13" x14ac:dyDescent="0.3">
      <c r="A1291" s="271">
        <v>1290</v>
      </c>
      <c r="B1291" s="264">
        <v>45887</v>
      </c>
      <c r="C1291" s="292" t="s">
        <v>1971</v>
      </c>
      <c r="E1291" s="292" t="s">
        <v>1125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1448</v>
      </c>
      <c r="E1292" s="292" t="s">
        <v>2173</v>
      </c>
      <c r="F1292" s="269" t="s">
        <v>1199</v>
      </c>
      <c r="G1292" s="265">
        <v>1550000</v>
      </c>
      <c r="H1292" s="269">
        <v>1</v>
      </c>
      <c r="K1292" s="265">
        <v>1550000</v>
      </c>
      <c r="M1292" s="269" t="s">
        <v>3221</v>
      </c>
    </row>
    <row r="1293" spans="1:13" x14ac:dyDescent="0.3">
      <c r="A1293" s="271">
        <v>1292</v>
      </c>
      <c r="B1293" s="264">
        <v>45887</v>
      </c>
      <c r="C1293" s="292" t="s">
        <v>3200</v>
      </c>
      <c r="E1293" s="292" t="s">
        <v>1125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1443</v>
      </c>
      <c r="E1294" s="292" t="s">
        <v>1125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1571</v>
      </c>
      <c r="E1295" s="292" t="s">
        <v>2837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1571</v>
      </c>
      <c r="E1296" s="292" t="s">
        <v>2766</v>
      </c>
      <c r="F1296" s="269" t="s">
        <v>1210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3223</v>
      </c>
    </row>
    <row r="1297" spans="1:13" x14ac:dyDescent="0.3">
      <c r="A1297" s="271">
        <v>1296</v>
      </c>
      <c r="B1297" s="264">
        <v>45888</v>
      </c>
      <c r="C1297" s="292" t="s">
        <v>1571</v>
      </c>
      <c r="E1297" s="292" t="s">
        <v>1513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1393</v>
      </c>
      <c r="E1298" s="292" t="s">
        <v>2021</v>
      </c>
      <c r="F1298" s="269" t="s">
        <v>1213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1467</v>
      </c>
      <c r="E1299" s="292" t="s">
        <v>2283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1592</v>
      </c>
      <c r="E1300" s="292" t="s">
        <v>1201</v>
      </c>
      <c r="F1300" s="269" t="s">
        <v>1746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1393</v>
      </c>
      <c r="E1301" s="292" t="s">
        <v>1737</v>
      </c>
      <c r="G1301" s="265">
        <v>650000</v>
      </c>
      <c r="H1301" s="269">
        <v>1</v>
      </c>
      <c r="K1301" s="265">
        <v>650000</v>
      </c>
      <c r="M1301" s="269" t="s">
        <v>3228</v>
      </c>
    </row>
    <row r="1302" spans="1:13" x14ac:dyDescent="0.3">
      <c r="A1302" s="271">
        <v>1301</v>
      </c>
      <c r="B1302" s="264">
        <v>45888</v>
      </c>
      <c r="C1302" s="292" t="s">
        <v>1592</v>
      </c>
      <c r="E1302" s="292" t="s">
        <v>1125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2601</v>
      </c>
      <c r="E1303" s="292" t="s">
        <v>1125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1026</v>
      </c>
      <c r="E1304" s="292" t="s">
        <v>2179</v>
      </c>
      <c r="F1304" s="269" t="s">
        <v>1198</v>
      </c>
      <c r="G1304" s="265">
        <v>1400000</v>
      </c>
      <c r="H1304" s="269">
        <v>1</v>
      </c>
      <c r="K1304" s="265">
        <v>1400000</v>
      </c>
      <c r="M1304" s="269" t="s">
        <v>3230</v>
      </c>
    </row>
    <row r="1305" spans="1:13" x14ac:dyDescent="0.3">
      <c r="A1305" s="271">
        <v>1304</v>
      </c>
      <c r="B1305" s="264">
        <v>45889</v>
      </c>
      <c r="C1305" s="292" t="s">
        <v>1535</v>
      </c>
      <c r="E1305" s="292" t="s">
        <v>1737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1046</v>
      </c>
      <c r="E1306" s="292" t="s">
        <v>2173</v>
      </c>
      <c r="F1306" s="269" t="s">
        <v>1199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1046</v>
      </c>
      <c r="E1307" s="292" t="s">
        <v>2174</v>
      </c>
      <c r="F1307" s="269" t="s">
        <v>1797</v>
      </c>
      <c r="G1307" s="265">
        <v>50000</v>
      </c>
      <c r="H1307" s="269">
        <v>1</v>
      </c>
      <c r="K1307" s="265">
        <v>50000</v>
      </c>
      <c r="M1307" s="269" t="s">
        <v>3234</v>
      </c>
    </row>
    <row r="1308" spans="1:13" x14ac:dyDescent="0.3">
      <c r="A1308" s="271">
        <v>1307</v>
      </c>
      <c r="B1308" s="264">
        <v>45889</v>
      </c>
      <c r="C1308" s="292" t="s">
        <v>2549</v>
      </c>
      <c r="E1308" s="292" t="s">
        <v>1737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2254</v>
      </c>
      <c r="E1309" s="292" t="s">
        <v>1201</v>
      </c>
      <c r="F1309" s="269" t="s">
        <v>1746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2358</v>
      </c>
      <c r="E1310" s="292" t="s">
        <v>3237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1372</v>
      </c>
      <c r="E1311" s="292" t="s">
        <v>1711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2907</v>
      </c>
      <c r="E1312" s="292" t="s">
        <v>2283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1574</v>
      </c>
      <c r="E1313" s="292" t="s">
        <v>1738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1574</v>
      </c>
      <c r="E1314" s="292" t="s">
        <v>1260</v>
      </c>
      <c r="F1314" s="269" t="s">
        <v>1259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2549</v>
      </c>
      <c r="E1315" s="292" t="s">
        <v>2171</v>
      </c>
      <c r="F1315" s="269" t="s">
        <v>1458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1716</v>
      </c>
      <c r="E1316" s="292" t="s">
        <v>1203</v>
      </c>
      <c r="F1316" s="269" t="s">
        <v>1204</v>
      </c>
      <c r="G1316" s="265">
        <v>1200000</v>
      </c>
      <c r="H1316" s="269">
        <v>1</v>
      </c>
      <c r="K1316" s="265">
        <v>1200000</v>
      </c>
      <c r="M1316" s="269" t="s">
        <v>3243</v>
      </c>
    </row>
    <row r="1317" spans="1:13" x14ac:dyDescent="0.3">
      <c r="A1317" s="271">
        <v>1316</v>
      </c>
      <c r="B1317" s="264">
        <v>45890</v>
      </c>
      <c r="C1317" s="292" t="s">
        <v>1393</v>
      </c>
      <c r="E1317" s="292" t="s">
        <v>2173</v>
      </c>
      <c r="F1317" s="269" t="s">
        <v>1199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1393</v>
      </c>
      <c r="E1318" s="292" t="s">
        <v>3245</v>
      </c>
      <c r="H1318" s="269">
        <v>1</v>
      </c>
      <c r="L1318" s="265">
        <v>-600000</v>
      </c>
      <c r="M1318" s="269" t="s">
        <v>3246</v>
      </c>
    </row>
    <row r="1319" spans="1:13" x14ac:dyDescent="0.3">
      <c r="A1319" s="271">
        <v>1318</v>
      </c>
      <c r="B1319" s="264">
        <v>45890</v>
      </c>
      <c r="C1319" s="292" t="s">
        <v>1393</v>
      </c>
      <c r="E1319" s="292" t="s">
        <v>2174</v>
      </c>
      <c r="F1319" s="269" t="s">
        <v>1797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3111</v>
      </c>
      <c r="E1320" s="292" t="s">
        <v>2409</v>
      </c>
      <c r="F1320" s="269" t="s">
        <v>2739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2907</v>
      </c>
      <c r="E1321" s="292" t="s">
        <v>1125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3111</v>
      </c>
      <c r="E1322" s="292" t="s">
        <v>1125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2254</v>
      </c>
      <c r="E1323" s="292" t="s">
        <v>1125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2549</v>
      </c>
      <c r="E1324" s="292" t="s">
        <v>1125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1448</v>
      </c>
      <c r="E1325" s="292" t="s">
        <v>1125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2849</v>
      </c>
      <c r="E1326" s="292" t="s">
        <v>2805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1806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1806</v>
      </c>
      <c r="E1328" s="292" t="s">
        <v>2180</v>
      </c>
      <c r="F1328" s="269" t="s">
        <v>1205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3251</v>
      </c>
    </row>
    <row r="1329" spans="1:13" x14ac:dyDescent="0.3">
      <c r="A1329" s="271">
        <v>1328</v>
      </c>
      <c r="B1329" s="264">
        <v>45891</v>
      </c>
      <c r="C1329" s="292" t="s">
        <v>3253</v>
      </c>
      <c r="E1329" s="292" t="s">
        <v>3256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1313</v>
      </c>
      <c r="E1330" s="292" t="s">
        <v>1717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3259</v>
      </c>
      <c r="E1331" s="292" t="s">
        <v>3260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3261</v>
      </c>
    </row>
    <row r="1332" spans="1:13" x14ac:dyDescent="0.3">
      <c r="A1332" s="271">
        <v>1331</v>
      </c>
      <c r="B1332" s="264">
        <v>45891</v>
      </c>
      <c r="C1332" s="292" t="s">
        <v>3253</v>
      </c>
      <c r="E1332" s="292" t="s">
        <v>1125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3259</v>
      </c>
      <c r="E1333" s="292" t="s">
        <v>1125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2849</v>
      </c>
      <c r="E1334" s="292" t="s">
        <v>1125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2549</v>
      </c>
      <c r="E1335" s="292" t="s">
        <v>1125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1007</v>
      </c>
      <c r="E1336" s="292" t="s">
        <v>1711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2601</v>
      </c>
      <c r="E1337" s="292" t="s">
        <v>1740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1372</v>
      </c>
      <c r="E1338" s="292" t="s">
        <v>1740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1026</v>
      </c>
      <c r="E1339" s="292" t="s">
        <v>1125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1007</v>
      </c>
      <c r="E1340" s="292" t="s">
        <v>1125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1393</v>
      </c>
      <c r="E1341" s="292" t="s">
        <v>1738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1393</v>
      </c>
      <c r="E1342" s="292" t="s">
        <v>1201</v>
      </c>
      <c r="F1342" s="269" t="s">
        <v>1746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1393</v>
      </c>
      <c r="E1343" s="292" t="s">
        <v>2831</v>
      </c>
      <c r="F1343" s="269" t="s">
        <v>2741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1393</v>
      </c>
      <c r="E1344" s="292" t="s">
        <v>2180</v>
      </c>
      <c r="F1344" s="269" t="s">
        <v>1205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1393</v>
      </c>
      <c r="E1345" s="292" t="s">
        <v>2181</v>
      </c>
      <c r="F1345" s="269" t="s">
        <v>1253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1393</v>
      </c>
      <c r="E1346" s="292" t="s">
        <v>2184</v>
      </c>
      <c r="F1346" s="269" t="s">
        <v>1789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1393</v>
      </c>
      <c r="E1347" s="292" t="s">
        <v>2185</v>
      </c>
      <c r="F1347" s="269" t="s">
        <v>1816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1799</v>
      </c>
      <c r="E1348" s="292" t="s">
        <v>2180</v>
      </c>
      <c r="F1348" s="269" t="s">
        <v>1205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1799</v>
      </c>
      <c r="E1349" s="292" t="s">
        <v>2181</v>
      </c>
      <c r="F1349" s="269" t="s">
        <v>1253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1799</v>
      </c>
      <c r="E1350" s="292" t="s">
        <v>2184</v>
      </c>
      <c r="F1350" s="269" t="s">
        <v>1789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1799</v>
      </c>
      <c r="E1351" s="292" t="s">
        <v>2185</v>
      </c>
      <c r="F1351" s="269" t="s">
        <v>1816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3111</v>
      </c>
      <c r="E1352" s="292" t="s">
        <v>3272</v>
      </c>
      <c r="F1352" s="269" t="s">
        <v>3273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2907</v>
      </c>
      <c r="E1353" s="292" t="s">
        <v>2130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1571</v>
      </c>
      <c r="E1354" s="292" t="s">
        <v>2910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2285</v>
      </c>
      <c r="E1355" s="292" t="s">
        <v>3061</v>
      </c>
      <c r="F1355" s="269" t="s">
        <v>2320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2549</v>
      </c>
      <c r="E1356" s="292" t="s">
        <v>2021</v>
      </c>
      <c r="F1356" s="269" t="s">
        <v>1213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2549</v>
      </c>
      <c r="E1357" s="292" t="s">
        <v>1734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3280</v>
      </c>
      <c r="E1358" s="292" t="s">
        <v>2173</v>
      </c>
      <c r="F1358" s="269" t="s">
        <v>1199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3280</v>
      </c>
      <c r="E1359" s="292" t="s">
        <v>2173</v>
      </c>
      <c r="F1359" s="269" t="s">
        <v>1199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987</v>
      </c>
      <c r="E1360" s="292" t="s">
        <v>1737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2401</v>
      </c>
      <c r="E1361" s="292" t="s">
        <v>3287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2299</v>
      </c>
      <c r="E1362" s="292" t="s">
        <v>2292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1571</v>
      </c>
      <c r="E1363" s="292" t="s">
        <v>2180</v>
      </c>
      <c r="F1363" s="269" t="s">
        <v>1205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1268</v>
      </c>
      <c r="E1364" s="292" t="s">
        <v>2977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1571</v>
      </c>
      <c r="E1365" s="292" t="s">
        <v>2184</v>
      </c>
      <c r="F1365" s="269" t="s">
        <v>1789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1571</v>
      </c>
      <c r="E1366" s="292" t="s">
        <v>2185</v>
      </c>
      <c r="F1366" s="269" t="s">
        <v>1816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1571</v>
      </c>
      <c r="E1367" s="292" t="s">
        <v>2187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1571</v>
      </c>
      <c r="E1368" s="292" t="s">
        <v>2180</v>
      </c>
      <c r="F1368" s="269" t="s">
        <v>1205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1571</v>
      </c>
      <c r="E1369" s="292" t="s">
        <v>2183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1571</v>
      </c>
      <c r="E1370" s="292" t="s">
        <v>2184</v>
      </c>
      <c r="F1370" s="269" t="s">
        <v>1789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1571</v>
      </c>
      <c r="E1371" s="292" t="s">
        <v>2185</v>
      </c>
      <c r="F1371" s="269" t="s">
        <v>1816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1571</v>
      </c>
      <c r="E1372" s="292" t="s">
        <v>2187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1015</v>
      </c>
      <c r="E1373" s="292" t="s">
        <v>2180</v>
      </c>
      <c r="F1373" s="269" t="s">
        <v>1205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2208</v>
      </c>
      <c r="E1374" s="292" t="s">
        <v>2977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1438</v>
      </c>
      <c r="E1375" s="292" t="s">
        <v>3293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1438</v>
      </c>
      <c r="E1376" s="292" t="s">
        <v>3294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1574</v>
      </c>
      <c r="E1377" s="292" t="s">
        <v>1125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2401</v>
      </c>
      <c r="E1378" s="292" t="s">
        <v>1125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987</v>
      </c>
      <c r="E1379" s="292" t="s">
        <v>1125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2285</v>
      </c>
      <c r="E1380" s="292" t="s">
        <v>1125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2907</v>
      </c>
      <c r="E1381" s="292" t="s">
        <v>1125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3280</v>
      </c>
      <c r="E1382" s="292" t="s">
        <v>1125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1535</v>
      </c>
      <c r="E1383" s="292" t="s">
        <v>1913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1463</v>
      </c>
      <c r="E1384" s="292" t="s">
        <v>1910</v>
      </c>
      <c r="F1384" s="269" t="s">
        <v>2048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1015</v>
      </c>
      <c r="E1385" s="292" t="s">
        <v>2179</v>
      </c>
      <c r="F1385" s="269" t="s">
        <v>1198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1574</v>
      </c>
      <c r="E1386" s="292" t="s">
        <v>3299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1438</v>
      </c>
      <c r="E1387" s="292" t="s">
        <v>2180</v>
      </c>
      <c r="F1387" s="269" t="s">
        <v>1205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1438</v>
      </c>
      <c r="E1388" s="292" t="s">
        <v>2183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1438</v>
      </c>
      <c r="E1389" s="292" t="s">
        <v>2184</v>
      </c>
      <c r="F1389" s="269" t="s">
        <v>1789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1438</v>
      </c>
      <c r="E1390" s="292" t="s">
        <v>1711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2849</v>
      </c>
      <c r="E1391" s="292" t="s">
        <v>3303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2849</v>
      </c>
      <c r="E1392" s="292" t="s">
        <v>1513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2849</v>
      </c>
      <c r="E1393" s="292" t="s">
        <v>1125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1784</v>
      </c>
      <c r="E1394" s="292" t="s">
        <v>1125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2299</v>
      </c>
      <c r="E1395" s="292" t="s">
        <v>1125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1335</v>
      </c>
      <c r="E1396" s="292" t="s">
        <v>1216</v>
      </c>
      <c r="F1396" s="269" t="s">
        <v>2155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1467</v>
      </c>
      <c r="E1397" s="292" t="s">
        <v>3307</v>
      </c>
      <c r="F1397" s="269" t="s">
        <v>3308</v>
      </c>
      <c r="M1397" s="269"/>
    </row>
    <row r="1398" spans="1:13" x14ac:dyDescent="0.3">
      <c r="A1398" s="271">
        <v>1397</v>
      </c>
      <c r="B1398" s="264">
        <v>45896</v>
      </c>
      <c r="C1398" s="292" t="s">
        <v>3106</v>
      </c>
      <c r="E1398" s="292" t="s">
        <v>2171</v>
      </c>
      <c r="F1398" s="269" t="s">
        <v>1458</v>
      </c>
      <c r="G1398" s="265">
        <v>2500000</v>
      </c>
      <c r="H1398" s="269">
        <v>1</v>
      </c>
      <c r="K1398" s="265">
        <v>2500000</v>
      </c>
      <c r="M1398" s="269" t="s">
        <v>3310</v>
      </c>
    </row>
    <row r="1399" spans="1:13" x14ac:dyDescent="0.3">
      <c r="A1399" s="271">
        <v>1398</v>
      </c>
      <c r="B1399" s="264">
        <v>45896</v>
      </c>
      <c r="C1399" s="292" t="s">
        <v>1741</v>
      </c>
      <c r="E1399" s="292" t="s">
        <v>2189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1082</v>
      </c>
      <c r="E1400" s="292" t="s">
        <v>2409</v>
      </c>
      <c r="F1400" s="269" t="s">
        <v>2739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2459</v>
      </c>
      <c r="E1401" s="292" t="s">
        <v>1717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2549</v>
      </c>
      <c r="E1402" s="292" t="s">
        <v>3315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3106</v>
      </c>
      <c r="E1403" s="292" t="s">
        <v>1125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1335</v>
      </c>
      <c r="E1404" s="292" t="s">
        <v>1664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2458</v>
      </c>
      <c r="E1405" s="292" t="s">
        <v>1125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3111</v>
      </c>
      <c r="E1406" s="292" t="s">
        <v>1125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2588</v>
      </c>
      <c r="E1407" s="292" t="s">
        <v>1125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1281</v>
      </c>
      <c r="E1408" s="292" t="s">
        <v>3329</v>
      </c>
      <c r="G1408" s="265">
        <v>2500000</v>
      </c>
      <c r="H1408" s="269">
        <v>1</v>
      </c>
      <c r="J1408" s="266" t="s">
        <v>3330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1784</v>
      </c>
      <c r="E1409" s="292" t="s">
        <v>1737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1147</v>
      </c>
      <c r="E1410" s="292" t="s">
        <v>2404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1046</v>
      </c>
      <c r="E1411" s="292" t="s">
        <v>2190</v>
      </c>
      <c r="F1411" s="269" t="s">
        <v>1196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1171</v>
      </c>
      <c r="E1412" s="292" t="s">
        <v>1555</v>
      </c>
      <c r="F1412" s="269" t="s">
        <v>1762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1171</v>
      </c>
      <c r="E1413" s="292" t="s">
        <v>1513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1571</v>
      </c>
      <c r="E1414" s="292" t="s">
        <v>2910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1716</v>
      </c>
      <c r="E1415" s="292" t="s">
        <v>2173</v>
      </c>
      <c r="F1415" s="269" t="s">
        <v>1199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1716</v>
      </c>
      <c r="E1416" s="292" t="s">
        <v>2174</v>
      </c>
      <c r="F1416" s="269" t="s">
        <v>1797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1467</v>
      </c>
      <c r="E1417" s="292" t="s">
        <v>1125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1535</v>
      </c>
      <c r="E1418" s="292" t="s">
        <v>1125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1463</v>
      </c>
      <c r="E1419" s="292" t="s">
        <v>2395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1463</v>
      </c>
      <c r="E1420" s="292" t="s">
        <v>1125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1147</v>
      </c>
      <c r="E1421" s="292" t="s">
        <v>1125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1473</v>
      </c>
      <c r="E1422" s="292" t="s">
        <v>1125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1806</v>
      </c>
      <c r="E1423" s="292" t="s">
        <v>1125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1023</v>
      </c>
      <c r="E1424" s="292" t="s">
        <v>2209</v>
      </c>
      <c r="F1424" s="269" t="s">
        <v>1754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2989</v>
      </c>
      <c r="E1425" s="292" t="s">
        <v>3331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1023</v>
      </c>
      <c r="E1426" s="292" t="s">
        <v>2977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1023</v>
      </c>
      <c r="E1427" s="292" t="s">
        <v>3353</v>
      </c>
      <c r="F1427" s="269" t="s">
        <v>1726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1023</v>
      </c>
      <c r="E1428" s="292" t="s">
        <v>2654</v>
      </c>
      <c r="F1428" s="269" t="s">
        <v>1727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1023</v>
      </c>
      <c r="E1429" s="292" t="s">
        <v>2426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3472</v>
      </c>
      <c r="E1430" s="292" t="s">
        <v>3473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3472</v>
      </c>
      <c r="E1431" s="292" t="s">
        <v>3474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3472</v>
      </c>
      <c r="E1432" s="292" t="s">
        <v>3475</v>
      </c>
      <c r="F1432" s="269" t="s">
        <v>3476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3472</v>
      </c>
      <c r="E1433" s="292" t="s">
        <v>3477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3472</v>
      </c>
      <c r="E1434" s="292" t="s">
        <v>3478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1716</v>
      </c>
      <c r="E1435" s="292" t="s">
        <v>2171</v>
      </c>
      <c r="F1435" s="269" t="s">
        <v>1458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3192</v>
      </c>
      <c r="E1436" s="292" t="s">
        <v>1737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3192</v>
      </c>
      <c r="E1437" s="292" t="s">
        <v>1125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2899</v>
      </c>
      <c r="E1438" s="292" t="s">
        <v>2648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3354</v>
      </c>
    </row>
    <row r="1439" spans="1:13" x14ac:dyDescent="0.3">
      <c r="A1439" s="271">
        <v>1438</v>
      </c>
      <c r="B1439" s="264">
        <v>45899</v>
      </c>
      <c r="C1439" s="292" t="s">
        <v>1741</v>
      </c>
      <c r="E1439" s="292" t="s">
        <v>2292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1548</v>
      </c>
      <c r="E1440" s="292" t="s">
        <v>1125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1571</v>
      </c>
      <c r="E1441" s="292" t="s">
        <v>1740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1171</v>
      </c>
      <c r="E1442" s="292" t="s">
        <v>1740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1393</v>
      </c>
      <c r="E1443" s="292" t="s">
        <v>1125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1082</v>
      </c>
      <c r="E1444" s="292" t="s">
        <v>1125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1716</v>
      </c>
      <c r="E1445" s="292" t="s">
        <v>1125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1799</v>
      </c>
      <c r="E1446" s="292" t="s">
        <v>1125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1393</v>
      </c>
      <c r="E1447" s="292" t="s">
        <v>1201</v>
      </c>
      <c r="F1447" s="269" t="s">
        <v>1746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1393</v>
      </c>
      <c r="E1448" s="292" t="s">
        <v>1490</v>
      </c>
      <c r="F1448" s="269" t="s">
        <v>2670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1393</v>
      </c>
      <c r="E1449" s="292" t="s">
        <v>2831</v>
      </c>
      <c r="F1449" s="269" t="s">
        <v>2741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1393</v>
      </c>
      <c r="E1450" s="292" t="s">
        <v>2292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1393</v>
      </c>
      <c r="E1451" s="292" t="s">
        <v>1260</v>
      </c>
      <c r="F1451" s="269" t="s">
        <v>1259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1393</v>
      </c>
      <c r="E1452" s="292" t="s">
        <v>1699</v>
      </c>
      <c r="F1452" s="269" t="s">
        <v>1698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3472</v>
      </c>
      <c r="E1453" s="292" t="s">
        <v>3479</v>
      </c>
      <c r="F1453" s="269" t="s">
        <v>3480</v>
      </c>
      <c r="G1453" s="265">
        <v>800000</v>
      </c>
      <c r="H1453" s="269">
        <v>1</v>
      </c>
      <c r="K1453" s="265">
        <v>800000</v>
      </c>
      <c r="M1453" s="269" t="s">
        <v>3481</v>
      </c>
    </row>
    <row r="1454" spans="1:13" x14ac:dyDescent="0.3">
      <c r="A1454" s="271">
        <v>1453</v>
      </c>
      <c r="B1454" s="264">
        <v>45901</v>
      </c>
      <c r="C1454" s="292" t="s">
        <v>1467</v>
      </c>
      <c r="E1454" s="292" t="s">
        <v>2173</v>
      </c>
      <c r="F1454" s="269" t="s">
        <v>1199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1806</v>
      </c>
      <c r="E1455" s="292" t="s">
        <v>1203</v>
      </c>
      <c r="F1455" s="269" t="s">
        <v>1557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1806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1438</v>
      </c>
      <c r="E1457" s="292" t="s">
        <v>2189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2753</v>
      </c>
      <c r="E1458" s="292" t="s">
        <v>2796</v>
      </c>
      <c r="F1458" s="269" t="s">
        <v>2795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2753</v>
      </c>
      <c r="E1459" s="292" t="s">
        <v>2176</v>
      </c>
      <c r="F1459" s="269" t="s">
        <v>1714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3338</v>
      </c>
      <c r="E1460" s="292" t="s">
        <v>3051</v>
      </c>
      <c r="F1460" s="269" t="s">
        <v>3050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1438</v>
      </c>
      <c r="E1461" s="292" t="s">
        <v>2173</v>
      </c>
      <c r="F1461" s="269" t="s">
        <v>1199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2989</v>
      </c>
      <c r="E1462" s="292" t="s">
        <v>1125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2753</v>
      </c>
      <c r="E1463" s="292" t="s">
        <v>1125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3338</v>
      </c>
      <c r="E1464" s="292" t="s">
        <v>1125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2860</v>
      </c>
      <c r="E1465" s="292" t="s">
        <v>1125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1046</v>
      </c>
      <c r="E1466" s="292" t="s">
        <v>1125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1171</v>
      </c>
      <c r="E1467" s="292" t="s">
        <v>2292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1971</v>
      </c>
      <c r="E1468" s="292" t="s">
        <v>2189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2989</v>
      </c>
      <c r="E1469" s="292" t="s">
        <v>2173</v>
      </c>
      <c r="F1469" s="269" t="s">
        <v>1199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2989</v>
      </c>
      <c r="E1470" s="292" t="s">
        <v>2174</v>
      </c>
      <c r="F1470" s="269" t="s">
        <v>1797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1147</v>
      </c>
      <c r="E1471" s="292" t="s">
        <v>2185</v>
      </c>
      <c r="F1471" s="269" t="s">
        <v>1816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1571</v>
      </c>
      <c r="E1472" s="292" t="s">
        <v>1737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1488</v>
      </c>
      <c r="E1473" s="292" t="s">
        <v>3360</v>
      </c>
      <c r="F1473" s="269" t="s">
        <v>1204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1007</v>
      </c>
      <c r="E1474" s="292" t="s">
        <v>1711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1971</v>
      </c>
      <c r="E1475" s="292" t="s">
        <v>1125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1806</v>
      </c>
      <c r="E1476" s="292" t="s">
        <v>1125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1018</v>
      </c>
      <c r="E1477" s="292" t="s">
        <v>1740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1784</v>
      </c>
      <c r="E1478" s="292" t="s">
        <v>2173</v>
      </c>
      <c r="F1478" s="269" t="s">
        <v>1199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1784</v>
      </c>
      <c r="E1479" s="292" t="s">
        <v>2174</v>
      </c>
      <c r="F1479" s="269" t="s">
        <v>1797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1461</v>
      </c>
      <c r="E1480" s="292" t="s">
        <v>1490</v>
      </c>
      <c r="F1480" s="269" t="s">
        <v>2670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1438</v>
      </c>
      <c r="E1481" s="292" t="s">
        <v>2180</v>
      </c>
      <c r="F1481" s="269" t="s">
        <v>1205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1438</v>
      </c>
      <c r="E1482" s="292" t="s">
        <v>2183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1171</v>
      </c>
      <c r="E1483" s="292" t="s">
        <v>1555</v>
      </c>
      <c r="F1483" s="269" t="s">
        <v>1762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1171</v>
      </c>
      <c r="E1484" s="292" t="s">
        <v>3366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1492</v>
      </c>
      <c r="E1485" s="292" t="s">
        <v>3368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1574</v>
      </c>
      <c r="E1486" s="292" t="s">
        <v>2180</v>
      </c>
      <c r="F1486" s="269" t="s">
        <v>1205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1574</v>
      </c>
      <c r="E1487" s="292" t="s">
        <v>2183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3280</v>
      </c>
      <c r="E1488" s="292" t="s">
        <v>2173</v>
      </c>
      <c r="F1488" s="269" t="s">
        <v>1199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3435</v>
      </c>
      <c r="E1489" s="292" t="s">
        <v>3436</v>
      </c>
      <c r="F1489" s="269" t="s">
        <v>3437</v>
      </c>
      <c r="G1489" s="265">
        <v>1850000</v>
      </c>
      <c r="H1489" s="269">
        <v>1</v>
      </c>
      <c r="J1489" s="266" t="s">
        <v>3438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3599</v>
      </c>
      <c r="E1490" s="292" t="s">
        <v>3600</v>
      </c>
      <c r="F1490" s="269" t="s">
        <v>3601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3379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1741</v>
      </c>
      <c r="E1492" s="292" t="s">
        <v>1856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3599</v>
      </c>
      <c r="E1493" s="292" t="s">
        <v>3602</v>
      </c>
      <c r="G1493" s="265">
        <v>150000</v>
      </c>
      <c r="H1493" s="269">
        <v>1</v>
      </c>
      <c r="J1493" s="266" t="s">
        <v>3603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1841</v>
      </c>
      <c r="E1494" s="292" t="s">
        <v>2805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3386</v>
      </c>
    </row>
    <row r="1495" spans="1:13" x14ac:dyDescent="0.3">
      <c r="A1495" s="271">
        <v>1494</v>
      </c>
      <c r="B1495" s="264">
        <v>45903</v>
      </c>
      <c r="C1495" s="292" t="s">
        <v>1741</v>
      </c>
      <c r="E1495" s="292" t="s">
        <v>1513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1741</v>
      </c>
      <c r="E1496" s="292" t="s">
        <v>1513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3418</v>
      </c>
      <c r="E1497" s="292" t="s">
        <v>3419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1492</v>
      </c>
      <c r="E1498" s="292" t="s">
        <v>1794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3280</v>
      </c>
      <c r="E1499" s="292" t="s">
        <v>1794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2312</v>
      </c>
      <c r="E1500" s="292" t="s">
        <v>1794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3388</v>
      </c>
      <c r="E1501" s="292" t="s">
        <v>1555</v>
      </c>
      <c r="F1501" s="269" t="s">
        <v>1762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1467</v>
      </c>
      <c r="E1502" s="292" t="s">
        <v>1662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1488</v>
      </c>
      <c r="E1503" s="292" t="s">
        <v>2292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1488</v>
      </c>
      <c r="E1504" s="292" t="s">
        <v>1490</v>
      </c>
      <c r="F1504" s="269" t="s">
        <v>2670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1488</v>
      </c>
      <c r="E1505" s="292" t="s">
        <v>3404</v>
      </c>
      <c r="F1505" s="269" t="s">
        <v>3403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3394</v>
      </c>
      <c r="E1506" s="292" t="s">
        <v>2404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3394</v>
      </c>
      <c r="E1507" s="292" t="s">
        <v>1260</v>
      </c>
      <c r="F1507" s="269" t="s">
        <v>1259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1473</v>
      </c>
      <c r="E1508" s="292" t="s">
        <v>1737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2907</v>
      </c>
      <c r="E1509" s="292" t="s">
        <v>2130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1467</v>
      </c>
      <c r="E1510" s="292" t="s">
        <v>2173</v>
      </c>
      <c r="F1510" s="269" t="s">
        <v>1199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1716</v>
      </c>
      <c r="E1511" s="292" t="s">
        <v>2084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1473</v>
      </c>
      <c r="E1512" s="292" t="s">
        <v>1125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3388</v>
      </c>
      <c r="E1513" s="292" t="s">
        <v>1125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2907</v>
      </c>
      <c r="E1514" s="292" t="s">
        <v>1125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1488</v>
      </c>
      <c r="E1515" s="292" t="s">
        <v>3420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1841</v>
      </c>
      <c r="E1516" s="292" t="s">
        <v>1740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1741</v>
      </c>
      <c r="E1517" s="292" t="s">
        <v>3421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1015</v>
      </c>
      <c r="E1518" s="292" t="s">
        <v>3422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1015</v>
      </c>
      <c r="E1519" s="292" t="s">
        <v>2179</v>
      </c>
      <c r="F1519" s="269" t="s">
        <v>1198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3423</v>
      </c>
    </row>
    <row r="1520" spans="1:13" x14ac:dyDescent="0.3">
      <c r="A1520" s="271">
        <v>1519</v>
      </c>
      <c r="B1520" s="264">
        <v>45905</v>
      </c>
      <c r="C1520" s="292" t="s">
        <v>1461</v>
      </c>
      <c r="E1520" s="292" t="s">
        <v>2151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1018</v>
      </c>
      <c r="E1521" s="292" t="s">
        <v>1201</v>
      </c>
      <c r="F1521" s="269" t="s">
        <v>1746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1438</v>
      </c>
      <c r="E1522" s="292" t="s">
        <v>2026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1438</v>
      </c>
      <c r="E1523" s="292" t="s">
        <v>2824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1438</v>
      </c>
      <c r="E1524" s="292" t="s">
        <v>3426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1300</v>
      </c>
      <c r="E1525" s="292" t="s">
        <v>3042</v>
      </c>
      <c r="F1525" s="269" t="s">
        <v>1946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1716</v>
      </c>
      <c r="E1526" s="292" t="s">
        <v>3429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1716</v>
      </c>
      <c r="E1527" s="292" t="s">
        <v>1543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3140</v>
      </c>
      <c r="E1528" s="292" t="s">
        <v>1753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3140</v>
      </c>
      <c r="E1529" s="292" t="s">
        <v>2105</v>
      </c>
      <c r="F1529" s="269" t="s">
        <v>2573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3440</v>
      </c>
      <c r="E1530" s="292" t="s">
        <v>4009</v>
      </c>
      <c r="F1530" s="269" t="s">
        <v>2210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1393</v>
      </c>
      <c r="E1531" s="292" t="s">
        <v>1201</v>
      </c>
      <c r="F1531" s="269" t="s">
        <v>1746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1393</v>
      </c>
      <c r="E1532" s="292" t="s">
        <v>2831</v>
      </c>
      <c r="F1532" s="269" t="s">
        <v>2741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1443</v>
      </c>
      <c r="E1533" s="292" t="s">
        <v>1125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1467</v>
      </c>
      <c r="E1534" s="292" t="s">
        <v>1740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3140</v>
      </c>
      <c r="E1535" s="292" t="s">
        <v>1740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3440</v>
      </c>
      <c r="E1536" s="292" t="s">
        <v>1740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1467</v>
      </c>
      <c r="E1537" s="292" t="s">
        <v>2180</v>
      </c>
      <c r="F1537" s="269" t="s">
        <v>1205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3394</v>
      </c>
      <c r="E1538" s="292" t="s">
        <v>1740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3447</v>
      </c>
      <c r="E1539" s="292" t="s">
        <v>3454</v>
      </c>
      <c r="F1539" s="269" t="s">
        <v>1205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3447</v>
      </c>
      <c r="E1540" s="292" t="s">
        <v>2183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3447</v>
      </c>
      <c r="E1541" s="292" t="s">
        <v>2184</v>
      </c>
      <c r="F1541" s="269" t="s">
        <v>1789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3447</v>
      </c>
      <c r="E1542" s="292" t="s">
        <v>2185</v>
      </c>
      <c r="F1542" s="269" t="s">
        <v>1816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2989</v>
      </c>
      <c r="E1543" s="292" t="s">
        <v>3457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3450</v>
      </c>
      <c r="E1544" s="292" t="s">
        <v>3459</v>
      </c>
      <c r="F1544" s="269" t="s">
        <v>1557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3447</v>
      </c>
      <c r="E1545" s="292" t="s">
        <v>1125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3450</v>
      </c>
      <c r="E1546" s="292" t="s">
        <v>1794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1300</v>
      </c>
      <c r="E1547" s="292" t="s">
        <v>1794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1590</v>
      </c>
      <c r="E1548" s="292" t="s">
        <v>1794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1488</v>
      </c>
      <c r="E1549" s="292" t="s">
        <v>3461</v>
      </c>
      <c r="F1549" s="269" t="s">
        <v>1204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1580</v>
      </c>
      <c r="E1550" s="292" t="s">
        <v>2100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1300</v>
      </c>
      <c r="E1551" s="292" t="s">
        <v>3454</v>
      </c>
      <c r="F1551" s="269" t="s">
        <v>1205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1300</v>
      </c>
      <c r="E1552" s="292" t="s">
        <v>2183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1300</v>
      </c>
      <c r="E1553" s="292" t="s">
        <v>2184</v>
      </c>
      <c r="F1553" s="269" t="s">
        <v>1789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1300</v>
      </c>
      <c r="E1554" s="292" t="s">
        <v>2185</v>
      </c>
      <c r="F1554" s="269" t="s">
        <v>1816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1574</v>
      </c>
      <c r="E1555" s="292" t="s">
        <v>3454</v>
      </c>
      <c r="F1555" s="269" t="s">
        <v>1205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1665</v>
      </c>
      <c r="E1556" s="292" t="s">
        <v>3467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1053</v>
      </c>
      <c r="E1557" s="292" t="s">
        <v>2130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1473</v>
      </c>
      <c r="E1558" s="292" t="s">
        <v>3454</v>
      </c>
      <c r="F1558" s="269" t="s">
        <v>1205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1473</v>
      </c>
      <c r="E1559" s="292" t="s">
        <v>2181</v>
      </c>
      <c r="F1559" s="269" t="s">
        <v>1253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1473</v>
      </c>
      <c r="E1560" s="292" t="s">
        <v>2185</v>
      </c>
      <c r="F1560" s="269" t="s">
        <v>1816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1473</v>
      </c>
      <c r="E1561" s="292" t="s">
        <v>2184</v>
      </c>
      <c r="F1561" s="269" t="s">
        <v>1789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1393</v>
      </c>
      <c r="E1562" s="292" t="s">
        <v>1737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1053</v>
      </c>
      <c r="E1563" s="292" t="s">
        <v>1794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1548</v>
      </c>
      <c r="E1564" s="292" t="s">
        <v>1125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1300</v>
      </c>
      <c r="E1565" s="292" t="s">
        <v>1125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1171</v>
      </c>
      <c r="E1566" s="292" t="s">
        <v>1125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3507</v>
      </c>
      <c r="E1567" s="292" t="s">
        <v>3508</v>
      </c>
      <c r="G1567" s="265">
        <v>1100000</v>
      </c>
      <c r="H1567" s="269">
        <v>1</v>
      </c>
      <c r="J1567" s="266" t="s">
        <v>3509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2401</v>
      </c>
      <c r="E1568" s="292" t="s">
        <v>2182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987</v>
      </c>
      <c r="E1569" s="292" t="s">
        <v>2179</v>
      </c>
      <c r="F1569" s="269" t="s">
        <v>1198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2458</v>
      </c>
      <c r="E1570" s="292" t="s">
        <v>1711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1861</v>
      </c>
      <c r="E1571" s="292" t="s">
        <v>2190</v>
      </c>
      <c r="F1571" s="269" t="s">
        <v>1196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1861</v>
      </c>
      <c r="E1572" s="292" t="s">
        <v>1125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2458</v>
      </c>
      <c r="E1573" s="292" t="s">
        <v>1125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987</v>
      </c>
      <c r="E1574" s="292" t="s">
        <v>1125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1443</v>
      </c>
      <c r="E1575" s="292" t="s">
        <v>3495</v>
      </c>
      <c r="F1575" s="269" t="s">
        <v>1205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1665</v>
      </c>
      <c r="E1576" s="292" t="s">
        <v>1201</v>
      </c>
      <c r="F1576" s="269" t="s">
        <v>1746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1665</v>
      </c>
      <c r="E1577" s="292" t="s">
        <v>1490</v>
      </c>
      <c r="F1577" s="269" t="s">
        <v>2670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3645</v>
      </c>
      <c r="E1578" s="292" t="s">
        <v>3647</v>
      </c>
      <c r="F1578" s="269" t="s">
        <v>3648</v>
      </c>
      <c r="G1578" s="265">
        <v>150000</v>
      </c>
      <c r="H1578" s="269">
        <v>1</v>
      </c>
      <c r="K1578" s="265">
        <v>150000</v>
      </c>
      <c r="M1578" s="292" t="s">
        <v>3649</v>
      </c>
    </row>
    <row r="1579" spans="1:13" x14ac:dyDescent="0.3">
      <c r="A1579" s="271">
        <v>1578</v>
      </c>
      <c r="B1579" s="264">
        <v>45910</v>
      </c>
      <c r="C1579" s="292" t="s">
        <v>1535</v>
      </c>
      <c r="E1579" s="292" t="s">
        <v>1201</v>
      </c>
      <c r="F1579" s="269" t="s">
        <v>1746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1535</v>
      </c>
      <c r="E1580" s="292" t="s">
        <v>3494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3491</v>
      </c>
      <c r="E1581" s="292" t="s">
        <v>3454</v>
      </c>
      <c r="F1581" s="269" t="s">
        <v>1205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1438</v>
      </c>
      <c r="E1582" s="292" t="s">
        <v>3426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3379</v>
      </c>
      <c r="E1583" s="292" t="s">
        <v>2173</v>
      </c>
      <c r="F1583" s="269" t="s">
        <v>1199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3379</v>
      </c>
      <c r="E1584" s="292" t="s">
        <v>2174</v>
      </c>
      <c r="F1584" s="269" t="s">
        <v>1797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1438</v>
      </c>
      <c r="E1585" s="292" t="s">
        <v>3293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1300</v>
      </c>
      <c r="E1586" s="292" t="s">
        <v>2187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2774</v>
      </c>
      <c r="E1587" s="292" t="s">
        <v>2283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1784</v>
      </c>
      <c r="E1588" s="292" t="s">
        <v>2187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1784</v>
      </c>
      <c r="E1589" s="292" t="s">
        <v>3454</v>
      </c>
      <c r="F1589" s="269" t="s">
        <v>1205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1784</v>
      </c>
      <c r="E1590" s="292" t="s">
        <v>2185</v>
      </c>
      <c r="F1590" s="269" t="s">
        <v>1816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1784</v>
      </c>
      <c r="E1591" s="292" t="s">
        <v>2184</v>
      </c>
      <c r="F1591" s="269" t="s">
        <v>1789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1784</v>
      </c>
      <c r="E1592" s="292" t="s">
        <v>1513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1461</v>
      </c>
      <c r="E1593" s="292" t="s">
        <v>1125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3379</v>
      </c>
      <c r="E1594" s="292" t="s">
        <v>1125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1300</v>
      </c>
      <c r="E1595" s="292" t="s">
        <v>1125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1443</v>
      </c>
      <c r="E1596" s="292" t="s">
        <v>1125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2401</v>
      </c>
      <c r="E1597" s="292" t="s">
        <v>1125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1580</v>
      </c>
      <c r="E1598" s="292" t="s">
        <v>1125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2774</v>
      </c>
      <c r="E1599" s="292" t="s">
        <v>1125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3491</v>
      </c>
      <c r="E1600" s="292" t="s">
        <v>1125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1461</v>
      </c>
      <c r="E1601" s="292" t="s">
        <v>3212</v>
      </c>
      <c r="F1601" s="269" t="s">
        <v>3511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1082</v>
      </c>
      <c r="E1602" s="292" t="s">
        <v>2173</v>
      </c>
      <c r="F1602" s="269" t="s">
        <v>1199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1082</v>
      </c>
      <c r="E1603" s="292" t="s">
        <v>2174</v>
      </c>
      <c r="F1603" s="269" t="s">
        <v>1797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1806</v>
      </c>
      <c r="E1604" s="292" t="s">
        <v>1203</v>
      </c>
      <c r="F1604" s="269" t="s">
        <v>1202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987</v>
      </c>
      <c r="E1605" s="292" t="s">
        <v>2387</v>
      </c>
      <c r="F1605" s="269" t="s">
        <v>2878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1443</v>
      </c>
      <c r="E1606" s="292" t="s">
        <v>3368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1443</v>
      </c>
      <c r="E1607" s="292" t="s">
        <v>1543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1443</v>
      </c>
      <c r="E1608" s="292" t="s">
        <v>3518</v>
      </c>
      <c r="F1608" s="269" t="s">
        <v>3517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1393</v>
      </c>
      <c r="E1609" s="292" t="s">
        <v>2404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1784</v>
      </c>
      <c r="E1610" s="292" t="s">
        <v>3368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1784</v>
      </c>
      <c r="E1611" s="292" t="s">
        <v>1513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3106</v>
      </c>
      <c r="E1612" s="292" t="s">
        <v>1737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1574</v>
      </c>
      <c r="E1613" s="292" t="s">
        <v>1125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987</v>
      </c>
      <c r="E1614" s="292" t="s">
        <v>1125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3106</v>
      </c>
      <c r="E1615" s="292" t="s">
        <v>1125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1467</v>
      </c>
      <c r="E1616" s="292" t="s">
        <v>2189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1665</v>
      </c>
      <c r="E1617" s="292" t="s">
        <v>2409</v>
      </c>
      <c r="F1617" s="269" t="s">
        <v>2739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1716</v>
      </c>
      <c r="E1618" s="292" t="s">
        <v>1529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2907</v>
      </c>
      <c r="E1619" s="292" t="s">
        <v>2931</v>
      </c>
      <c r="F1619" s="269" t="s">
        <v>3108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1716</v>
      </c>
      <c r="E1620" s="292" t="s">
        <v>3529</v>
      </c>
      <c r="F1620" s="269" t="s">
        <v>2320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1463</v>
      </c>
      <c r="E1621" s="292" t="s">
        <v>2182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3532</v>
      </c>
      <c r="E1622" s="292" t="s">
        <v>3264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3534</v>
      </c>
      <c r="E1623" s="292" t="s">
        <v>3535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1443</v>
      </c>
      <c r="E1624" s="292" t="s">
        <v>1125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3532</v>
      </c>
      <c r="E1625" s="292" t="s">
        <v>1125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1716</v>
      </c>
      <c r="E1626" s="292" t="s">
        <v>1738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1443</v>
      </c>
      <c r="E1627" s="292" t="s">
        <v>1201</v>
      </c>
      <c r="F1627" s="269" t="s">
        <v>1746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1974</v>
      </c>
      <c r="E1628" s="292" t="s">
        <v>1203</v>
      </c>
      <c r="F1628" s="269" t="s">
        <v>1204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1974</v>
      </c>
      <c r="E1629" s="292" t="s">
        <v>2904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1053</v>
      </c>
      <c r="E1630" s="292" t="s">
        <v>2173</v>
      </c>
      <c r="F1630" s="269" t="s">
        <v>1199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1053</v>
      </c>
      <c r="E1631" s="292" t="s">
        <v>2174</v>
      </c>
      <c r="F1631" s="269" t="s">
        <v>1797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1855</v>
      </c>
      <c r="E1632" s="292" t="s">
        <v>3538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1393</v>
      </c>
      <c r="E1633" s="292" t="s">
        <v>1737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1147</v>
      </c>
      <c r="E1634" s="292" t="s">
        <v>1711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1438</v>
      </c>
      <c r="E1635" s="292" t="s">
        <v>2188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1438</v>
      </c>
      <c r="E1636" s="292" t="s">
        <v>3547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1574</v>
      </c>
      <c r="E1637" s="292" t="s">
        <v>2050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1741</v>
      </c>
      <c r="E1638" s="292" t="s">
        <v>1125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2614</v>
      </c>
      <c r="E1639" s="292" t="s">
        <v>1740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1974</v>
      </c>
      <c r="E1640" s="292" t="s">
        <v>1740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1665</v>
      </c>
      <c r="E1641" s="292" t="s">
        <v>1740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1574</v>
      </c>
      <c r="E1642" s="292" t="s">
        <v>3454</v>
      </c>
      <c r="F1642" s="269" t="s">
        <v>1205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2285</v>
      </c>
      <c r="E1643" s="292" t="s">
        <v>3454</v>
      </c>
      <c r="F1643" s="269" t="s">
        <v>1205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1974</v>
      </c>
      <c r="E1644" s="292" t="s">
        <v>1203</v>
      </c>
      <c r="F1644" s="269" t="s">
        <v>1204</v>
      </c>
      <c r="G1644" s="265">
        <v>1200000</v>
      </c>
      <c r="H1644" s="269">
        <v>1</v>
      </c>
      <c r="K1644" s="265">
        <v>1200000</v>
      </c>
      <c r="M1644" s="292" t="s">
        <v>3550</v>
      </c>
    </row>
    <row r="1645" spans="1:13" x14ac:dyDescent="0.3">
      <c r="A1645" s="271">
        <v>1644</v>
      </c>
      <c r="B1645" s="264">
        <v>45916</v>
      </c>
      <c r="C1645" s="292" t="s">
        <v>1438</v>
      </c>
      <c r="E1645" s="292" t="s">
        <v>2189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1448</v>
      </c>
      <c r="E1646" s="292" t="s">
        <v>2130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1015</v>
      </c>
      <c r="E1647" s="292" t="s">
        <v>1203</v>
      </c>
      <c r="F1647" s="269" t="s">
        <v>1986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1716</v>
      </c>
      <c r="E1648" s="292" t="s">
        <v>1543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987</v>
      </c>
      <c r="E1649" s="292" t="s">
        <v>2187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1488</v>
      </c>
      <c r="E1650" s="292" t="s">
        <v>2292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1443</v>
      </c>
      <c r="E1651" s="292" t="s">
        <v>1125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2285</v>
      </c>
      <c r="E1652" s="292" t="s">
        <v>1125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1488</v>
      </c>
      <c r="E1653" s="292" t="s">
        <v>1740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987</v>
      </c>
      <c r="E1654" s="292" t="s">
        <v>1740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1467</v>
      </c>
      <c r="E1655" s="292" t="s">
        <v>1125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1463</v>
      </c>
      <c r="E1656" s="292" t="s">
        <v>1740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1806</v>
      </c>
      <c r="E1657" s="292" t="s">
        <v>1125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3559</v>
      </c>
      <c r="E1658" s="292" t="s">
        <v>3454</v>
      </c>
      <c r="F1658" s="269" t="s">
        <v>1205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1799</v>
      </c>
      <c r="E1659" s="292" t="s">
        <v>3454</v>
      </c>
      <c r="F1659" s="269" t="s">
        <v>1205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1799</v>
      </c>
      <c r="E1660" s="292" t="s">
        <v>2179</v>
      </c>
      <c r="F1660" s="269" t="s">
        <v>1198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1799</v>
      </c>
      <c r="E1661" s="292" t="s">
        <v>2181</v>
      </c>
      <c r="F1661" s="269" t="s">
        <v>1253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1799</v>
      </c>
      <c r="E1662" s="292" t="s">
        <v>2185</v>
      </c>
      <c r="F1662" s="269" t="s">
        <v>1816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1741</v>
      </c>
      <c r="E1663" s="292" t="s">
        <v>2292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1741</v>
      </c>
      <c r="E1664" s="292" t="s">
        <v>2183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1741</v>
      </c>
      <c r="E1665" s="292" t="s">
        <v>2183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1741</v>
      </c>
      <c r="E1666" s="292" t="s">
        <v>1513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1716</v>
      </c>
      <c r="E1667" s="292" t="s">
        <v>3569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1716</v>
      </c>
      <c r="E1668" s="292" t="s">
        <v>1710</v>
      </c>
      <c r="F1668" s="269" t="s">
        <v>1709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2138</v>
      </c>
      <c r="E1669" s="292" t="s">
        <v>3454</v>
      </c>
      <c r="F1669" s="269" t="s">
        <v>1205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2138</v>
      </c>
      <c r="E1670" s="292" t="s">
        <v>2179</v>
      </c>
      <c r="F1670" s="269" t="s">
        <v>1198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2138</v>
      </c>
      <c r="E1671" s="292" t="s">
        <v>2184</v>
      </c>
      <c r="F1671" s="269" t="s">
        <v>1789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2141</v>
      </c>
      <c r="E1672" s="292" t="s">
        <v>1711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1665</v>
      </c>
      <c r="E1673" s="292" t="s">
        <v>2283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1974</v>
      </c>
      <c r="E1674" s="292" t="s">
        <v>1125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1393</v>
      </c>
      <c r="E1675" s="292" t="s">
        <v>3569</v>
      </c>
      <c r="F1675" s="269" t="s">
        <v>3579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1026</v>
      </c>
      <c r="E1676" s="292" t="s">
        <v>2796</v>
      </c>
      <c r="F1676" s="269" t="s">
        <v>2795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1026</v>
      </c>
      <c r="E1677" s="292" t="s">
        <v>2176</v>
      </c>
      <c r="F1677" s="269" t="s">
        <v>1714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1461</v>
      </c>
      <c r="E1678" s="292" t="s">
        <v>2671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1467</v>
      </c>
      <c r="E1679" s="292" t="s">
        <v>1201</v>
      </c>
      <c r="F1679" s="269" t="s">
        <v>1746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3111</v>
      </c>
      <c r="E1680" s="292" t="s">
        <v>2037</v>
      </c>
      <c r="F1680" s="269" t="s">
        <v>3589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1925</v>
      </c>
      <c r="E1681" s="292" t="s">
        <v>3033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1925</v>
      </c>
      <c r="E1682" s="292" t="s">
        <v>2895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3439</v>
      </c>
      <c r="E1683" s="292" t="s">
        <v>3581</v>
      </c>
      <c r="F1683" s="269" t="s">
        <v>3580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1438</v>
      </c>
      <c r="E1684" s="292" t="s">
        <v>2021</v>
      </c>
      <c r="F1684" s="269" t="s">
        <v>1213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1438</v>
      </c>
      <c r="E1685" s="292" t="s">
        <v>3578</v>
      </c>
      <c r="F1685" s="269" t="s">
        <v>3577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1438</v>
      </c>
      <c r="E1686" s="292" t="s">
        <v>3569</v>
      </c>
      <c r="F1686" s="269" t="s">
        <v>3579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1741</v>
      </c>
      <c r="E1687" s="292" t="s">
        <v>3575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2800</v>
      </c>
      <c r="E1688" s="292" t="s">
        <v>1529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3106</v>
      </c>
      <c r="E1689" s="292" t="s">
        <v>2189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2695</v>
      </c>
      <c r="E1690" s="292" t="s">
        <v>1555</v>
      </c>
      <c r="F1690" s="269" t="s">
        <v>2688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2695</v>
      </c>
      <c r="E1691" s="292" t="s">
        <v>1731</v>
      </c>
      <c r="F1691" s="269" t="s">
        <v>2825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3611</v>
      </c>
      <c r="E1692" s="292" t="s">
        <v>3612</v>
      </c>
      <c r="F1692" s="269" t="s">
        <v>3613</v>
      </c>
      <c r="G1692" s="265">
        <v>350000</v>
      </c>
      <c r="H1692" s="269">
        <v>2</v>
      </c>
      <c r="J1692" s="266" t="s">
        <v>3614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3106</v>
      </c>
      <c r="E1693" s="292" t="s">
        <v>1125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1448</v>
      </c>
      <c r="E1694" s="292" t="s">
        <v>1125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2141</v>
      </c>
      <c r="E1695" s="292" t="s">
        <v>1125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3439</v>
      </c>
      <c r="E1696" s="292" t="s">
        <v>1125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3559</v>
      </c>
      <c r="E1697" s="292" t="s">
        <v>1125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1082</v>
      </c>
      <c r="E1698" s="292" t="s">
        <v>1125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1082</v>
      </c>
      <c r="E1699" s="292" t="s">
        <v>2176</v>
      </c>
      <c r="F1699" s="269" t="s">
        <v>1714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1393</v>
      </c>
      <c r="E1700" s="292" t="s">
        <v>1737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1018</v>
      </c>
      <c r="E1701" s="292" t="s">
        <v>3569</v>
      </c>
      <c r="F1701" s="269" t="s">
        <v>3579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2733</v>
      </c>
      <c r="E1702" s="292" t="s">
        <v>3608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1018</v>
      </c>
      <c r="E1703" s="292" t="s">
        <v>3610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2800</v>
      </c>
      <c r="E1704" s="292" t="s">
        <v>1125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3111</v>
      </c>
      <c r="E1705" s="292" t="s">
        <v>1125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1053</v>
      </c>
      <c r="E1706" s="292" t="s">
        <v>1125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2695</v>
      </c>
      <c r="E1707" s="292" t="s">
        <v>1125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2312</v>
      </c>
      <c r="E1708" s="292" t="s">
        <v>1125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2733</v>
      </c>
      <c r="E1709" s="292" t="s">
        <v>1125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1925</v>
      </c>
      <c r="E1710" s="292" t="s">
        <v>1125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1784</v>
      </c>
      <c r="E1711" s="292" t="s">
        <v>1125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1803</v>
      </c>
      <c r="E1712" s="292" t="s">
        <v>1490</v>
      </c>
      <c r="F1712" s="269" t="s">
        <v>2670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1665</v>
      </c>
      <c r="E1713" s="292" t="s">
        <v>1125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3697</v>
      </c>
      <c r="E1714" s="292" t="s">
        <v>3698</v>
      </c>
      <c r="F1714" s="269" t="s">
        <v>3699</v>
      </c>
      <c r="G1714" s="265">
        <v>1300000</v>
      </c>
      <c r="H1714" s="269">
        <v>1</v>
      </c>
      <c r="J1714" s="266" t="s">
        <v>3134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1971</v>
      </c>
      <c r="E1715" s="292" t="s">
        <v>2173</v>
      </c>
      <c r="F1715" s="269" t="s">
        <v>1199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1971</v>
      </c>
      <c r="E1716" s="292" t="s">
        <v>2174</v>
      </c>
      <c r="F1716" s="269" t="s">
        <v>1797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1574</v>
      </c>
      <c r="E1717" s="292" t="s">
        <v>2181</v>
      </c>
      <c r="F1717" s="269" t="s">
        <v>1253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1461</v>
      </c>
      <c r="E1718" s="292" t="s">
        <v>1856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1436</v>
      </c>
      <c r="E1719" s="292" t="s">
        <v>1490</v>
      </c>
      <c r="F1719" s="269" t="s">
        <v>2670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2401</v>
      </c>
      <c r="E1720" s="292" t="s">
        <v>1203</v>
      </c>
      <c r="F1720" s="269" t="s">
        <v>1986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2401</v>
      </c>
      <c r="E1721" s="292" t="s">
        <v>2671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2401</v>
      </c>
      <c r="E1722" s="292" t="s">
        <v>1555</v>
      </c>
      <c r="F1722" s="269" t="s">
        <v>1220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1026</v>
      </c>
      <c r="E1723" s="292" t="s">
        <v>2173</v>
      </c>
      <c r="F1723" s="269" t="s">
        <v>1199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1026</v>
      </c>
      <c r="E1724" s="292" t="s">
        <v>2174</v>
      </c>
      <c r="F1724" s="269" t="s">
        <v>1797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1971</v>
      </c>
      <c r="E1725" s="292" t="s">
        <v>1740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1436</v>
      </c>
      <c r="E1726" s="292" t="s">
        <v>1740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2989</v>
      </c>
      <c r="E1727" s="292" t="s">
        <v>1740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1082</v>
      </c>
      <c r="E1728" s="292" t="s">
        <v>1740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2401</v>
      </c>
      <c r="E1729" s="292" t="s">
        <v>1125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1053</v>
      </c>
      <c r="E1730" s="292" t="s">
        <v>2195</v>
      </c>
      <c r="F1730" s="269" t="s">
        <v>1950</v>
      </c>
      <c r="G1730" s="265">
        <v>1800000</v>
      </c>
      <c r="H1730" s="269">
        <v>1</v>
      </c>
      <c r="K1730" s="265">
        <v>1800000</v>
      </c>
      <c r="M1730" s="292" t="s">
        <v>3633</v>
      </c>
    </row>
    <row r="1731" spans="1:13" x14ac:dyDescent="0.3">
      <c r="A1731" s="271">
        <v>1730</v>
      </c>
      <c r="B1731" s="264">
        <v>45923</v>
      </c>
      <c r="C1731" s="292" t="s">
        <v>1053</v>
      </c>
      <c r="E1731" s="292" t="s">
        <v>2174</v>
      </c>
      <c r="F1731" s="269" t="s">
        <v>1797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1018</v>
      </c>
      <c r="E1732" s="292" t="s">
        <v>3569</v>
      </c>
      <c r="F1732" s="269" t="s">
        <v>3579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1007</v>
      </c>
      <c r="E1733" s="292" t="s">
        <v>1529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1855</v>
      </c>
      <c r="E1734" s="292" t="s">
        <v>2189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1446</v>
      </c>
      <c r="E1735" s="292" t="s">
        <v>2409</v>
      </c>
      <c r="F1735" s="269" t="s">
        <v>2739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1652</v>
      </c>
      <c r="E1736" s="292" t="s">
        <v>1203</v>
      </c>
      <c r="F1736" s="269" t="s">
        <v>1557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1015</v>
      </c>
      <c r="E1737" s="292" t="s">
        <v>3454</v>
      </c>
      <c r="F1737" s="269" t="s">
        <v>1205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1015</v>
      </c>
      <c r="E1738" s="292" t="s">
        <v>2183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1015</v>
      </c>
      <c r="E1739" s="292" t="s">
        <v>2181</v>
      </c>
      <c r="F1739" s="269" t="s">
        <v>1253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1015</v>
      </c>
      <c r="E1740" s="292" t="s">
        <v>2185</v>
      </c>
      <c r="F1740" s="269" t="s">
        <v>1816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1015</v>
      </c>
      <c r="E1741" s="292" t="s">
        <v>2184</v>
      </c>
      <c r="F1741" s="269" t="s">
        <v>1789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1053</v>
      </c>
      <c r="E1742" s="292" t="s">
        <v>3640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1007</v>
      </c>
      <c r="E1743" s="292" t="s">
        <v>3642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1652</v>
      </c>
      <c r="E1744" s="292" t="s">
        <v>1125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1535</v>
      </c>
      <c r="E1745" s="292" t="s">
        <v>1737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3645</v>
      </c>
      <c r="E1746" s="292" t="s">
        <v>3646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1082</v>
      </c>
      <c r="E1747" s="292" t="s">
        <v>3644</v>
      </c>
      <c r="F1747" s="269" t="s">
        <v>1199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1385</v>
      </c>
      <c r="E1748" s="292" t="s">
        <v>1853</v>
      </c>
      <c r="F1748" s="269" t="s">
        <v>3651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987</v>
      </c>
      <c r="E1749" s="292" t="s">
        <v>3569</v>
      </c>
      <c r="F1749" s="269" t="s">
        <v>3579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1393</v>
      </c>
      <c r="E1750" s="292" t="s">
        <v>2766</v>
      </c>
      <c r="F1750" s="269" t="s">
        <v>1210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2733</v>
      </c>
      <c r="E1751" s="292" t="s">
        <v>1529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1443</v>
      </c>
      <c r="E1752" s="292" t="s">
        <v>1737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987</v>
      </c>
      <c r="E1753" s="292" t="s">
        <v>1125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1855</v>
      </c>
      <c r="E1754" s="292" t="s">
        <v>1125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1443</v>
      </c>
      <c r="E1755" s="292" t="s">
        <v>1125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1026</v>
      </c>
      <c r="E1756" s="292" t="s">
        <v>1125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1431</v>
      </c>
      <c r="E1757" s="292" t="s">
        <v>1125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1446</v>
      </c>
      <c r="E1758" s="292" t="s">
        <v>1125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1385</v>
      </c>
      <c r="E1759" s="292" t="s">
        <v>1125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2907</v>
      </c>
      <c r="E1760" s="292" t="s">
        <v>1125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1799</v>
      </c>
      <c r="E1761" s="292" t="s">
        <v>2181</v>
      </c>
      <c r="F1761" s="269" t="s">
        <v>1253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1799</v>
      </c>
      <c r="E1762" s="292" t="s">
        <v>2185</v>
      </c>
      <c r="F1762" s="269" t="s">
        <v>1816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1799</v>
      </c>
      <c r="E1763" s="292" t="s">
        <v>2184</v>
      </c>
      <c r="F1763" s="269" t="s">
        <v>1789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1171</v>
      </c>
      <c r="E1764" s="292" t="s">
        <v>2031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1393</v>
      </c>
      <c r="E1765" s="292" t="s">
        <v>2409</v>
      </c>
      <c r="F1765" s="269" t="s">
        <v>2739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1535</v>
      </c>
      <c r="E1766" s="292" t="s">
        <v>2084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1535</v>
      </c>
      <c r="E1767" s="292" t="s">
        <v>1543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3707</v>
      </c>
      <c r="E1768" s="292">
        <v>2703900</v>
      </c>
      <c r="F1768" s="269" t="s">
        <v>3708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3707</v>
      </c>
      <c r="E1769" s="292" t="s">
        <v>1740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3710</v>
      </c>
      <c r="E1770" s="292" t="s">
        <v>1529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3710</v>
      </c>
      <c r="E1771" s="292" t="s">
        <v>1740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1803</v>
      </c>
      <c r="E1772" s="292" t="s">
        <v>1740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2733</v>
      </c>
      <c r="E1773" s="292" t="s">
        <v>3715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1955</v>
      </c>
      <c r="E1774" s="292" t="s">
        <v>1910</v>
      </c>
      <c r="F1774" s="269" t="s">
        <v>2048</v>
      </c>
      <c r="G1774" s="265">
        <v>1000000</v>
      </c>
      <c r="H1774" s="269">
        <v>1</v>
      </c>
      <c r="K1774" s="265">
        <v>1000000</v>
      </c>
      <c r="M1774" s="292" t="s">
        <v>3716</v>
      </c>
    </row>
    <row r="1775" spans="1:13" x14ac:dyDescent="0.3">
      <c r="A1775" s="271">
        <v>1774</v>
      </c>
      <c r="B1775" s="264">
        <v>45929</v>
      </c>
      <c r="C1775" s="292" t="s">
        <v>2251</v>
      </c>
      <c r="E1775" s="292" t="s">
        <v>2171</v>
      </c>
      <c r="F1775" s="269" t="s">
        <v>1458</v>
      </c>
      <c r="G1775" s="265" t="s">
        <v>3720</v>
      </c>
      <c r="H1775" s="269">
        <v>1</v>
      </c>
      <c r="K1775" s="265">
        <v>0</v>
      </c>
      <c r="M1775" s="292" t="s">
        <v>3721</v>
      </c>
    </row>
    <row r="1776" spans="1:13" x14ac:dyDescent="0.3">
      <c r="A1776" s="271">
        <v>1775</v>
      </c>
      <c r="B1776" s="264">
        <v>45929</v>
      </c>
      <c r="C1776" s="292" t="s">
        <v>1799</v>
      </c>
      <c r="E1776" s="292" t="s">
        <v>3727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1461</v>
      </c>
      <c r="E1777" s="292" t="s">
        <v>3033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1461</v>
      </c>
      <c r="E1778" s="292" t="s">
        <v>2179</v>
      </c>
      <c r="F1778" s="269" t="s">
        <v>1198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3729</v>
      </c>
    </row>
    <row r="1779" spans="1:13" x14ac:dyDescent="0.3">
      <c r="A1779" s="271">
        <v>1778</v>
      </c>
      <c r="B1779" s="264">
        <v>45929</v>
      </c>
      <c r="C1779" s="292" t="s">
        <v>1741</v>
      </c>
      <c r="E1779" s="292" t="s">
        <v>2183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1741</v>
      </c>
      <c r="E1780" s="292" t="s">
        <v>2183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1741</v>
      </c>
      <c r="E1781" s="292" t="s">
        <v>2184</v>
      </c>
      <c r="F1781" s="269" t="s">
        <v>1789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2849</v>
      </c>
      <c r="E1782" s="292" t="s">
        <v>3042</v>
      </c>
      <c r="F1782" s="269" t="s">
        <v>1946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1385</v>
      </c>
      <c r="E1783" s="292" t="s">
        <v>3042</v>
      </c>
      <c r="F1783" s="269" t="s">
        <v>1946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1955</v>
      </c>
      <c r="E1784" s="292" t="s">
        <v>1499</v>
      </c>
      <c r="G1784" s="265">
        <v>1000000</v>
      </c>
      <c r="H1784" s="269">
        <v>1</v>
      </c>
      <c r="K1784" s="265">
        <v>1000000</v>
      </c>
      <c r="M1784" s="292" t="s">
        <v>3734</v>
      </c>
    </row>
    <row r="1785" spans="1:13" x14ac:dyDescent="0.3">
      <c r="A1785" s="271">
        <v>1784</v>
      </c>
      <c r="B1785" s="264">
        <v>45929</v>
      </c>
      <c r="C1785" s="292" t="s">
        <v>3259</v>
      </c>
      <c r="E1785" s="292" t="s">
        <v>1555</v>
      </c>
      <c r="F1785" s="269" t="s">
        <v>1762</v>
      </c>
      <c r="G1785" s="265">
        <v>1000000</v>
      </c>
      <c r="H1785" s="269">
        <v>1</v>
      </c>
      <c r="K1785" s="265">
        <v>1000000</v>
      </c>
      <c r="M1785" s="292" t="s">
        <v>3736</v>
      </c>
    </row>
    <row r="1786" spans="1:13" x14ac:dyDescent="0.3">
      <c r="A1786" s="271">
        <v>1785</v>
      </c>
      <c r="B1786" s="264">
        <v>45929</v>
      </c>
      <c r="C1786" s="292" t="s">
        <v>3450</v>
      </c>
      <c r="E1786" s="292" t="s">
        <v>1203</v>
      </c>
      <c r="F1786" s="269" t="s">
        <v>1202</v>
      </c>
      <c r="G1786" s="265">
        <v>600000</v>
      </c>
      <c r="H1786" s="269">
        <v>1</v>
      </c>
      <c r="K1786" s="265">
        <v>600000</v>
      </c>
      <c r="M1786" s="292" t="s">
        <v>3738</v>
      </c>
    </row>
    <row r="1787" spans="1:13" x14ac:dyDescent="0.3">
      <c r="A1787" s="271">
        <v>1786</v>
      </c>
      <c r="B1787" s="264">
        <v>45929</v>
      </c>
      <c r="C1787" s="292" t="s">
        <v>1716</v>
      </c>
      <c r="E1787" s="292" t="s">
        <v>2831</v>
      </c>
      <c r="F1787" s="269" t="s">
        <v>2741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1393</v>
      </c>
      <c r="E1788" s="292" t="s">
        <v>1737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1535</v>
      </c>
      <c r="E1789" s="292" t="s">
        <v>1201</v>
      </c>
      <c r="F1789" s="269" t="s">
        <v>1746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1535</v>
      </c>
      <c r="E1790" s="292" t="s">
        <v>1490</v>
      </c>
      <c r="F1790" s="269" t="s">
        <v>2670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4213</v>
      </c>
      <c r="D1791" s="295" t="s">
        <v>4078</v>
      </c>
      <c r="E1791" s="292" t="s">
        <v>4214</v>
      </c>
      <c r="F1791" s="269" t="s">
        <v>4215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4213</v>
      </c>
      <c r="D1792" s="295" t="s">
        <v>4078</v>
      </c>
      <c r="E1792" s="292" t="s">
        <v>4216</v>
      </c>
      <c r="F1792" s="269" t="s">
        <v>4217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4213</v>
      </c>
      <c r="D1793" s="295" t="s">
        <v>4078</v>
      </c>
      <c r="E1793" s="292" t="s">
        <v>4218</v>
      </c>
      <c r="F1793" s="269" t="s">
        <v>4219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1535</v>
      </c>
      <c r="E1794" s="292" t="s">
        <v>2097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1535</v>
      </c>
      <c r="E1795" s="292" t="s">
        <v>1260</v>
      </c>
      <c r="F1795" s="269" t="s">
        <v>1259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1438</v>
      </c>
      <c r="E1796" s="292" t="s">
        <v>3745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1147</v>
      </c>
      <c r="E1797" s="292" t="s">
        <v>1125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1955</v>
      </c>
      <c r="E1798" s="292" t="s">
        <v>1125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1171</v>
      </c>
      <c r="E1799" s="292" t="s">
        <v>1125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3259</v>
      </c>
      <c r="E1800" s="292" t="s">
        <v>1125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3450</v>
      </c>
      <c r="E1801" s="292" t="s">
        <v>1125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1385</v>
      </c>
      <c r="E1802" s="292" t="s">
        <v>1125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2141</v>
      </c>
      <c r="E1803" s="292" t="s">
        <v>1711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1535</v>
      </c>
      <c r="E1804" s="292" t="s">
        <v>2037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2614</v>
      </c>
      <c r="E1805" s="292" t="s">
        <v>3755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1393</v>
      </c>
      <c r="E1806" s="292" t="s">
        <v>1260</v>
      </c>
      <c r="F1806" s="269" t="s">
        <v>1259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1461</v>
      </c>
      <c r="E1807" s="292" t="s">
        <v>1490</v>
      </c>
      <c r="F1807" s="269" t="s">
        <v>2670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1716</v>
      </c>
      <c r="E1808" s="292" t="s">
        <v>1150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1741</v>
      </c>
      <c r="E1809" s="292" t="s">
        <v>2181</v>
      </c>
      <c r="F1809" s="269" t="s">
        <v>1253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3764</v>
      </c>
      <c r="E1810" s="292" t="s">
        <v>3765</v>
      </c>
      <c r="F1810" s="270">
        <v>2820403</v>
      </c>
      <c r="G1810" s="265">
        <v>1600000</v>
      </c>
      <c r="H1810" s="269">
        <v>1</v>
      </c>
      <c r="J1810" s="266" t="s">
        <v>2991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3764</v>
      </c>
      <c r="E1811" s="292" t="s">
        <v>3766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2141</v>
      </c>
      <c r="E1812" s="292" t="s">
        <v>1125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2849</v>
      </c>
      <c r="E1813" s="292" t="s">
        <v>1125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1571</v>
      </c>
      <c r="E1814" s="292" t="s">
        <v>1125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1467</v>
      </c>
      <c r="E1815" s="292" t="s">
        <v>3762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1393</v>
      </c>
      <c r="E1816" s="292" t="s">
        <v>3763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1741</v>
      </c>
      <c r="E1817" s="292" t="s">
        <v>3767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1535</v>
      </c>
      <c r="E1818" s="292" t="s">
        <v>3768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3769</v>
      </c>
      <c r="E1819" s="292" t="s">
        <v>3770</v>
      </c>
      <c r="F1819" s="269" t="s">
        <v>3771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1841</v>
      </c>
      <c r="E1820" s="292" t="s">
        <v>3454</v>
      </c>
      <c r="F1820" s="269" t="s">
        <v>1205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1841</v>
      </c>
      <c r="E1821" s="292" t="s">
        <v>1125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1741</v>
      </c>
      <c r="E1822" s="292" t="s">
        <v>2185</v>
      </c>
      <c r="F1822" s="269" t="s">
        <v>1816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1884</v>
      </c>
      <c r="E1823" s="292" t="s">
        <v>1201</v>
      </c>
      <c r="F1823" s="269" t="s">
        <v>1746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1015</v>
      </c>
      <c r="E1824" s="292" t="s">
        <v>1201</v>
      </c>
      <c r="F1824" s="269" t="s">
        <v>1746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1884</v>
      </c>
      <c r="E1825" s="292" t="s">
        <v>3642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1864</v>
      </c>
      <c r="E1826" s="292" t="s">
        <v>3798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3800</v>
      </c>
      <c r="E1827" s="292" t="s">
        <v>3454</v>
      </c>
      <c r="F1827" s="269" t="s">
        <v>1205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3800</v>
      </c>
      <c r="E1828" s="292" t="s">
        <v>1125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1015</v>
      </c>
      <c r="E1829" s="292" t="s">
        <v>3802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1716</v>
      </c>
      <c r="E1830" s="292" t="s">
        <v>2181</v>
      </c>
      <c r="F1830" s="269" t="s">
        <v>1253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1716</v>
      </c>
      <c r="E1831" s="292" t="s">
        <v>2184</v>
      </c>
      <c r="F1831" s="269" t="s">
        <v>1789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1784</v>
      </c>
      <c r="E1832" s="292" t="s">
        <v>1201</v>
      </c>
      <c r="F1832" s="269" t="s">
        <v>1746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1393</v>
      </c>
      <c r="E1833" s="292" t="s">
        <v>2100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1393</v>
      </c>
      <c r="E1834" s="292" t="s">
        <v>3809</v>
      </c>
      <c r="F1834" s="269" t="s">
        <v>3808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3803</v>
      </c>
      <c r="E1835" s="292" t="s">
        <v>2171</v>
      </c>
      <c r="F1835" s="269" t="s">
        <v>1458</v>
      </c>
      <c r="G1835" s="265">
        <v>1500000</v>
      </c>
      <c r="H1835" s="269">
        <v>1</v>
      </c>
      <c r="K1835" s="265">
        <v>1500000</v>
      </c>
      <c r="M1835" s="292" t="s">
        <v>3813</v>
      </c>
    </row>
    <row r="1836" spans="1:13" x14ac:dyDescent="0.3">
      <c r="A1836" s="271">
        <v>1835</v>
      </c>
      <c r="B1836" s="264">
        <v>45932</v>
      </c>
      <c r="C1836" s="292" t="s">
        <v>2138</v>
      </c>
      <c r="E1836" s="292" t="s">
        <v>2189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2138</v>
      </c>
      <c r="E1837" s="292" t="s">
        <v>3816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3803</v>
      </c>
      <c r="E1838" s="292" t="s">
        <v>3817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1716</v>
      </c>
      <c r="E1839" s="292" t="s">
        <v>3818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1473</v>
      </c>
      <c r="E1840" s="292" t="s">
        <v>3819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1864</v>
      </c>
      <c r="E1841" s="292" t="s">
        <v>3820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2138</v>
      </c>
      <c r="E1842" s="292" t="s">
        <v>1543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1925</v>
      </c>
      <c r="E1843" s="292" t="s">
        <v>3115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1925</v>
      </c>
      <c r="E1844" s="292" t="s">
        <v>2031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2614</v>
      </c>
      <c r="E1845" s="292" t="s">
        <v>3826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1574</v>
      </c>
      <c r="E1846" s="292" t="s">
        <v>2182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1438</v>
      </c>
      <c r="E1847" s="292" t="s">
        <v>1979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1300</v>
      </c>
      <c r="E1848" s="292" t="s">
        <v>2171</v>
      </c>
      <c r="F1848" s="269" t="s">
        <v>1458</v>
      </c>
      <c r="G1848" s="265">
        <v>0</v>
      </c>
      <c r="H1848" s="269">
        <v>1</v>
      </c>
      <c r="K1848" s="265">
        <v>0</v>
      </c>
      <c r="M1848" s="292" t="s">
        <v>3833</v>
      </c>
    </row>
    <row r="1849" spans="1:13" x14ac:dyDescent="0.3">
      <c r="A1849" s="271">
        <v>1848</v>
      </c>
      <c r="B1849" s="264">
        <v>45940</v>
      </c>
      <c r="C1849" s="292" t="s">
        <v>1053</v>
      </c>
      <c r="E1849" s="292" t="s">
        <v>3834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1741</v>
      </c>
      <c r="E1850" s="292" t="s">
        <v>2911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1741</v>
      </c>
      <c r="E1851" s="292" t="s">
        <v>2910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1741</v>
      </c>
      <c r="E1852" s="292" t="s">
        <v>3836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1571</v>
      </c>
      <c r="E1853" s="292" t="s">
        <v>2790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1571</v>
      </c>
      <c r="E1854" s="292" t="s">
        <v>1753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1571</v>
      </c>
      <c r="E1855" s="292" t="s">
        <v>3616</v>
      </c>
      <c r="F1855" s="269" t="s">
        <v>3615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4077</v>
      </c>
      <c r="D1856" s="295" t="s">
        <v>4078</v>
      </c>
      <c r="E1856" s="292" t="s">
        <v>4079</v>
      </c>
      <c r="F1856" s="269" t="s">
        <v>4080</v>
      </c>
      <c r="G1856" s="265">
        <v>250000</v>
      </c>
      <c r="H1856" s="269">
        <v>1</v>
      </c>
      <c r="K1856" s="265">
        <v>0</v>
      </c>
      <c r="M1856" s="304" t="s">
        <v>3841</v>
      </c>
    </row>
    <row r="1857" spans="1:12" x14ac:dyDescent="0.3">
      <c r="A1857" s="271">
        <v>1856</v>
      </c>
      <c r="B1857" s="264">
        <v>45940</v>
      </c>
      <c r="C1857" s="292" t="s">
        <v>1367</v>
      </c>
      <c r="E1857" s="292" t="s">
        <v>2173</v>
      </c>
      <c r="F1857" s="269" t="s">
        <v>1199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1367</v>
      </c>
      <c r="E1858" s="292" t="s">
        <v>2174</v>
      </c>
      <c r="F1858" s="269" t="s">
        <v>1797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1015</v>
      </c>
      <c r="E1859" s="292" t="s">
        <v>2021</v>
      </c>
      <c r="F1859" s="269" t="s">
        <v>1213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3388</v>
      </c>
      <c r="E1860" s="292" t="s">
        <v>2173</v>
      </c>
      <c r="F1860" s="269" t="s">
        <v>1199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3388</v>
      </c>
      <c r="E1861" s="292" t="s">
        <v>2174</v>
      </c>
      <c r="F1861" s="269" t="s">
        <v>1797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1171</v>
      </c>
      <c r="E1862" s="292" t="s">
        <v>1737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2477</v>
      </c>
      <c r="E1863" s="292" t="s">
        <v>1711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3800</v>
      </c>
      <c r="E1864" s="292" t="s">
        <v>3454</v>
      </c>
      <c r="F1864" s="269" t="s">
        <v>1205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1592</v>
      </c>
      <c r="E1865" s="292" t="s">
        <v>1201</v>
      </c>
      <c r="F1865" s="269" t="s">
        <v>1746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1526</v>
      </c>
      <c r="E1866" s="292" t="s">
        <v>1201</v>
      </c>
      <c r="F1866" s="269" t="s">
        <v>1746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1526</v>
      </c>
      <c r="E1867" s="292" t="s">
        <v>2831</v>
      </c>
      <c r="F1867" s="269" t="s">
        <v>2741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2138</v>
      </c>
      <c r="E1868" s="292" t="s">
        <v>3851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1592</v>
      </c>
      <c r="E1869" s="292" t="s">
        <v>3852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3800</v>
      </c>
      <c r="E1870" s="292" t="s">
        <v>3853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2477</v>
      </c>
      <c r="E1871" s="292" t="s">
        <v>3854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3388</v>
      </c>
      <c r="E1872" s="292" t="s">
        <v>3855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1784</v>
      </c>
      <c r="E1873" s="292" t="s">
        <v>1513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2989</v>
      </c>
      <c r="E1874" s="292" t="s">
        <v>1201</v>
      </c>
      <c r="F1874" s="269" t="s">
        <v>1746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1716</v>
      </c>
      <c r="E1875" s="292" t="s">
        <v>1738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1372</v>
      </c>
      <c r="E1876" s="292" t="s">
        <v>2173</v>
      </c>
      <c r="F1876" s="269" t="s">
        <v>1199</v>
      </c>
      <c r="G1876" s="265">
        <v>0</v>
      </c>
      <c r="H1876" s="269">
        <v>1</v>
      </c>
      <c r="K1876" s="265">
        <v>0</v>
      </c>
      <c r="M1876" s="292" t="s">
        <v>3864</v>
      </c>
    </row>
    <row r="1877" spans="1:15" x14ac:dyDescent="0.3">
      <c r="A1877" s="271">
        <v>1876</v>
      </c>
      <c r="B1877" s="264">
        <v>45943</v>
      </c>
      <c r="C1877" s="292" t="s">
        <v>1526</v>
      </c>
      <c r="E1877" s="292" t="s">
        <v>1125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1393</v>
      </c>
      <c r="E1878" s="292" t="s">
        <v>1737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1372</v>
      </c>
      <c r="E1879" s="292" t="s">
        <v>3862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3866</v>
      </c>
    </row>
    <row r="1880" spans="1:15" x14ac:dyDescent="0.3">
      <c r="A1880" s="271">
        <v>1879</v>
      </c>
      <c r="B1880" s="264">
        <v>45943</v>
      </c>
      <c r="C1880" s="292" t="s">
        <v>3868</v>
      </c>
      <c r="E1880" s="292" t="s">
        <v>3454</v>
      </c>
      <c r="F1880" s="269" t="s">
        <v>1205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1574</v>
      </c>
      <c r="E1881" s="292" t="s">
        <v>2404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2609</v>
      </c>
      <c r="E1882" s="292" t="s">
        <v>3454</v>
      </c>
      <c r="F1882" s="269" t="s">
        <v>1205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4203</v>
      </c>
    </row>
    <row r="1883" spans="1:15" x14ac:dyDescent="0.3">
      <c r="A1883" s="271">
        <v>1882</v>
      </c>
      <c r="B1883" s="264">
        <v>45943</v>
      </c>
      <c r="C1883" s="292" t="s">
        <v>2609</v>
      </c>
      <c r="E1883" s="292" t="s">
        <v>3331</v>
      </c>
      <c r="G1883" s="265">
        <v>-2</v>
      </c>
      <c r="H1883" s="269">
        <v>1</v>
      </c>
      <c r="K1883" s="265">
        <v>-2</v>
      </c>
      <c r="O1883" t="s">
        <v>4202</v>
      </c>
    </row>
    <row r="1884" spans="1:15" x14ac:dyDescent="0.3">
      <c r="A1884" s="271">
        <v>1883</v>
      </c>
      <c r="B1884" s="264">
        <v>45943</v>
      </c>
      <c r="C1884" s="292" t="s">
        <v>3874</v>
      </c>
      <c r="E1884" s="292" t="s">
        <v>2176</v>
      </c>
      <c r="F1884" s="269" t="s">
        <v>1714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3874</v>
      </c>
      <c r="E1885" s="292" t="s">
        <v>2174</v>
      </c>
      <c r="F1885" s="269" t="s">
        <v>1797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3259</v>
      </c>
      <c r="E1886" s="292" t="s">
        <v>1555</v>
      </c>
      <c r="F1886" s="269" t="s">
        <v>2688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2609</v>
      </c>
      <c r="E1887" s="292" t="s">
        <v>3877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3874</v>
      </c>
      <c r="E1888" s="292" t="s">
        <v>3878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1018</v>
      </c>
      <c r="E1889" s="292" t="s">
        <v>3879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1171</v>
      </c>
      <c r="E1890" s="292" t="s">
        <v>3880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3259</v>
      </c>
      <c r="E1891" s="292" t="s">
        <v>3881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3868</v>
      </c>
      <c r="E1892" s="292" t="s">
        <v>3882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1861</v>
      </c>
      <c r="E1893" s="292" t="s">
        <v>1737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4049</v>
      </c>
      <c r="E1894" s="292" t="s">
        <v>4050</v>
      </c>
      <c r="F1894" s="269" t="s">
        <v>4051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4049</v>
      </c>
      <c r="E1895" s="292" t="s">
        <v>4052</v>
      </c>
      <c r="F1895" s="269" t="s">
        <v>4053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1461</v>
      </c>
      <c r="E1896" s="292" t="s">
        <v>1794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1393</v>
      </c>
      <c r="E1897" s="292" t="s">
        <v>1543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1393</v>
      </c>
      <c r="E1898" s="292" t="s">
        <v>2084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1393</v>
      </c>
      <c r="E1899" s="292" t="s">
        <v>3886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1393</v>
      </c>
      <c r="E1900" s="292" t="s">
        <v>3037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3888</v>
      </c>
      <c r="E1901" s="292" t="s">
        <v>1201</v>
      </c>
      <c r="F1901" s="269" t="s">
        <v>1746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1580</v>
      </c>
      <c r="E1902" s="292" t="s">
        <v>2904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1799</v>
      </c>
      <c r="E1903" s="292" t="s">
        <v>3212</v>
      </c>
      <c r="F1903" s="269" t="s">
        <v>3511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1035</v>
      </c>
      <c r="E1904" s="292" t="s">
        <v>1722</v>
      </c>
      <c r="F1904" s="269" t="s">
        <v>1721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1574</v>
      </c>
      <c r="E1905" s="292" t="s">
        <v>3454</v>
      </c>
      <c r="F1905" s="269" t="s">
        <v>1205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1574</v>
      </c>
      <c r="E1906" s="292" t="s">
        <v>2181</v>
      </c>
      <c r="F1906" s="269" t="s">
        <v>1253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3106</v>
      </c>
      <c r="E1907" s="292" t="s">
        <v>2190</v>
      </c>
      <c r="F1907" s="269" t="s">
        <v>1196</v>
      </c>
      <c r="H1907" s="269">
        <v>1</v>
      </c>
      <c r="K1907" s="265">
        <v>0</v>
      </c>
      <c r="M1907" s="292" t="s">
        <v>3896</v>
      </c>
    </row>
    <row r="1908" spans="1:15" x14ac:dyDescent="0.3">
      <c r="A1908" s="271">
        <v>1907</v>
      </c>
      <c r="B1908" s="264">
        <v>45944</v>
      </c>
      <c r="C1908" s="292" t="s">
        <v>2989</v>
      </c>
      <c r="E1908" s="292" t="s">
        <v>1125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1393</v>
      </c>
      <c r="E1909" s="292" t="s">
        <v>3899</v>
      </c>
      <c r="F1909" s="269" t="s">
        <v>3898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1925</v>
      </c>
      <c r="E1910" s="292" t="s">
        <v>2195</v>
      </c>
      <c r="F1910" s="269" t="s">
        <v>1950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1925</v>
      </c>
      <c r="E1911" s="292" t="s">
        <v>2174</v>
      </c>
      <c r="F1911" s="269" t="s">
        <v>1797</v>
      </c>
      <c r="G1911" s="265">
        <v>50000</v>
      </c>
      <c r="H1911" s="269">
        <v>1</v>
      </c>
      <c r="K1911" s="265">
        <v>50000</v>
      </c>
      <c r="M1911" s="292" t="s">
        <v>3902</v>
      </c>
    </row>
    <row r="1912" spans="1:15" x14ac:dyDescent="0.3">
      <c r="A1912" s="58">
        <v>1912</v>
      </c>
      <c r="B1912" s="264">
        <v>45945</v>
      </c>
      <c r="C1912" s="292" t="s">
        <v>1461</v>
      </c>
      <c r="E1912" s="292" t="s">
        <v>2195</v>
      </c>
      <c r="F1912" s="269" t="s">
        <v>1950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4202</v>
      </c>
    </row>
    <row r="1913" spans="1:15" x14ac:dyDescent="0.3">
      <c r="A1913" s="58">
        <v>1913</v>
      </c>
      <c r="B1913" s="264">
        <v>45945</v>
      </c>
      <c r="C1913" s="292" t="s">
        <v>1461</v>
      </c>
      <c r="E1913" s="292" t="s">
        <v>2174</v>
      </c>
      <c r="F1913" s="269" t="s">
        <v>1797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4202</v>
      </c>
    </row>
    <row r="1914" spans="1:15" x14ac:dyDescent="0.3">
      <c r="A1914" s="58">
        <v>1914</v>
      </c>
      <c r="B1914" s="264">
        <v>45945</v>
      </c>
      <c r="C1914" s="292" t="s">
        <v>1461</v>
      </c>
      <c r="E1914" s="292" t="s">
        <v>2671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4202</v>
      </c>
    </row>
    <row r="1915" spans="1:15" x14ac:dyDescent="0.3">
      <c r="A1915" s="58">
        <v>1915</v>
      </c>
      <c r="B1915" s="264">
        <v>45945</v>
      </c>
      <c r="C1915" s="292" t="s">
        <v>3999</v>
      </c>
      <c r="E1915" s="292" t="s">
        <v>4000</v>
      </c>
      <c r="G1915" s="265">
        <v>1100000</v>
      </c>
      <c r="H1915" s="269">
        <v>1</v>
      </c>
      <c r="J1915" s="266" t="s">
        <v>3509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3999</v>
      </c>
      <c r="E1916" s="292" t="s">
        <v>4001</v>
      </c>
      <c r="F1916" s="269" t="s">
        <v>4002</v>
      </c>
      <c r="G1916" s="265">
        <v>1000000</v>
      </c>
      <c r="H1916" s="269">
        <v>1</v>
      </c>
      <c r="J1916" s="266" t="s">
        <v>4003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3905</v>
      </c>
      <c r="E1917" s="292" t="s">
        <v>1737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1784</v>
      </c>
      <c r="E1918" s="292" t="s">
        <v>1737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1784</v>
      </c>
      <c r="E1919" s="292" t="s">
        <v>1513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1046</v>
      </c>
      <c r="E1920" s="292" t="s">
        <v>1737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1488</v>
      </c>
      <c r="E1921" s="292" t="s">
        <v>1490</v>
      </c>
      <c r="F1921" s="269" t="s">
        <v>2670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1443</v>
      </c>
      <c r="E1922" s="292" t="s">
        <v>3454</v>
      </c>
      <c r="F1922" s="269" t="s">
        <v>1205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1443</v>
      </c>
      <c r="E1923" s="292" t="s">
        <v>3913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1443</v>
      </c>
      <c r="E1924" s="292" t="s">
        <v>2183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1443</v>
      </c>
      <c r="E1925" s="292" t="s">
        <v>2185</v>
      </c>
      <c r="F1925" s="269" t="s">
        <v>1816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1443</v>
      </c>
      <c r="E1926" s="292" t="s">
        <v>2184</v>
      </c>
      <c r="F1926" s="269" t="s">
        <v>1789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1861</v>
      </c>
      <c r="E1927" s="292" t="s">
        <v>3915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1925</v>
      </c>
      <c r="E1928" s="292" t="s">
        <v>3916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3905</v>
      </c>
      <c r="E1929" s="292" t="s">
        <v>3917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1467</v>
      </c>
      <c r="E1930" s="292" t="s">
        <v>3454</v>
      </c>
      <c r="F1930" s="269" t="s">
        <v>1205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1479</v>
      </c>
      <c r="E1931" s="292" t="s">
        <v>1150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1592</v>
      </c>
      <c r="E1932" s="292" t="s">
        <v>1201</v>
      </c>
      <c r="F1932" s="269" t="s">
        <v>1746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3918</v>
      </c>
      <c r="E1933" s="292" t="s">
        <v>2189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3800</v>
      </c>
      <c r="E1934" s="292" t="s">
        <v>1737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1784</v>
      </c>
      <c r="E1935" s="292" t="s">
        <v>3930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1479</v>
      </c>
      <c r="E1936" s="292" t="s">
        <v>3932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1592</v>
      </c>
      <c r="E1937" s="292" t="s">
        <v>3852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3800</v>
      </c>
      <c r="E1938" s="292" t="s">
        <v>3933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3918</v>
      </c>
      <c r="E1939" s="292" t="s">
        <v>3934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1925</v>
      </c>
      <c r="E1940" s="292" t="s">
        <v>3916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1463</v>
      </c>
      <c r="E1941" s="292" t="s">
        <v>1201</v>
      </c>
      <c r="F1941" s="269" t="s">
        <v>1746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1463</v>
      </c>
      <c r="E1942" s="292" t="s">
        <v>3935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1147</v>
      </c>
      <c r="E1943" s="292" t="s">
        <v>2187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1147</v>
      </c>
      <c r="E1944" s="292" t="s">
        <v>2185</v>
      </c>
      <c r="F1944" s="269" t="s">
        <v>1816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1147</v>
      </c>
      <c r="E1945" s="292" t="s">
        <v>3937</v>
      </c>
      <c r="F1945" s="269" t="s">
        <v>1205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1147</v>
      </c>
      <c r="E1946" s="292" t="s">
        <v>1711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1574</v>
      </c>
      <c r="E1947" s="292" t="s">
        <v>3939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1784</v>
      </c>
      <c r="E1948" s="292" t="s">
        <v>1823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1971</v>
      </c>
      <c r="E1949" s="292" t="s">
        <v>1201</v>
      </c>
      <c r="F1949" s="269" t="s">
        <v>1746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1971</v>
      </c>
      <c r="E1950" s="292" t="s">
        <v>1125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1864</v>
      </c>
      <c r="E1951" s="292" t="s">
        <v>1910</v>
      </c>
      <c r="F1951" s="269" t="s">
        <v>2048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3943</v>
      </c>
      <c r="E1952" s="292" t="s">
        <v>1849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3943</v>
      </c>
      <c r="E1953" s="292" t="s">
        <v>1711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4004</v>
      </c>
      <c r="E1954" s="292" t="s">
        <v>4005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1574</v>
      </c>
      <c r="E1955" s="292" t="s">
        <v>3948</v>
      </c>
      <c r="F1955" s="269" t="s">
        <v>2739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3943</v>
      </c>
      <c r="E1956" s="292" t="s">
        <v>1125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1864</v>
      </c>
      <c r="E1957" s="292" t="s">
        <v>1125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3888</v>
      </c>
      <c r="E1958" s="292" t="s">
        <v>1125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2401</v>
      </c>
      <c r="E1959" s="292" t="s">
        <v>2190</v>
      </c>
      <c r="F1959" s="269" t="s">
        <v>1196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3952</v>
      </c>
      <c r="E1960" s="292" t="s">
        <v>3951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1393</v>
      </c>
      <c r="E1961" s="292" t="s">
        <v>1737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1393</v>
      </c>
      <c r="E1962" s="292" t="s">
        <v>1260</v>
      </c>
      <c r="F1962" s="269" t="s">
        <v>1259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1574</v>
      </c>
      <c r="E1963" s="292" t="s">
        <v>1125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1488</v>
      </c>
      <c r="E1964" s="292" t="s">
        <v>1125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1443</v>
      </c>
      <c r="E1965" s="292" t="s">
        <v>3955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1467</v>
      </c>
      <c r="E1966" s="292" t="s">
        <v>1853</v>
      </c>
      <c r="F1966" s="269" t="s">
        <v>3651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3388</v>
      </c>
      <c r="E1967" s="292" t="s">
        <v>1853</v>
      </c>
      <c r="F1967" s="269" t="s">
        <v>3651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987</v>
      </c>
      <c r="E1968" s="292" t="s">
        <v>2021</v>
      </c>
      <c r="F1968" s="269" t="s">
        <v>1213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3959</v>
      </c>
    </row>
    <row r="1969" spans="1:12" x14ac:dyDescent="0.3">
      <c r="A1969" s="58">
        <v>1969</v>
      </c>
      <c r="B1969" s="264">
        <v>45951</v>
      </c>
      <c r="C1969" s="292" t="s">
        <v>3192</v>
      </c>
      <c r="E1969" s="292" t="s">
        <v>1575</v>
      </c>
      <c r="F1969" s="269" t="s">
        <v>1917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1741</v>
      </c>
      <c r="E1970" s="292" t="s">
        <v>3962</v>
      </c>
      <c r="F1970" s="269" t="s">
        <v>3961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1443</v>
      </c>
      <c r="E1971" s="292" t="s">
        <v>1201</v>
      </c>
      <c r="F1971" s="269" t="s">
        <v>1746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3905</v>
      </c>
      <c r="E1972" s="292" t="s">
        <v>1201</v>
      </c>
      <c r="F1972" s="269" t="s">
        <v>1746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3905</v>
      </c>
      <c r="E1973" s="292" t="s">
        <v>1490</v>
      </c>
      <c r="F1973" s="269" t="s">
        <v>2670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3905</v>
      </c>
      <c r="E1974" s="292" t="s">
        <v>3967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1393</v>
      </c>
      <c r="E1975" s="292" t="s">
        <v>1737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4093</v>
      </c>
      <c r="E1976" s="292" t="s">
        <v>4094</v>
      </c>
      <c r="F1976" s="269" t="s">
        <v>4095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3952</v>
      </c>
      <c r="E1977" s="292" t="s">
        <v>1125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1443</v>
      </c>
      <c r="E1978" s="292" t="s">
        <v>1125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3972</v>
      </c>
      <c r="E1979" s="292" t="s">
        <v>1737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3974</v>
      </c>
      <c r="E1980" s="292" t="s">
        <v>2021</v>
      </c>
      <c r="F1980" s="269" t="s">
        <v>1213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1535</v>
      </c>
      <c r="E1981" s="292" t="s">
        <v>1203</v>
      </c>
      <c r="F1981" s="269" t="s">
        <v>1204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2549</v>
      </c>
      <c r="E1982" s="292" t="s">
        <v>2171</v>
      </c>
      <c r="F1982" s="269" t="s">
        <v>1458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3142</v>
      </c>
      <c r="E1983" s="292" t="s">
        <v>1201</v>
      </c>
      <c r="F1983" s="269" t="s">
        <v>1746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1716</v>
      </c>
      <c r="E1984" s="292" t="s">
        <v>2171</v>
      </c>
      <c r="F1984" s="269" t="s">
        <v>1458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1716</v>
      </c>
      <c r="E1985" s="292" t="s">
        <v>2910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1147</v>
      </c>
      <c r="E1986" s="292" t="s">
        <v>2187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1147</v>
      </c>
      <c r="E1987" s="292" t="s">
        <v>2185</v>
      </c>
      <c r="F1987" s="269" t="s">
        <v>1816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1147</v>
      </c>
      <c r="E1988" s="292" t="s">
        <v>3937</v>
      </c>
      <c r="F1988" s="269" t="s">
        <v>1205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1147</v>
      </c>
      <c r="E1989" s="292" t="s">
        <v>2184</v>
      </c>
      <c r="F1989" s="269" t="s">
        <v>1789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1147</v>
      </c>
      <c r="E1990" s="292" t="s">
        <v>2183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1461</v>
      </c>
      <c r="E1991" s="292" t="s">
        <v>3988</v>
      </c>
      <c r="F1991" s="269" t="s">
        <v>3987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4202</v>
      </c>
    </row>
    <row r="1992" spans="1:15" x14ac:dyDescent="0.3">
      <c r="A1992" s="58">
        <v>1992</v>
      </c>
      <c r="B1992" s="264">
        <v>45952</v>
      </c>
      <c r="C1992" s="292" t="s">
        <v>2401</v>
      </c>
      <c r="E1992" s="292" t="s">
        <v>2190</v>
      </c>
      <c r="F1992" s="269" t="s">
        <v>1196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1571</v>
      </c>
      <c r="E1993" s="292" t="s">
        <v>3033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1864</v>
      </c>
      <c r="E1994" s="292" t="s">
        <v>2181</v>
      </c>
      <c r="F1994" s="269" t="s">
        <v>1253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1393</v>
      </c>
      <c r="E1995" s="292" t="s">
        <v>3115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1592</v>
      </c>
      <c r="E1996" s="292" t="s">
        <v>1732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1438</v>
      </c>
      <c r="E1997" s="292" t="s">
        <v>1967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1438</v>
      </c>
      <c r="E1998" s="292" t="s">
        <v>1967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1438</v>
      </c>
      <c r="E1999" s="292" t="s">
        <v>2151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1438</v>
      </c>
      <c r="E2000" s="292" t="s">
        <v>1979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1007</v>
      </c>
      <c r="E2001" s="292" t="s">
        <v>2130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3996</v>
      </c>
    </row>
    <row r="2002" spans="1:13" x14ac:dyDescent="0.3">
      <c r="A2002" s="58">
        <v>2002</v>
      </c>
      <c r="B2002" s="264">
        <v>45953</v>
      </c>
      <c r="C2002" s="292" t="s">
        <v>1571</v>
      </c>
      <c r="E2002" s="292" t="s">
        <v>1201</v>
      </c>
      <c r="F2002" s="269" t="s">
        <v>1746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1571</v>
      </c>
      <c r="E2003" s="292" t="s">
        <v>1513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2106</v>
      </c>
      <c r="E2004" s="292" t="s">
        <v>1125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3192</v>
      </c>
      <c r="E2005" s="292" t="s">
        <v>1125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2601</v>
      </c>
      <c r="E2006" s="292" t="s">
        <v>1125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3972</v>
      </c>
      <c r="E2007" s="292" t="s">
        <v>1125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2401</v>
      </c>
      <c r="E2008" s="292" t="s">
        <v>1125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987</v>
      </c>
      <c r="E2009" s="292" t="s">
        <v>1125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3142</v>
      </c>
      <c r="E2010" s="292" t="s">
        <v>1125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2549</v>
      </c>
      <c r="E2011" s="292" t="s">
        <v>1125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3388</v>
      </c>
      <c r="E2012" s="292" t="s">
        <v>1125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3974</v>
      </c>
      <c r="E2013" s="292" t="s">
        <v>1125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1393</v>
      </c>
      <c r="E2014" s="292" t="s">
        <v>1201</v>
      </c>
      <c r="F2014" s="269" t="s">
        <v>1746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1393</v>
      </c>
      <c r="E2015" s="292" t="s">
        <v>2831</v>
      </c>
      <c r="F2015" s="269" t="s">
        <v>2741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1925</v>
      </c>
      <c r="E2016" s="292" t="s">
        <v>1125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1592</v>
      </c>
      <c r="E2017" s="292" t="s">
        <v>1125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1007</v>
      </c>
      <c r="E2018" s="292" t="s">
        <v>1125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2695</v>
      </c>
      <c r="E2019" s="292" t="s">
        <v>2194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1488</v>
      </c>
      <c r="E2020" s="292" t="s">
        <v>3454</v>
      </c>
      <c r="F2020" s="269" t="s">
        <v>1205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2695</v>
      </c>
      <c r="E2021" s="292" t="s">
        <v>1125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1864</v>
      </c>
      <c r="E2022" s="292" t="s">
        <v>1125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1393</v>
      </c>
      <c r="E2023" s="292" t="s">
        <v>2173</v>
      </c>
      <c r="F2023" s="269" t="s">
        <v>1199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1393</v>
      </c>
      <c r="E2024" s="292" t="s">
        <v>2174</v>
      </c>
      <c r="F2024" s="269" t="s">
        <v>1797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1393</v>
      </c>
      <c r="E2025" s="292" t="s">
        <v>1737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4131</v>
      </c>
      <c r="D2026" s="295" t="s">
        <v>4078</v>
      </c>
      <c r="E2026" s="292" t="s">
        <v>4132</v>
      </c>
      <c r="F2026" s="269" t="s">
        <v>4133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4115</v>
      </c>
      <c r="D2027" s="295" t="s">
        <v>4078</v>
      </c>
      <c r="E2027" s="292" t="s">
        <v>4118</v>
      </c>
      <c r="F2027" s="269" t="s">
        <v>4119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2774</v>
      </c>
      <c r="E2028" s="292" t="s">
        <v>2173</v>
      </c>
      <c r="F2028" s="269" t="s">
        <v>1199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2774</v>
      </c>
      <c r="E2029" s="292" t="s">
        <v>2174</v>
      </c>
      <c r="F2029" s="269" t="s">
        <v>1797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4059</v>
      </c>
      <c r="E2030" s="292" t="s">
        <v>4060</v>
      </c>
      <c r="F2030" s="269" t="s">
        <v>4061</v>
      </c>
      <c r="G2030" s="265">
        <v>1300000</v>
      </c>
      <c r="H2030" s="269">
        <v>1</v>
      </c>
      <c r="J2030" s="266" t="s">
        <v>3134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1580</v>
      </c>
      <c r="E2031" s="292" t="s">
        <v>1738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1535</v>
      </c>
      <c r="E2032" s="292" t="s">
        <v>4026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3905</v>
      </c>
      <c r="E2033" s="292" t="s">
        <v>1125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1463</v>
      </c>
      <c r="E2034" s="292" t="s">
        <v>4029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1367</v>
      </c>
      <c r="E2035" s="292" t="s">
        <v>4048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1571</v>
      </c>
      <c r="E2036" s="292" t="s">
        <v>4041</v>
      </c>
      <c r="F2036" s="269" t="s">
        <v>2875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4037</v>
      </c>
      <c r="E2037" s="292" t="s">
        <v>3033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1741</v>
      </c>
      <c r="E2038" s="292" t="s">
        <v>3937</v>
      </c>
      <c r="F2038" s="269" t="s">
        <v>1205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1741</v>
      </c>
      <c r="E2039" s="292" t="s">
        <v>2184</v>
      </c>
      <c r="F2039" s="269" t="s">
        <v>1789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1741</v>
      </c>
      <c r="E2040" s="292" t="s">
        <v>2183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4033</v>
      </c>
      <c r="E2041" s="292" t="s">
        <v>2187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4033</v>
      </c>
      <c r="E2042" s="292" t="s">
        <v>3454</v>
      </c>
      <c r="F2042" s="269" t="s">
        <v>1205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4033</v>
      </c>
      <c r="E2043" s="292" t="s">
        <v>2183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4033</v>
      </c>
      <c r="E2044" s="292" t="s">
        <v>2184</v>
      </c>
      <c r="F2044" s="269" t="s">
        <v>1789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4033</v>
      </c>
      <c r="E2045" s="292" t="s">
        <v>2185</v>
      </c>
      <c r="F2045" s="269" t="s">
        <v>1816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1393</v>
      </c>
      <c r="E2046" s="292" t="s">
        <v>1737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1574</v>
      </c>
      <c r="E2047" s="292" t="s">
        <v>1699</v>
      </c>
      <c r="F2047" s="269" t="s">
        <v>1698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1548</v>
      </c>
      <c r="E2048" s="292" t="s">
        <v>4054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4037</v>
      </c>
      <c r="E2049" s="292" t="s">
        <v>4055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4033</v>
      </c>
      <c r="E2050" s="292" t="s">
        <v>4056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1393</v>
      </c>
      <c r="E2051" s="292" t="s">
        <v>2292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1925</v>
      </c>
      <c r="E2052" s="292" t="s">
        <v>3454</v>
      </c>
      <c r="F2052" s="269" t="s">
        <v>1205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1925</v>
      </c>
      <c r="E2053" s="292" t="s">
        <v>2183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1925</v>
      </c>
      <c r="E2054" s="292" t="s">
        <v>2184</v>
      </c>
      <c r="F2054" s="269" t="s">
        <v>1789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2774</v>
      </c>
      <c r="E2055" s="292" t="s">
        <v>4076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1431</v>
      </c>
      <c r="E2056" s="292" t="s">
        <v>1125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1888</v>
      </c>
      <c r="E2057" s="292" t="s">
        <v>1201</v>
      </c>
      <c r="F2057" s="269" t="s">
        <v>1746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1171</v>
      </c>
      <c r="E2058" s="292" t="s">
        <v>1555</v>
      </c>
      <c r="F2058" s="269" t="s">
        <v>2688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1018</v>
      </c>
      <c r="E2059" s="292" t="s">
        <v>3886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1741</v>
      </c>
      <c r="E2060" s="292" t="s">
        <v>3937</v>
      </c>
      <c r="F2060" s="269" t="s">
        <v>1205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1741</v>
      </c>
      <c r="E2061" s="292" t="s">
        <v>2181</v>
      </c>
      <c r="F2061" s="269" t="s">
        <v>1253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1741</v>
      </c>
      <c r="E2062" s="292" t="s">
        <v>2183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1393</v>
      </c>
      <c r="E2063" s="292" t="s">
        <v>3937</v>
      </c>
      <c r="F2063" s="269" t="s">
        <v>1205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1393</v>
      </c>
      <c r="E2064" s="292" t="s">
        <v>2184</v>
      </c>
      <c r="F2064" s="269" t="s">
        <v>1789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1393</v>
      </c>
      <c r="E2065" s="292" t="s">
        <v>2185</v>
      </c>
      <c r="F2065" s="269" t="s">
        <v>1816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4062</v>
      </c>
      <c r="E2066" s="292" t="s">
        <v>1203</v>
      </c>
      <c r="F2066" s="269" t="s">
        <v>1202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1665</v>
      </c>
      <c r="E2067" s="292" t="s">
        <v>2195</v>
      </c>
      <c r="F2067" s="269" t="s">
        <v>1950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4202</v>
      </c>
    </row>
    <row r="2068" spans="1:15" x14ac:dyDescent="0.3">
      <c r="A2068" s="58">
        <v>2068</v>
      </c>
      <c r="B2068" s="264">
        <v>45958</v>
      </c>
      <c r="C2068" s="292" t="s">
        <v>1665</v>
      </c>
      <c r="E2068" s="292" t="s">
        <v>2174</v>
      </c>
      <c r="F2068" s="269" t="s">
        <v>1797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4202</v>
      </c>
    </row>
    <row r="2069" spans="1:15" x14ac:dyDescent="0.3">
      <c r="A2069" s="58">
        <v>2069</v>
      </c>
      <c r="B2069" s="264">
        <v>45958</v>
      </c>
      <c r="C2069" s="292" t="s">
        <v>1665</v>
      </c>
      <c r="E2069" s="292" t="s">
        <v>3640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1580</v>
      </c>
      <c r="E2070" s="292" t="s">
        <v>1125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1438</v>
      </c>
      <c r="E2071" s="292" t="s">
        <v>2050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4062</v>
      </c>
      <c r="E2072" s="292" t="s">
        <v>4075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1393</v>
      </c>
      <c r="E2073" s="292" t="s">
        <v>2181</v>
      </c>
      <c r="F2073" s="269" t="s">
        <v>1253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3140</v>
      </c>
      <c r="E2074" s="292" t="s">
        <v>3207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3140</v>
      </c>
      <c r="E2075" s="292" t="s">
        <v>2105</v>
      </c>
      <c r="F2075" s="269" t="s">
        <v>2573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3140</v>
      </c>
      <c r="E2076" s="292" t="s">
        <v>2790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3140</v>
      </c>
      <c r="E2077" s="292" t="s">
        <v>3616</v>
      </c>
      <c r="F2077" s="269" t="s">
        <v>3615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4081</v>
      </c>
      <c r="E2078" s="292" t="s">
        <v>2910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1806</v>
      </c>
      <c r="E2079" s="292" t="s">
        <v>1201</v>
      </c>
      <c r="F2079" s="269" t="s">
        <v>1746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1806</v>
      </c>
      <c r="E2080" s="292" t="s">
        <v>1490</v>
      </c>
      <c r="F2080" s="269" t="s">
        <v>2670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1806</v>
      </c>
      <c r="E2081" s="292" t="s">
        <v>1513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4115</v>
      </c>
      <c r="E2082" s="292" t="s">
        <v>4116</v>
      </c>
      <c r="F2082" s="269" t="s">
        <v>4117</v>
      </c>
      <c r="G2082" s="265">
        <v>1100000</v>
      </c>
      <c r="H2082" s="269">
        <v>1</v>
      </c>
      <c r="J2082" s="266" t="s">
        <v>3509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1741</v>
      </c>
      <c r="E2083" s="292" t="s">
        <v>2179</v>
      </c>
      <c r="F2083" s="269" t="s">
        <v>1198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1443</v>
      </c>
      <c r="E2084" s="292" t="s">
        <v>3454</v>
      </c>
      <c r="F2084" s="269" t="s">
        <v>1205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1443</v>
      </c>
      <c r="E2085" s="292" t="s">
        <v>2183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1443</v>
      </c>
      <c r="E2086" s="292" t="s">
        <v>2184</v>
      </c>
      <c r="F2086" s="269" t="s">
        <v>1789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4081</v>
      </c>
      <c r="E2087" s="292" t="s">
        <v>4092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1861</v>
      </c>
      <c r="E2088" s="292" t="s">
        <v>3915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1467</v>
      </c>
      <c r="E2089" s="292" t="s">
        <v>4096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4143</v>
      </c>
      <c r="D2090" s="295" t="s">
        <v>4078</v>
      </c>
      <c r="E2090" s="292" t="s">
        <v>4132</v>
      </c>
      <c r="F2090" s="269" t="s">
        <v>4133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1574</v>
      </c>
      <c r="E2091" s="292" t="s">
        <v>2174</v>
      </c>
      <c r="F2091" s="269" t="s">
        <v>1797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1467</v>
      </c>
      <c r="E2092" s="292" t="s">
        <v>2195</v>
      </c>
      <c r="F2092" s="269" t="s">
        <v>1950</v>
      </c>
      <c r="G2092" s="265">
        <v>1900000</v>
      </c>
      <c r="H2092" s="269">
        <v>1</v>
      </c>
      <c r="K2092" s="265">
        <v>1900000</v>
      </c>
      <c r="M2092" s="292" t="s">
        <v>4101</v>
      </c>
    </row>
    <row r="2093" spans="1:13" x14ac:dyDescent="0.3">
      <c r="A2093" s="58">
        <v>2093</v>
      </c>
      <c r="B2093" s="264">
        <v>45960</v>
      </c>
      <c r="C2093" s="292" t="s">
        <v>1467</v>
      </c>
      <c r="E2093" s="292" t="s">
        <v>3640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1467</v>
      </c>
      <c r="E2094" s="292" t="s">
        <v>2409</v>
      </c>
      <c r="F2094" s="269" t="s">
        <v>2739</v>
      </c>
      <c r="G2094" s="265">
        <v>1100000</v>
      </c>
      <c r="H2094" s="269">
        <v>1</v>
      </c>
      <c r="K2094" s="265">
        <v>1100000</v>
      </c>
      <c r="M2094" s="292" t="s">
        <v>4102</v>
      </c>
    </row>
    <row r="2095" spans="1:13" x14ac:dyDescent="0.3">
      <c r="A2095" s="58">
        <v>2095</v>
      </c>
      <c r="B2095" s="264">
        <v>45960</v>
      </c>
      <c r="C2095" s="292" t="s">
        <v>2955</v>
      </c>
      <c r="E2095" s="292" t="s">
        <v>2910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3192</v>
      </c>
      <c r="E2096" s="292" t="s">
        <v>2084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1741</v>
      </c>
      <c r="E2097" s="292" t="s">
        <v>2179</v>
      </c>
      <c r="F2097" s="269" t="s">
        <v>1198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1741</v>
      </c>
      <c r="E2098" s="292" t="s">
        <v>1513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1571</v>
      </c>
      <c r="E2099" s="292" t="s">
        <v>4106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1571</v>
      </c>
      <c r="E2100" s="292" t="s">
        <v>1513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1971</v>
      </c>
      <c r="E2101" s="292" t="s">
        <v>3212</v>
      </c>
      <c r="F2101" s="269" t="s">
        <v>3511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4037</v>
      </c>
      <c r="E2102" s="292" t="s">
        <v>3212</v>
      </c>
      <c r="F2102" s="269" t="s">
        <v>3511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4037</v>
      </c>
      <c r="E2103" s="292" t="s">
        <v>1513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1300</v>
      </c>
      <c r="E2104" s="292" t="s">
        <v>3042</v>
      </c>
      <c r="F2104" s="269" t="s">
        <v>1946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2695</v>
      </c>
      <c r="E2105" s="292" t="s">
        <v>4098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4202</v>
      </c>
    </row>
    <row r="2106" spans="1:15" x14ac:dyDescent="0.3">
      <c r="A2106" s="58">
        <v>2106</v>
      </c>
      <c r="B2106" s="264">
        <v>45960</v>
      </c>
      <c r="C2106" s="292" t="s">
        <v>1665</v>
      </c>
      <c r="E2106" s="292" t="s">
        <v>1201</v>
      </c>
      <c r="F2106" s="269" t="s">
        <v>1746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4202</v>
      </c>
    </row>
    <row r="2107" spans="1:15" x14ac:dyDescent="0.3">
      <c r="A2107" s="58">
        <v>2107</v>
      </c>
      <c r="B2107" s="264">
        <v>45960</v>
      </c>
      <c r="C2107" s="292" t="s">
        <v>1665</v>
      </c>
      <c r="E2107" s="292" t="s">
        <v>1490</v>
      </c>
      <c r="F2107" s="269" t="s">
        <v>2670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4202</v>
      </c>
    </row>
    <row r="2108" spans="1:15" x14ac:dyDescent="0.3">
      <c r="A2108" s="58">
        <v>2108</v>
      </c>
      <c r="B2108" s="264">
        <v>45960</v>
      </c>
      <c r="C2108" s="292" t="s">
        <v>1741</v>
      </c>
      <c r="E2108" s="292" t="s">
        <v>2183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1741</v>
      </c>
      <c r="E2109" s="292" t="s">
        <v>2181</v>
      </c>
      <c r="F2109" s="269" t="s">
        <v>1253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1741</v>
      </c>
      <c r="E2110" s="292" t="s">
        <v>2184</v>
      </c>
      <c r="F2110" s="269" t="s">
        <v>1789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1784</v>
      </c>
      <c r="E2111" s="292" t="s">
        <v>4114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4016</v>
      </c>
      <c r="E2112" s="292" t="s">
        <v>1125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3140</v>
      </c>
      <c r="E2113" s="292" t="s">
        <v>4120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1971</v>
      </c>
      <c r="E2114" s="292" t="s">
        <v>4122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1488</v>
      </c>
      <c r="E2115" s="292" t="s">
        <v>4121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1799</v>
      </c>
      <c r="E2116" s="292" t="s">
        <v>3727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1806</v>
      </c>
      <c r="E2117" s="292" t="s">
        <v>4126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2695</v>
      </c>
      <c r="E2118" s="292" t="s">
        <v>4123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2955</v>
      </c>
      <c r="E2119" s="292" t="s">
        <v>4124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4037</v>
      </c>
      <c r="E2120" s="292" t="s">
        <v>4125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4177</v>
      </c>
      <c r="D2121" s="295" t="s">
        <v>4078</v>
      </c>
      <c r="E2121" s="292" t="s">
        <v>4178</v>
      </c>
      <c r="F2121" s="269" t="s">
        <v>4179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4135</v>
      </c>
      <c r="E2122" s="292" t="s">
        <v>2375</v>
      </c>
      <c r="F2122" s="269" t="s">
        <v>2867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2251</v>
      </c>
      <c r="E2123" s="292" t="s">
        <v>2171</v>
      </c>
      <c r="F2123" s="269" t="s">
        <v>1458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1716</v>
      </c>
      <c r="E2124" s="292" t="s">
        <v>4098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1741</v>
      </c>
      <c r="E2125" s="292" t="s">
        <v>2292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1535</v>
      </c>
      <c r="E2126" s="292" t="s">
        <v>2084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1535</v>
      </c>
      <c r="E2127" s="292" t="s">
        <v>1543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4181</v>
      </c>
      <c r="D2128" s="295" t="s">
        <v>4078</v>
      </c>
      <c r="E2128" s="292" t="s">
        <v>4182</v>
      </c>
      <c r="F2128" s="269" t="s">
        <v>4183</v>
      </c>
      <c r="G2128" s="265">
        <v>200000</v>
      </c>
      <c r="H2128" s="269">
        <v>1</v>
      </c>
    </row>
    <row r="2129" spans="1:14" x14ac:dyDescent="0.3">
      <c r="A2129" s="58">
        <v>2129</v>
      </c>
      <c r="B2129" s="264">
        <v>45961</v>
      </c>
      <c r="C2129" s="292" t="s">
        <v>1300</v>
      </c>
      <c r="E2129" s="292" t="s">
        <v>4145</v>
      </c>
      <c r="L2129" s="265">
        <v>-1000000</v>
      </c>
    </row>
    <row r="2130" spans="1:14" x14ac:dyDescent="0.3">
      <c r="A2130" s="58">
        <v>2130</v>
      </c>
      <c r="B2130" s="264">
        <v>45961</v>
      </c>
      <c r="C2130" s="292" t="s">
        <v>1046</v>
      </c>
      <c r="E2130" s="292" t="s">
        <v>1815</v>
      </c>
      <c r="L2130" s="265">
        <v>-1100000</v>
      </c>
    </row>
    <row r="2131" spans="1:14" x14ac:dyDescent="0.3">
      <c r="A2131" s="58">
        <v>2131</v>
      </c>
      <c r="B2131" s="264">
        <v>45961</v>
      </c>
      <c r="C2131" s="292" t="s">
        <v>1443</v>
      </c>
      <c r="E2131" s="292" t="s">
        <v>4146</v>
      </c>
      <c r="L2131" s="265">
        <v>-694500</v>
      </c>
    </row>
    <row r="2132" spans="1:14" x14ac:dyDescent="0.3">
      <c r="A2132" s="58">
        <v>2132</v>
      </c>
      <c r="B2132" s="264">
        <v>45961</v>
      </c>
      <c r="C2132" s="292" t="s">
        <v>1925</v>
      </c>
      <c r="E2132" s="292" t="s">
        <v>3916</v>
      </c>
      <c r="L2132" s="265">
        <v>-740000</v>
      </c>
    </row>
    <row r="2133" spans="1:14" x14ac:dyDescent="0.3">
      <c r="A2133" s="58">
        <v>2133</v>
      </c>
      <c r="B2133" s="264">
        <v>45961</v>
      </c>
      <c r="C2133" s="292" t="s">
        <v>2251</v>
      </c>
      <c r="E2133" s="292" t="s">
        <v>4147</v>
      </c>
      <c r="L2133" s="265">
        <v>-2300000</v>
      </c>
    </row>
    <row r="2134" spans="1:14" x14ac:dyDescent="0.3">
      <c r="A2134" s="58">
        <v>2134</v>
      </c>
      <c r="B2134" s="264">
        <v>45961</v>
      </c>
      <c r="C2134" s="292" t="s">
        <v>4135</v>
      </c>
      <c r="E2134" s="292" t="s">
        <v>4148</v>
      </c>
      <c r="L2134" s="265">
        <v>-700000</v>
      </c>
    </row>
    <row r="2135" spans="1:14" x14ac:dyDescent="0.3">
      <c r="A2135" s="58">
        <v>2135</v>
      </c>
      <c r="B2135" s="264">
        <v>45961</v>
      </c>
      <c r="C2135" s="292" t="s">
        <v>1147</v>
      </c>
      <c r="E2135" s="292" t="s">
        <v>4149</v>
      </c>
      <c r="L2135" s="265">
        <v>-2305000</v>
      </c>
    </row>
    <row r="2136" spans="1:14" x14ac:dyDescent="0.3">
      <c r="A2136" s="58">
        <v>2136</v>
      </c>
      <c r="B2136" s="264">
        <v>45962</v>
      </c>
      <c r="C2136" s="292" t="s">
        <v>1535</v>
      </c>
      <c r="E2136" s="292" t="s">
        <v>3768</v>
      </c>
      <c r="L2136" s="265">
        <v>-3300000</v>
      </c>
    </row>
    <row r="2137" spans="1:14" x14ac:dyDescent="0.3">
      <c r="A2137" s="58">
        <v>2137</v>
      </c>
      <c r="B2137" s="264">
        <v>45962</v>
      </c>
      <c r="C2137" s="292" t="s">
        <v>1393</v>
      </c>
      <c r="E2137" s="292" t="s">
        <v>3763</v>
      </c>
      <c r="L2137" s="265">
        <v>-13579000</v>
      </c>
    </row>
    <row r="2138" spans="1:14" x14ac:dyDescent="0.3">
      <c r="A2138" s="58">
        <v>2138</v>
      </c>
      <c r="B2138" s="264">
        <v>45962</v>
      </c>
      <c r="C2138" s="292" t="s">
        <v>1571</v>
      </c>
      <c r="E2138" s="292" t="s">
        <v>4150</v>
      </c>
      <c r="L2138" s="265">
        <v>-3872000</v>
      </c>
    </row>
    <row r="2139" spans="1:14" x14ac:dyDescent="0.3">
      <c r="A2139" s="58">
        <v>2139</v>
      </c>
      <c r="B2139" s="264">
        <v>45962</v>
      </c>
      <c r="C2139" s="292" t="s">
        <v>1716</v>
      </c>
      <c r="E2139" s="292" t="s">
        <v>1201</v>
      </c>
      <c r="F2139" s="269" t="s">
        <v>1746</v>
      </c>
      <c r="G2139" s="265">
        <v>1200000</v>
      </c>
      <c r="H2139" s="269">
        <v>1</v>
      </c>
      <c r="K2139" s="265">
        <v>1200000</v>
      </c>
      <c r="N2139" t="s">
        <v>4570</v>
      </c>
    </row>
    <row r="2140" spans="1:14" x14ac:dyDescent="0.3">
      <c r="A2140" s="58">
        <v>2140</v>
      </c>
      <c r="B2140" s="264">
        <v>45964</v>
      </c>
      <c r="C2140" s="292" t="s">
        <v>4779</v>
      </c>
      <c r="D2140" s="295" t="s">
        <v>4078</v>
      </c>
      <c r="E2140" s="292" t="s">
        <v>4782</v>
      </c>
      <c r="F2140" s="269" t="s">
        <v>4783</v>
      </c>
      <c r="G2140" s="265">
        <v>250000</v>
      </c>
      <c r="H2140" s="269">
        <v>1</v>
      </c>
      <c r="J2140" s="266">
        <v>0</v>
      </c>
      <c r="K2140" s="265">
        <v>0</v>
      </c>
      <c r="N2140" t="s">
        <v>4570</v>
      </c>
    </row>
    <row r="2141" spans="1:14" x14ac:dyDescent="0.3">
      <c r="A2141" s="58">
        <v>2141</v>
      </c>
      <c r="B2141" s="264">
        <v>45964</v>
      </c>
      <c r="C2141" s="292" t="s">
        <v>1799</v>
      </c>
      <c r="E2141" s="292" t="s">
        <v>2174</v>
      </c>
      <c r="F2141" s="269" t="s">
        <v>1797</v>
      </c>
      <c r="G2141" s="265">
        <v>70000</v>
      </c>
      <c r="H2141" s="269">
        <v>1</v>
      </c>
      <c r="J2141" s="266">
        <v>7000</v>
      </c>
      <c r="K2141" s="265">
        <v>77000</v>
      </c>
      <c r="N2141" t="s">
        <v>4570</v>
      </c>
    </row>
    <row r="2142" spans="1:14" x14ac:dyDescent="0.3">
      <c r="A2142" s="58">
        <v>2142</v>
      </c>
      <c r="B2142" s="264">
        <v>45964</v>
      </c>
      <c r="C2142" s="292" t="s">
        <v>1018</v>
      </c>
      <c r="E2142" s="292" t="s">
        <v>3886</v>
      </c>
      <c r="F2142" s="269">
        <v>1068327224</v>
      </c>
      <c r="G2142" s="265">
        <v>80000</v>
      </c>
      <c r="H2142" s="269">
        <v>1</v>
      </c>
      <c r="K2142" s="265">
        <v>80000</v>
      </c>
      <c r="N2142" t="s">
        <v>4570</v>
      </c>
    </row>
    <row r="2143" spans="1:14" x14ac:dyDescent="0.3">
      <c r="A2143" s="58">
        <v>2143</v>
      </c>
      <c r="B2143" s="264">
        <v>45964</v>
      </c>
      <c r="C2143" s="292" t="s">
        <v>1018</v>
      </c>
      <c r="E2143" s="292" t="s">
        <v>2084</v>
      </c>
      <c r="F2143" s="269">
        <v>1068298046</v>
      </c>
      <c r="G2143" s="265">
        <v>450000</v>
      </c>
      <c r="H2143" s="269">
        <v>1</v>
      </c>
      <c r="K2143" s="265">
        <v>450000</v>
      </c>
      <c r="N2143" t="s">
        <v>4570</v>
      </c>
    </row>
    <row r="2144" spans="1:14" x14ac:dyDescent="0.3">
      <c r="A2144" s="58">
        <v>2144</v>
      </c>
      <c r="B2144" s="264">
        <v>45964</v>
      </c>
      <c r="C2144" s="292" t="s">
        <v>1018</v>
      </c>
      <c r="E2144" s="292" t="s">
        <v>1543</v>
      </c>
      <c r="F2144" s="269">
        <v>24152333907</v>
      </c>
      <c r="G2144" s="265">
        <v>50000</v>
      </c>
      <c r="H2144" s="269">
        <v>1</v>
      </c>
      <c r="K2144" s="265">
        <v>50000</v>
      </c>
      <c r="N2144" t="s">
        <v>4570</v>
      </c>
    </row>
    <row r="2145" spans="1:14" x14ac:dyDescent="0.3">
      <c r="A2145" s="58">
        <v>2145</v>
      </c>
      <c r="B2145" s="264">
        <v>45964</v>
      </c>
      <c r="C2145" s="292" t="s">
        <v>987</v>
      </c>
      <c r="E2145" s="292" t="s">
        <v>2189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  <c r="N2145" t="s">
        <v>4570</v>
      </c>
    </row>
    <row r="2146" spans="1:14" x14ac:dyDescent="0.3">
      <c r="A2146" s="58">
        <v>2146</v>
      </c>
      <c r="B2146" s="264">
        <v>45964</v>
      </c>
      <c r="C2146" s="292" t="s">
        <v>1438</v>
      </c>
      <c r="E2146" s="292" t="s">
        <v>1555</v>
      </c>
      <c r="F2146" s="269" t="s">
        <v>2688</v>
      </c>
      <c r="G2146" s="265">
        <v>1600000</v>
      </c>
      <c r="H2146" s="269">
        <v>1</v>
      </c>
      <c r="K2146" s="265">
        <v>1600000</v>
      </c>
      <c r="N2146" t="s">
        <v>4570</v>
      </c>
    </row>
    <row r="2147" spans="1:14" x14ac:dyDescent="0.3">
      <c r="A2147" s="58">
        <v>2147</v>
      </c>
      <c r="B2147" s="264">
        <v>45964</v>
      </c>
      <c r="C2147" s="292" t="s">
        <v>1389</v>
      </c>
      <c r="E2147" s="292" t="s">
        <v>1203</v>
      </c>
      <c r="F2147" s="269" t="s">
        <v>1986</v>
      </c>
      <c r="G2147" s="265">
        <v>1900000</v>
      </c>
      <c r="H2147" s="269">
        <v>1</v>
      </c>
      <c r="K2147" s="265">
        <v>1900000</v>
      </c>
      <c r="N2147" t="s">
        <v>4570</v>
      </c>
    </row>
    <row r="2148" spans="1:14" x14ac:dyDescent="0.3">
      <c r="A2148" s="58">
        <v>2148</v>
      </c>
      <c r="B2148" s="264">
        <v>45964</v>
      </c>
      <c r="C2148" s="292" t="s">
        <v>1393</v>
      </c>
      <c r="E2148" s="292" t="s">
        <v>2031</v>
      </c>
      <c r="F2148" s="269" t="s">
        <v>3651</v>
      </c>
      <c r="G2148" s="265">
        <v>1200000</v>
      </c>
      <c r="H2148" s="269">
        <v>1</v>
      </c>
      <c r="K2148" s="265">
        <v>1200000</v>
      </c>
      <c r="N2148" t="s">
        <v>4570</v>
      </c>
    </row>
    <row r="2149" spans="1:14" x14ac:dyDescent="0.3">
      <c r="A2149" s="58">
        <v>2149</v>
      </c>
      <c r="B2149" s="264">
        <v>45964</v>
      </c>
      <c r="C2149" s="292" t="s">
        <v>1438</v>
      </c>
      <c r="E2149" s="292" t="s">
        <v>4161</v>
      </c>
      <c r="L2149" s="265">
        <v>-300000</v>
      </c>
      <c r="N2149" t="s">
        <v>4570</v>
      </c>
    </row>
    <row r="2150" spans="1:14" x14ac:dyDescent="0.3">
      <c r="A2150" s="58">
        <v>2150</v>
      </c>
      <c r="B2150" s="264">
        <v>45964</v>
      </c>
      <c r="C2150" s="292" t="s">
        <v>1389</v>
      </c>
      <c r="E2150" s="292" t="s">
        <v>4162</v>
      </c>
      <c r="L2150" s="265">
        <v>-1900000</v>
      </c>
    </row>
    <row r="2151" spans="1:14" x14ac:dyDescent="0.3">
      <c r="A2151" s="58">
        <v>2151</v>
      </c>
      <c r="B2151" s="264">
        <v>45964</v>
      </c>
      <c r="C2151" s="292" t="s">
        <v>3192</v>
      </c>
      <c r="E2151" s="292" t="s">
        <v>4163</v>
      </c>
      <c r="L2151" s="265">
        <v>-400000</v>
      </c>
    </row>
    <row r="2152" spans="1:14" x14ac:dyDescent="0.3">
      <c r="A2152" s="58">
        <v>2152</v>
      </c>
      <c r="B2152" s="264">
        <v>45964</v>
      </c>
      <c r="C2152" s="292" t="s">
        <v>987</v>
      </c>
      <c r="E2152" s="292" t="s">
        <v>4164</v>
      </c>
      <c r="L2152" s="265">
        <v>-1760000</v>
      </c>
    </row>
    <row r="2153" spans="1:14" x14ac:dyDescent="0.3">
      <c r="A2153" s="58">
        <v>2153</v>
      </c>
      <c r="B2153" s="264">
        <v>45965</v>
      </c>
      <c r="C2153" s="292" t="s">
        <v>2251</v>
      </c>
      <c r="D2153" s="295" t="s">
        <v>4167</v>
      </c>
      <c r="E2153" s="292" t="s">
        <v>4165</v>
      </c>
      <c r="F2153" s="269" t="s">
        <v>1458</v>
      </c>
      <c r="G2153" s="265">
        <v>0</v>
      </c>
      <c r="H2153" s="269">
        <v>1</v>
      </c>
      <c r="K2153" s="265">
        <v>0</v>
      </c>
      <c r="M2153" s="304" t="s">
        <v>4168</v>
      </c>
    </row>
    <row r="2154" spans="1:14" x14ac:dyDescent="0.3">
      <c r="A2154" s="58">
        <v>2154</v>
      </c>
      <c r="B2154" s="264">
        <v>45965</v>
      </c>
      <c r="C2154" s="292" t="s">
        <v>2458</v>
      </c>
      <c r="E2154" s="292" t="s">
        <v>1711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4" x14ac:dyDescent="0.3">
      <c r="A2155" s="58">
        <v>2155</v>
      </c>
      <c r="B2155" s="264">
        <v>45965</v>
      </c>
      <c r="C2155" s="292" t="s">
        <v>1438</v>
      </c>
      <c r="E2155" s="292" t="s">
        <v>2179</v>
      </c>
      <c r="F2155" s="269" t="s">
        <v>1198</v>
      </c>
      <c r="G2155" s="265">
        <v>1400000</v>
      </c>
      <c r="H2155" s="269">
        <v>1</v>
      </c>
      <c r="K2155" s="265">
        <v>1400000</v>
      </c>
      <c r="N2155" t="s">
        <v>4570</v>
      </c>
    </row>
    <row r="2156" spans="1:14" x14ac:dyDescent="0.3">
      <c r="A2156" s="58">
        <v>2156</v>
      </c>
      <c r="B2156" s="264">
        <v>45965</v>
      </c>
      <c r="C2156" s="292" t="s">
        <v>1438</v>
      </c>
      <c r="E2156" s="292" t="s">
        <v>2831</v>
      </c>
      <c r="F2156" s="269" t="s">
        <v>2741</v>
      </c>
      <c r="G2156" s="265">
        <v>129000</v>
      </c>
      <c r="H2156" s="269">
        <v>2</v>
      </c>
      <c r="K2156" s="265">
        <v>258000</v>
      </c>
      <c r="N2156" t="s">
        <v>4570</v>
      </c>
    </row>
    <row r="2157" spans="1:14" x14ac:dyDescent="0.3">
      <c r="A2157" s="58">
        <v>2157</v>
      </c>
      <c r="B2157" s="264">
        <v>45965</v>
      </c>
      <c r="C2157" s="292" t="s">
        <v>3952</v>
      </c>
      <c r="E2157" s="292" t="s">
        <v>2311</v>
      </c>
      <c r="G2157" s="265">
        <v>1200000</v>
      </c>
      <c r="H2157" s="269">
        <v>1</v>
      </c>
      <c r="J2157" s="265">
        <v>120000</v>
      </c>
      <c r="K2157" s="265">
        <v>1320000</v>
      </c>
      <c r="N2157" t="s">
        <v>4570</v>
      </c>
    </row>
    <row r="2158" spans="1:14" x14ac:dyDescent="0.3">
      <c r="A2158" s="58">
        <v>2158</v>
      </c>
      <c r="B2158" s="264">
        <v>45965</v>
      </c>
      <c r="C2158" s="292" t="s">
        <v>3952</v>
      </c>
      <c r="E2158" s="292" t="s">
        <v>1499</v>
      </c>
      <c r="G2158" s="265">
        <v>1100000</v>
      </c>
      <c r="H2158" s="269">
        <v>1</v>
      </c>
      <c r="J2158" s="265">
        <v>110000</v>
      </c>
      <c r="K2158" s="265">
        <v>1210000</v>
      </c>
      <c r="N2158" t="s">
        <v>4570</v>
      </c>
    </row>
    <row r="2159" spans="1:14" x14ac:dyDescent="0.3">
      <c r="A2159" s="58">
        <v>2159</v>
      </c>
      <c r="B2159" s="264">
        <v>45965</v>
      </c>
      <c r="C2159" s="292" t="s">
        <v>1535</v>
      </c>
      <c r="E2159" s="292" t="s">
        <v>1737</v>
      </c>
      <c r="G2159" s="265">
        <v>1100000</v>
      </c>
      <c r="H2159" s="269">
        <v>1</v>
      </c>
      <c r="K2159" s="265">
        <v>1100000</v>
      </c>
      <c r="N2159" t="s">
        <v>4570</v>
      </c>
    </row>
    <row r="2160" spans="1:14" x14ac:dyDescent="0.3">
      <c r="A2160" s="58">
        <v>2160</v>
      </c>
      <c r="B2160" s="264">
        <v>45965</v>
      </c>
      <c r="C2160" s="292" t="s">
        <v>2458</v>
      </c>
      <c r="E2160" s="292" t="s">
        <v>1125</v>
      </c>
      <c r="L2160" s="265">
        <v>-220000</v>
      </c>
    </row>
    <row r="2161" spans="1:14" x14ac:dyDescent="0.3">
      <c r="A2161" s="58">
        <v>2161</v>
      </c>
      <c r="B2161" s="264">
        <v>45965</v>
      </c>
      <c r="C2161" s="292" t="s">
        <v>4246</v>
      </c>
      <c r="E2161" s="292" t="s">
        <v>4247</v>
      </c>
      <c r="F2161" s="270">
        <v>6058008060</v>
      </c>
      <c r="G2161" s="265">
        <v>1600000</v>
      </c>
      <c r="H2161" s="269">
        <v>1</v>
      </c>
      <c r="J2161" s="266" t="s">
        <v>2991</v>
      </c>
      <c r="K2161" s="265">
        <v>1760000</v>
      </c>
      <c r="N2161" t="s">
        <v>4570</v>
      </c>
    </row>
    <row r="2162" spans="1:14" x14ac:dyDescent="0.3">
      <c r="A2162" s="58">
        <v>2162</v>
      </c>
      <c r="B2162" s="264">
        <v>45965</v>
      </c>
      <c r="C2162" s="292" t="s">
        <v>1171</v>
      </c>
      <c r="E2162" s="292" t="s">
        <v>4175</v>
      </c>
      <c r="L2162" s="265">
        <v>-1600000</v>
      </c>
    </row>
    <row r="2163" spans="1:14" x14ac:dyDescent="0.3">
      <c r="A2163" s="58">
        <v>2163</v>
      </c>
      <c r="B2163" s="264">
        <v>45965</v>
      </c>
      <c r="C2163" s="292" t="s">
        <v>3952</v>
      </c>
      <c r="E2163" s="292" t="s">
        <v>4176</v>
      </c>
      <c r="L2163" s="265">
        <v>-2530000</v>
      </c>
    </row>
    <row r="2164" spans="1:14" x14ac:dyDescent="0.3">
      <c r="A2164" s="58">
        <v>2164</v>
      </c>
      <c r="B2164" s="264">
        <v>45966</v>
      </c>
      <c r="C2164" s="292" t="s">
        <v>1372</v>
      </c>
      <c r="E2164" s="292" t="s">
        <v>4180</v>
      </c>
      <c r="L2164" s="265">
        <v>-350000</v>
      </c>
    </row>
    <row r="2165" spans="1:14" x14ac:dyDescent="0.3">
      <c r="A2165" s="58">
        <v>2165</v>
      </c>
      <c r="B2165" s="264">
        <v>45966</v>
      </c>
      <c r="C2165" s="292" t="s">
        <v>4297</v>
      </c>
      <c r="E2165" s="292" t="s">
        <v>4298</v>
      </c>
      <c r="F2165" s="269" t="s">
        <v>4299</v>
      </c>
      <c r="G2165" s="265">
        <v>1500000</v>
      </c>
      <c r="H2165" s="269">
        <v>1</v>
      </c>
      <c r="J2165" s="266" t="s">
        <v>2898</v>
      </c>
      <c r="K2165" s="265">
        <v>1650000</v>
      </c>
      <c r="N2165" t="s">
        <v>4570</v>
      </c>
    </row>
    <row r="2166" spans="1:14" x14ac:dyDescent="0.3">
      <c r="A2166" s="58">
        <v>2166</v>
      </c>
      <c r="B2166" s="264">
        <v>45966</v>
      </c>
      <c r="C2166" s="292" t="s">
        <v>1574</v>
      </c>
      <c r="E2166" s="292" t="s">
        <v>2173</v>
      </c>
      <c r="F2166" s="269" t="s">
        <v>1199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4" x14ac:dyDescent="0.3">
      <c r="A2167" s="58">
        <v>2167</v>
      </c>
      <c r="B2167" s="264">
        <v>45966</v>
      </c>
      <c r="C2167" s="292" t="s">
        <v>4226</v>
      </c>
      <c r="D2167" s="295" t="s">
        <v>4227</v>
      </c>
      <c r="E2167" s="292" t="s">
        <v>4228</v>
      </c>
      <c r="F2167" s="269" t="s">
        <v>4229</v>
      </c>
      <c r="G2167" s="265">
        <v>50000</v>
      </c>
      <c r="H2167" s="269">
        <v>1</v>
      </c>
      <c r="M2167" s="292" t="s">
        <v>4190</v>
      </c>
    </row>
    <row r="2168" spans="1:14" x14ac:dyDescent="0.3">
      <c r="A2168" s="58">
        <v>2168</v>
      </c>
      <c r="B2168" s="264">
        <v>45966</v>
      </c>
      <c r="C2168" s="292" t="s">
        <v>1300</v>
      </c>
      <c r="E2168" s="292" t="s">
        <v>4191</v>
      </c>
      <c r="F2168" s="269" t="s">
        <v>2390</v>
      </c>
      <c r="G2168" s="265">
        <v>850000</v>
      </c>
      <c r="H2168" s="269">
        <v>1</v>
      </c>
      <c r="K2168" s="265">
        <v>850000</v>
      </c>
      <c r="N2168" t="s">
        <v>4570</v>
      </c>
    </row>
    <row r="2169" spans="1:14" x14ac:dyDescent="0.3">
      <c r="A2169" s="58">
        <v>2169</v>
      </c>
      <c r="B2169" s="264">
        <v>45966</v>
      </c>
      <c r="C2169" s="292" t="s">
        <v>1716</v>
      </c>
      <c r="E2169" s="292" t="s">
        <v>4191</v>
      </c>
      <c r="F2169" s="269" t="s">
        <v>2390</v>
      </c>
      <c r="G2169" s="265">
        <v>850000</v>
      </c>
      <c r="H2169" s="269">
        <v>1</v>
      </c>
      <c r="K2169" s="265">
        <v>850000</v>
      </c>
      <c r="N2169" t="s">
        <v>4570</v>
      </c>
    </row>
    <row r="2170" spans="1:14" x14ac:dyDescent="0.3">
      <c r="A2170" s="58">
        <v>2170</v>
      </c>
      <c r="B2170" s="264">
        <v>45966</v>
      </c>
      <c r="C2170" s="292" t="s">
        <v>4198</v>
      </c>
      <c r="E2170" s="292" t="s">
        <v>4199</v>
      </c>
      <c r="F2170" s="269" t="s">
        <v>4200</v>
      </c>
      <c r="G2170" s="265">
        <v>1200000</v>
      </c>
      <c r="H2170" s="269">
        <v>1</v>
      </c>
      <c r="J2170" s="266" t="s">
        <v>2963</v>
      </c>
      <c r="K2170" s="265">
        <v>1320000</v>
      </c>
      <c r="N2170" t="s">
        <v>4570</v>
      </c>
    </row>
    <row r="2171" spans="1:14" x14ac:dyDescent="0.3">
      <c r="A2171" s="58">
        <v>2171</v>
      </c>
      <c r="B2171" s="264">
        <v>45966</v>
      </c>
      <c r="C2171" s="292" t="s">
        <v>987</v>
      </c>
      <c r="E2171" s="292" t="s">
        <v>2195</v>
      </c>
      <c r="F2171" s="269" t="s">
        <v>1950</v>
      </c>
      <c r="G2171" s="265">
        <v>1950000</v>
      </c>
      <c r="H2171" s="269">
        <v>1</v>
      </c>
      <c r="J2171" s="266">
        <v>195000</v>
      </c>
      <c r="K2171" s="265">
        <v>2145000</v>
      </c>
      <c r="N2171" t="s">
        <v>4570</v>
      </c>
    </row>
    <row r="2172" spans="1:14" x14ac:dyDescent="0.3">
      <c r="A2172" s="58">
        <v>2172</v>
      </c>
      <c r="B2172" s="264">
        <v>45966</v>
      </c>
      <c r="C2172" s="292" t="s">
        <v>987</v>
      </c>
      <c r="E2172" s="292" t="s">
        <v>2671</v>
      </c>
      <c r="G2172" s="265">
        <v>150000</v>
      </c>
      <c r="H2172" s="269">
        <v>1</v>
      </c>
      <c r="J2172" s="266">
        <v>15000</v>
      </c>
      <c r="K2172" s="265">
        <v>165000</v>
      </c>
      <c r="N2172" t="s">
        <v>4570</v>
      </c>
    </row>
    <row r="2173" spans="1:14" x14ac:dyDescent="0.3">
      <c r="A2173" s="58">
        <v>2173</v>
      </c>
      <c r="B2173" s="264">
        <v>45966</v>
      </c>
      <c r="C2173" s="292" t="s">
        <v>987</v>
      </c>
      <c r="E2173" s="292" t="s">
        <v>2176</v>
      </c>
      <c r="F2173" s="269" t="s">
        <v>1714</v>
      </c>
      <c r="G2173" s="265">
        <v>60000</v>
      </c>
      <c r="H2173" s="269">
        <v>1</v>
      </c>
      <c r="J2173" s="266">
        <v>6000</v>
      </c>
      <c r="K2173" s="265">
        <v>66000</v>
      </c>
      <c r="N2173" t="s">
        <v>4570</v>
      </c>
    </row>
    <row r="2174" spans="1:14" x14ac:dyDescent="0.3">
      <c r="A2174" s="58">
        <v>2174</v>
      </c>
      <c r="B2174" s="264">
        <v>45966</v>
      </c>
      <c r="C2174" s="292" t="s">
        <v>1015</v>
      </c>
      <c r="E2174" s="292" t="s">
        <v>2171</v>
      </c>
      <c r="F2174" s="269" t="s">
        <v>1458</v>
      </c>
      <c r="G2174" s="265">
        <v>1500000</v>
      </c>
      <c r="H2174" s="269">
        <v>1</v>
      </c>
      <c r="J2174" s="266">
        <v>150000</v>
      </c>
      <c r="K2174" s="265">
        <v>1650000</v>
      </c>
      <c r="N2174" t="s">
        <v>4570</v>
      </c>
    </row>
    <row r="2175" spans="1:14" x14ac:dyDescent="0.3">
      <c r="A2175" s="58">
        <v>2175</v>
      </c>
      <c r="B2175" s="264">
        <v>45966</v>
      </c>
      <c r="C2175" s="292" t="s">
        <v>987</v>
      </c>
      <c r="E2175" s="292" t="s">
        <v>4164</v>
      </c>
      <c r="L2175" s="265">
        <v>-2376000</v>
      </c>
    </row>
    <row r="2176" spans="1:14" x14ac:dyDescent="0.3">
      <c r="A2176" s="58">
        <v>2176</v>
      </c>
      <c r="B2176" s="264">
        <v>45966</v>
      </c>
      <c r="C2176" s="292" t="s">
        <v>1888</v>
      </c>
      <c r="E2176" s="292" t="s">
        <v>4197</v>
      </c>
      <c r="L2176" s="265">
        <v>-1200000</v>
      </c>
    </row>
    <row r="2177" spans="1:14" x14ac:dyDescent="0.3">
      <c r="A2177" s="58">
        <v>2177</v>
      </c>
      <c r="B2177" s="264">
        <v>45966</v>
      </c>
      <c r="C2177" s="292" t="s">
        <v>2860</v>
      </c>
      <c r="E2177" s="292" t="s">
        <v>4201</v>
      </c>
      <c r="L2177" s="265">
        <v>-1320000</v>
      </c>
    </row>
    <row r="2178" spans="1:14" x14ac:dyDescent="0.3">
      <c r="A2178" s="58">
        <v>2178</v>
      </c>
      <c r="B2178" s="264">
        <v>45967</v>
      </c>
      <c r="C2178" s="292" t="s">
        <v>1741</v>
      </c>
      <c r="E2178" s="292" t="s">
        <v>3767</v>
      </c>
      <c r="L2178" s="265">
        <v>-7521000</v>
      </c>
    </row>
    <row r="2179" spans="1:14" x14ac:dyDescent="0.3">
      <c r="A2179" s="58">
        <v>2179</v>
      </c>
      <c r="B2179" s="264">
        <v>45967</v>
      </c>
      <c r="C2179" s="292" t="s">
        <v>1015</v>
      </c>
      <c r="E2179" s="292" t="s">
        <v>3802</v>
      </c>
      <c r="L2179" s="265">
        <v>-3300000</v>
      </c>
    </row>
    <row r="2180" spans="1:14" x14ac:dyDescent="0.3">
      <c r="A2180" s="58">
        <v>2180</v>
      </c>
      <c r="B2180" s="264">
        <v>45967</v>
      </c>
      <c r="C2180" s="292" t="s">
        <v>1716</v>
      </c>
      <c r="E2180" s="292" t="s">
        <v>2283</v>
      </c>
      <c r="G2180" s="265">
        <v>1600000</v>
      </c>
      <c r="H2180" s="269">
        <v>1</v>
      </c>
      <c r="K2180" s="265">
        <v>1600000</v>
      </c>
      <c r="N2180" t="s">
        <v>4570</v>
      </c>
    </row>
    <row r="2181" spans="1:14" x14ac:dyDescent="0.3">
      <c r="A2181" s="58">
        <v>2181</v>
      </c>
      <c r="B2181" s="264">
        <v>45967</v>
      </c>
      <c r="C2181" s="292" t="s">
        <v>1665</v>
      </c>
      <c r="E2181" s="292" t="s">
        <v>1203</v>
      </c>
      <c r="F2181" s="269" t="s">
        <v>1204</v>
      </c>
      <c r="G2181" s="265">
        <v>1200000</v>
      </c>
      <c r="H2181" s="269">
        <v>1</v>
      </c>
      <c r="J2181" s="266">
        <v>120000</v>
      </c>
      <c r="K2181" s="265">
        <v>1340000</v>
      </c>
      <c r="N2181" t="s">
        <v>4570</v>
      </c>
    </row>
    <row r="2182" spans="1:14" x14ac:dyDescent="0.3">
      <c r="A2182" s="58">
        <v>2182</v>
      </c>
      <c r="B2182" s="264">
        <v>45967</v>
      </c>
      <c r="C2182" s="292" t="s">
        <v>2009</v>
      </c>
      <c r="E2182" s="292" t="s">
        <v>4206</v>
      </c>
      <c r="G2182" s="265">
        <v>450000</v>
      </c>
      <c r="H2182" s="269">
        <v>1</v>
      </c>
      <c r="K2182" s="265">
        <v>450000</v>
      </c>
      <c r="N2182" t="s">
        <v>4570</v>
      </c>
    </row>
    <row r="2183" spans="1:14" x14ac:dyDescent="0.3">
      <c r="A2183" s="58">
        <v>2183</v>
      </c>
      <c r="B2183" s="264">
        <v>45967</v>
      </c>
      <c r="C2183" s="292" t="s">
        <v>2401</v>
      </c>
      <c r="E2183" s="292" t="s">
        <v>2190</v>
      </c>
      <c r="F2183" s="269" t="s">
        <v>1196</v>
      </c>
      <c r="G2183" s="265">
        <v>1100000</v>
      </c>
      <c r="H2183" s="269">
        <v>1</v>
      </c>
      <c r="J2183" s="266">
        <v>110000</v>
      </c>
      <c r="K2183" s="265">
        <v>1210000</v>
      </c>
      <c r="N2183" t="s">
        <v>4570</v>
      </c>
    </row>
    <row r="2184" spans="1:14" x14ac:dyDescent="0.3">
      <c r="A2184" s="58">
        <v>2184</v>
      </c>
      <c r="B2184" s="264">
        <v>45967</v>
      </c>
      <c r="C2184" s="292" t="s">
        <v>2593</v>
      </c>
      <c r="E2184" s="292" t="s">
        <v>1711</v>
      </c>
      <c r="F2184" s="269">
        <v>2800802</v>
      </c>
      <c r="G2184" s="265">
        <v>150000</v>
      </c>
      <c r="H2184" s="269">
        <v>2</v>
      </c>
      <c r="K2184" s="265">
        <v>300000</v>
      </c>
      <c r="N2184" t="s">
        <v>4570</v>
      </c>
    </row>
    <row r="2185" spans="1:14" x14ac:dyDescent="0.3">
      <c r="A2185" s="58">
        <v>2185</v>
      </c>
      <c r="B2185" s="264">
        <v>45967</v>
      </c>
      <c r="C2185" s="292" t="s">
        <v>2009</v>
      </c>
      <c r="E2185" s="292" t="s">
        <v>4210</v>
      </c>
      <c r="L2185" s="265">
        <v>-450000</v>
      </c>
    </row>
    <row r="2186" spans="1:14" x14ac:dyDescent="0.3">
      <c r="A2186" s="58">
        <v>2186</v>
      </c>
      <c r="B2186" s="264">
        <v>45967</v>
      </c>
      <c r="C2186" s="292" t="s">
        <v>1741</v>
      </c>
      <c r="E2186" s="292" t="s">
        <v>3937</v>
      </c>
      <c r="F2186" s="269" t="s">
        <v>1205</v>
      </c>
      <c r="G2186" s="265">
        <v>430000</v>
      </c>
      <c r="H2186" s="269">
        <v>1</v>
      </c>
      <c r="J2186" s="266">
        <v>43000</v>
      </c>
      <c r="K2186" s="265">
        <v>473000</v>
      </c>
      <c r="N2186" t="s">
        <v>4570</v>
      </c>
    </row>
    <row r="2187" spans="1:14" x14ac:dyDescent="0.3">
      <c r="A2187" s="58">
        <v>2187</v>
      </c>
      <c r="B2187" s="264">
        <v>45967</v>
      </c>
      <c r="C2187" s="292" t="s">
        <v>1741</v>
      </c>
      <c r="E2187" s="292" t="s">
        <v>2181</v>
      </c>
      <c r="F2187" s="269" t="s">
        <v>1253</v>
      </c>
      <c r="G2187" s="265">
        <v>130000</v>
      </c>
      <c r="H2187" s="269">
        <v>1</v>
      </c>
      <c r="J2187" s="266">
        <v>13000</v>
      </c>
      <c r="K2187" s="265">
        <v>143000</v>
      </c>
      <c r="N2187" t="s">
        <v>4570</v>
      </c>
    </row>
    <row r="2188" spans="1:14" x14ac:dyDescent="0.3">
      <c r="A2188" s="58">
        <v>2188</v>
      </c>
      <c r="B2188" s="264">
        <v>45967</v>
      </c>
      <c r="C2188" s="292" t="s">
        <v>1741</v>
      </c>
      <c r="E2188" s="292" t="s">
        <v>2183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  <c r="N2188" t="s">
        <v>4570</v>
      </c>
    </row>
    <row r="2189" spans="1:14" x14ac:dyDescent="0.3">
      <c r="A2189" s="58">
        <v>2189</v>
      </c>
      <c r="B2189" s="264">
        <v>45967</v>
      </c>
      <c r="C2189" s="292" t="s">
        <v>1799</v>
      </c>
      <c r="E2189" s="292" t="s">
        <v>2185</v>
      </c>
      <c r="F2189" s="269" t="s">
        <v>1816</v>
      </c>
      <c r="G2189" s="265">
        <v>10000</v>
      </c>
      <c r="H2189" s="269">
        <v>3</v>
      </c>
      <c r="J2189" s="266">
        <v>3000</v>
      </c>
      <c r="K2189" s="265">
        <v>33000</v>
      </c>
      <c r="N2189" t="s">
        <v>4570</v>
      </c>
    </row>
    <row r="2190" spans="1:14" x14ac:dyDescent="0.3">
      <c r="A2190" s="58">
        <v>2190</v>
      </c>
      <c r="B2190" s="264">
        <v>45968</v>
      </c>
      <c r="C2190" s="292" t="s">
        <v>1716</v>
      </c>
      <c r="E2190" s="292" t="s">
        <v>4220</v>
      </c>
      <c r="L2190" s="265">
        <v>-6905000</v>
      </c>
    </row>
    <row r="2191" spans="1:14" x14ac:dyDescent="0.3">
      <c r="A2191" s="58">
        <v>2191</v>
      </c>
      <c r="B2191" s="264">
        <v>45968</v>
      </c>
      <c r="C2191" s="292" t="s">
        <v>1300</v>
      </c>
      <c r="E2191" s="292" t="s">
        <v>4145</v>
      </c>
      <c r="L2191" s="265">
        <v>-850000</v>
      </c>
    </row>
    <row r="2192" spans="1:14" x14ac:dyDescent="0.3">
      <c r="A2192" s="58">
        <v>2192</v>
      </c>
      <c r="B2192" s="264">
        <v>45968</v>
      </c>
      <c r="C2192" s="292" t="s">
        <v>4016</v>
      </c>
      <c r="E2192" s="292" t="s">
        <v>4221</v>
      </c>
      <c r="G2192" s="265">
        <v>150000</v>
      </c>
      <c r="H2192" s="269">
        <v>1</v>
      </c>
      <c r="J2192" s="266">
        <v>15000</v>
      </c>
      <c r="K2192" s="265">
        <v>165000</v>
      </c>
      <c r="N2192" t="s">
        <v>4570</v>
      </c>
    </row>
    <row r="2193" spans="1:14" x14ac:dyDescent="0.3">
      <c r="A2193" s="58">
        <v>2193</v>
      </c>
      <c r="B2193" s="264">
        <v>45968</v>
      </c>
      <c r="C2193" s="292" t="s">
        <v>2018</v>
      </c>
      <c r="E2193" s="292" t="s">
        <v>2283</v>
      </c>
      <c r="G2193" s="265">
        <v>1750000</v>
      </c>
      <c r="H2193" s="269">
        <v>1</v>
      </c>
      <c r="K2193" s="265">
        <v>1750000</v>
      </c>
      <c r="N2193" t="s">
        <v>4570</v>
      </c>
    </row>
    <row r="2194" spans="1:14" x14ac:dyDescent="0.3">
      <c r="A2194" s="58">
        <v>2194</v>
      </c>
      <c r="B2194" s="264">
        <v>45968</v>
      </c>
      <c r="C2194" s="292" t="s">
        <v>4016</v>
      </c>
      <c r="E2194" s="292" t="s">
        <v>1794</v>
      </c>
      <c r="L2194" s="265">
        <v>-165000</v>
      </c>
    </row>
    <row r="2195" spans="1:14" x14ac:dyDescent="0.3">
      <c r="A2195" s="58">
        <v>2195</v>
      </c>
      <c r="B2195" s="264">
        <v>45968</v>
      </c>
      <c r="C2195" s="292" t="s">
        <v>2018</v>
      </c>
      <c r="E2195" s="292" t="s">
        <v>1794</v>
      </c>
      <c r="L2195" s="265">
        <v>-1750000</v>
      </c>
    </row>
    <row r="2196" spans="1:14" x14ac:dyDescent="0.3">
      <c r="A2196" s="58">
        <v>2196</v>
      </c>
      <c r="B2196" s="264">
        <v>45968</v>
      </c>
      <c r="C2196" s="292" t="s">
        <v>1665</v>
      </c>
      <c r="E2196" s="292" t="s">
        <v>1794</v>
      </c>
      <c r="L2196" s="265">
        <v>-5355000</v>
      </c>
    </row>
    <row r="2197" spans="1:14" x14ac:dyDescent="0.3">
      <c r="A2197" s="58">
        <v>2197</v>
      </c>
      <c r="B2197" s="264">
        <v>45968</v>
      </c>
      <c r="C2197" s="292" t="s">
        <v>1574</v>
      </c>
      <c r="E2197" s="292" t="s">
        <v>1201</v>
      </c>
      <c r="F2197" s="269" t="s">
        <v>1746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4" x14ac:dyDescent="0.3">
      <c r="A2198" s="58">
        <v>2198</v>
      </c>
      <c r="B2198" s="264">
        <v>45968</v>
      </c>
      <c r="C2198" s="292" t="s">
        <v>1574</v>
      </c>
      <c r="E2198" s="292" t="s">
        <v>1699</v>
      </c>
      <c r="F2198" s="269" t="s">
        <v>1698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4" x14ac:dyDescent="0.3">
      <c r="A2199" s="58">
        <v>2199</v>
      </c>
      <c r="B2199" s="264">
        <v>45968</v>
      </c>
      <c r="C2199" s="292" t="s">
        <v>4230</v>
      </c>
      <c r="E2199" s="292" t="s">
        <v>4231</v>
      </c>
      <c r="F2199" s="269" t="s">
        <v>4232</v>
      </c>
      <c r="G2199" s="265">
        <v>1500000</v>
      </c>
      <c r="H2199" s="269">
        <v>1</v>
      </c>
      <c r="K2199" s="265">
        <v>1500000</v>
      </c>
      <c r="N2199" t="s">
        <v>4570</v>
      </c>
    </row>
    <row r="2200" spans="1:14" x14ac:dyDescent="0.3">
      <c r="A2200" s="58">
        <v>2200</v>
      </c>
      <c r="B2200" s="264">
        <v>45969</v>
      </c>
      <c r="C2200" s="292" t="s">
        <v>2285</v>
      </c>
      <c r="E2200" s="292" t="s">
        <v>4233</v>
      </c>
      <c r="L2200" s="265">
        <v>-1500000</v>
      </c>
    </row>
    <row r="2201" spans="1:14" x14ac:dyDescent="0.3">
      <c r="A2201" s="58">
        <v>2201</v>
      </c>
      <c r="B2201" s="264">
        <v>45969</v>
      </c>
      <c r="C2201" s="292" t="s">
        <v>1784</v>
      </c>
      <c r="E2201" s="292" t="s">
        <v>4114</v>
      </c>
      <c r="L2201" s="265">
        <v>-2400000</v>
      </c>
    </row>
    <row r="2202" spans="1:14" x14ac:dyDescent="0.3">
      <c r="A2202" s="58">
        <v>2202</v>
      </c>
      <c r="B2202" s="264">
        <v>45969</v>
      </c>
      <c r="C2202" s="292" t="s">
        <v>1535</v>
      </c>
      <c r="E2202" s="292" t="s">
        <v>1201</v>
      </c>
      <c r="F2202" s="269" t="s">
        <v>1746</v>
      </c>
      <c r="G2202" s="265">
        <v>1200000</v>
      </c>
      <c r="H2202" s="269">
        <v>1</v>
      </c>
      <c r="K2202" s="265">
        <v>1200000</v>
      </c>
      <c r="N2202" t="s">
        <v>4570</v>
      </c>
    </row>
    <row r="2203" spans="1:14" x14ac:dyDescent="0.3">
      <c r="A2203" s="58">
        <v>2203</v>
      </c>
      <c r="B2203" s="264">
        <v>45970</v>
      </c>
      <c r="C2203" s="292" t="s">
        <v>2487</v>
      </c>
      <c r="E2203" s="292" t="s">
        <v>1913</v>
      </c>
      <c r="G2203" s="265">
        <v>2500000</v>
      </c>
      <c r="H2203" s="269">
        <v>1</v>
      </c>
      <c r="K2203" s="265">
        <v>2500000</v>
      </c>
      <c r="M2203" s="292" t="s">
        <v>4235</v>
      </c>
      <c r="N2203" t="s">
        <v>4570</v>
      </c>
    </row>
    <row r="2204" spans="1:14" x14ac:dyDescent="0.3">
      <c r="A2204" s="58">
        <v>2204</v>
      </c>
      <c r="B2204" s="264">
        <v>45971</v>
      </c>
      <c r="C2204" s="292" t="s">
        <v>1018</v>
      </c>
      <c r="E2204" s="292" t="s">
        <v>2283</v>
      </c>
      <c r="G2204" s="265">
        <v>1600000</v>
      </c>
      <c r="H2204" s="269">
        <v>1</v>
      </c>
      <c r="K2204" s="265">
        <v>1600000</v>
      </c>
      <c r="N2204" t="s">
        <v>4570</v>
      </c>
    </row>
    <row r="2205" spans="1:14" x14ac:dyDescent="0.3">
      <c r="A2205" s="58">
        <v>2205</v>
      </c>
      <c r="B2205" s="264">
        <v>45971</v>
      </c>
      <c r="C2205" s="292" t="s">
        <v>1018</v>
      </c>
      <c r="E2205" s="292" t="s">
        <v>4238</v>
      </c>
      <c r="F2205" s="269">
        <v>60200700</v>
      </c>
      <c r="G2205" s="265">
        <v>374000</v>
      </c>
      <c r="H2205" s="269">
        <v>1</v>
      </c>
      <c r="K2205" s="265">
        <v>374000</v>
      </c>
      <c r="N2205" t="s">
        <v>4570</v>
      </c>
    </row>
    <row r="2206" spans="1:14" x14ac:dyDescent="0.3">
      <c r="A2206" s="58">
        <v>2206</v>
      </c>
      <c r="B2206" s="264">
        <v>45971</v>
      </c>
      <c r="C2206" s="292" t="s">
        <v>1438</v>
      </c>
      <c r="E2206" s="292" t="s">
        <v>3454</v>
      </c>
      <c r="F2206" s="269" t="s">
        <v>1205</v>
      </c>
      <c r="G2206" s="265">
        <v>520000</v>
      </c>
      <c r="H2206" s="269">
        <v>2</v>
      </c>
      <c r="K2206" s="265">
        <v>1040000</v>
      </c>
      <c r="N2206" t="s">
        <v>4570</v>
      </c>
    </row>
    <row r="2207" spans="1:14" x14ac:dyDescent="0.3">
      <c r="A2207" s="58">
        <v>2207</v>
      </c>
      <c r="B2207" s="264">
        <v>45971</v>
      </c>
      <c r="C2207" s="292" t="s">
        <v>1438</v>
      </c>
      <c r="E2207" s="292" t="s">
        <v>2183</v>
      </c>
      <c r="F2207" s="269">
        <v>50229</v>
      </c>
      <c r="G2207" s="265">
        <v>70000</v>
      </c>
      <c r="H2207" s="269">
        <v>2</v>
      </c>
      <c r="K2207" s="265">
        <v>140000</v>
      </c>
      <c r="N2207" t="s">
        <v>4570</v>
      </c>
    </row>
    <row r="2208" spans="1:14" x14ac:dyDescent="0.3">
      <c r="A2208" s="58">
        <v>2208</v>
      </c>
      <c r="B2208" s="264">
        <v>45971</v>
      </c>
      <c r="C2208" s="292" t="s">
        <v>1716</v>
      </c>
      <c r="E2208" s="292" t="s">
        <v>1543</v>
      </c>
      <c r="F2208" s="269">
        <v>24152333903</v>
      </c>
      <c r="G2208" s="265">
        <v>50000</v>
      </c>
      <c r="H2208" s="269">
        <v>2</v>
      </c>
      <c r="K2208" s="265">
        <v>100000</v>
      </c>
      <c r="N2208" t="s">
        <v>4570</v>
      </c>
    </row>
    <row r="2209" spans="1:14" x14ac:dyDescent="0.3">
      <c r="A2209" s="58">
        <v>2209</v>
      </c>
      <c r="B2209" s="264">
        <v>45971</v>
      </c>
      <c r="C2209" s="292" t="s">
        <v>2356</v>
      </c>
      <c r="E2209" s="292" t="s">
        <v>4242</v>
      </c>
      <c r="G2209" s="265">
        <v>1000000</v>
      </c>
      <c r="H2209" s="269">
        <v>1</v>
      </c>
      <c r="K2209" s="265">
        <v>1000000</v>
      </c>
      <c r="N2209" t="s">
        <v>4570</v>
      </c>
    </row>
    <row r="2210" spans="1:14" x14ac:dyDescent="0.3">
      <c r="A2210" s="58">
        <v>2210</v>
      </c>
      <c r="B2210" s="264">
        <v>45971</v>
      </c>
      <c r="C2210" s="292" t="s">
        <v>2356</v>
      </c>
      <c r="E2210" s="292" t="s">
        <v>4243</v>
      </c>
      <c r="G2210" s="265">
        <v>200000</v>
      </c>
      <c r="H2210" s="269">
        <v>1</v>
      </c>
      <c r="K2210" s="265">
        <v>200000</v>
      </c>
      <c r="N2210" t="s">
        <v>4570</v>
      </c>
    </row>
    <row r="2211" spans="1:14" x14ac:dyDescent="0.3">
      <c r="A2211" s="58">
        <v>2211</v>
      </c>
      <c r="B2211" s="264">
        <v>45971</v>
      </c>
      <c r="C2211" s="292" t="s">
        <v>1018</v>
      </c>
      <c r="E2211" s="292" t="s">
        <v>3879</v>
      </c>
      <c r="L2211" s="265">
        <v>-80000</v>
      </c>
    </row>
    <row r="2212" spans="1:14" x14ac:dyDescent="0.3">
      <c r="A2212" s="58">
        <v>2212</v>
      </c>
      <c r="B2212" s="264">
        <v>45971</v>
      </c>
      <c r="C2212" s="292" t="s">
        <v>1925</v>
      </c>
      <c r="E2212" s="292" t="s">
        <v>4248</v>
      </c>
      <c r="G2212" s="265">
        <v>734000</v>
      </c>
      <c r="H2212" s="269">
        <v>1</v>
      </c>
      <c r="K2212" s="265">
        <v>734000</v>
      </c>
      <c r="N2212" t="s">
        <v>4570</v>
      </c>
    </row>
    <row r="2213" spans="1:14" x14ac:dyDescent="0.3">
      <c r="A2213" s="58">
        <v>2213</v>
      </c>
      <c r="B2213" s="264">
        <v>45971</v>
      </c>
      <c r="C2213" s="292" t="s">
        <v>1925</v>
      </c>
      <c r="E2213" s="292" t="s">
        <v>4250</v>
      </c>
      <c r="L2213" s="265">
        <v>-734000</v>
      </c>
    </row>
    <row r="2214" spans="1:14" x14ac:dyDescent="0.3">
      <c r="A2214" s="58">
        <v>2214</v>
      </c>
      <c r="B2214" s="264">
        <v>45971</v>
      </c>
      <c r="C2214" s="292" t="s">
        <v>1864</v>
      </c>
      <c r="E2214" s="292" t="s">
        <v>2292</v>
      </c>
      <c r="G2214" s="265">
        <v>650000</v>
      </c>
      <c r="H2214" s="269">
        <v>1</v>
      </c>
      <c r="J2214" s="266">
        <v>65000</v>
      </c>
      <c r="K2214" s="265">
        <v>715000</v>
      </c>
      <c r="N2214" t="s">
        <v>4570</v>
      </c>
    </row>
    <row r="2215" spans="1:14" x14ac:dyDescent="0.3">
      <c r="A2215" s="58">
        <v>2215</v>
      </c>
      <c r="B2215" s="264">
        <v>45971</v>
      </c>
      <c r="C2215" s="292" t="s">
        <v>1864</v>
      </c>
      <c r="E2215" s="292" t="s">
        <v>4176</v>
      </c>
      <c r="L2215" s="265">
        <v>-715000</v>
      </c>
    </row>
    <row r="2216" spans="1:14" x14ac:dyDescent="0.3">
      <c r="A2216" s="58">
        <v>2216</v>
      </c>
      <c r="B2216" s="264">
        <v>45972</v>
      </c>
      <c r="C2216" s="292" t="s">
        <v>2401</v>
      </c>
      <c r="E2216" s="292" t="s">
        <v>1794</v>
      </c>
      <c r="L2216" s="265">
        <v>-1210000</v>
      </c>
    </row>
    <row r="2217" spans="1:14" x14ac:dyDescent="0.3">
      <c r="A2217" s="58">
        <v>2217</v>
      </c>
      <c r="B2217" s="264">
        <v>45972</v>
      </c>
      <c r="C2217" s="292" t="s">
        <v>3192</v>
      </c>
      <c r="E2217" s="292" t="s">
        <v>2283</v>
      </c>
      <c r="G2217" s="265">
        <v>1700000</v>
      </c>
      <c r="H2217" s="269">
        <v>1</v>
      </c>
      <c r="K2217" s="265">
        <v>1700000</v>
      </c>
      <c r="N2217" t="s">
        <v>4570</v>
      </c>
    </row>
    <row r="2218" spans="1:14" x14ac:dyDescent="0.3">
      <c r="A2218" s="58">
        <v>2218</v>
      </c>
      <c r="B2218" s="264">
        <v>45972</v>
      </c>
      <c r="C2218" s="292" t="s">
        <v>4258</v>
      </c>
      <c r="E2218" s="292" t="s">
        <v>4259</v>
      </c>
      <c r="F2218" s="269" t="s">
        <v>4260</v>
      </c>
      <c r="G2218" s="265">
        <v>1200000</v>
      </c>
      <c r="H2218" s="269">
        <v>1</v>
      </c>
      <c r="J2218" s="266" t="s">
        <v>2963</v>
      </c>
      <c r="K2218" s="265">
        <v>1320000</v>
      </c>
      <c r="N2218" t="s">
        <v>4570</v>
      </c>
    </row>
    <row r="2219" spans="1:14" x14ac:dyDescent="0.3">
      <c r="A2219" s="58">
        <v>2219</v>
      </c>
      <c r="B2219" s="264">
        <v>45972</v>
      </c>
      <c r="C2219" s="292" t="s">
        <v>1841</v>
      </c>
      <c r="E2219" s="292" t="s">
        <v>2790</v>
      </c>
      <c r="F2219" s="269">
        <v>1094302044</v>
      </c>
      <c r="G2219" s="265">
        <v>330000</v>
      </c>
      <c r="H2219" s="269">
        <v>1</v>
      </c>
      <c r="K2219" s="265">
        <v>330000</v>
      </c>
      <c r="N2219" t="s">
        <v>4570</v>
      </c>
    </row>
    <row r="2220" spans="1:14" x14ac:dyDescent="0.3">
      <c r="A2220" s="58">
        <v>2220</v>
      </c>
      <c r="B2220" s="264">
        <v>45972</v>
      </c>
      <c r="C2220" s="292" t="s">
        <v>978</v>
      </c>
      <c r="E2220" s="292" t="s">
        <v>1201</v>
      </c>
      <c r="F2220" s="269" t="s">
        <v>1746</v>
      </c>
      <c r="G2220" s="265">
        <v>1250000</v>
      </c>
      <c r="H2220" s="269">
        <v>2</v>
      </c>
      <c r="J2220" s="266">
        <v>250000</v>
      </c>
      <c r="K2220" s="265">
        <v>2750000</v>
      </c>
      <c r="N2220" t="s">
        <v>4570</v>
      </c>
    </row>
    <row r="2221" spans="1:14" x14ac:dyDescent="0.3">
      <c r="A2221" s="58">
        <v>2221</v>
      </c>
      <c r="B2221" s="264">
        <v>45972</v>
      </c>
      <c r="C2221" s="292" t="s">
        <v>978</v>
      </c>
      <c r="E2221" s="292" t="s">
        <v>4257</v>
      </c>
      <c r="L2221" s="265">
        <v>-2750000</v>
      </c>
    </row>
    <row r="2222" spans="1:14" x14ac:dyDescent="0.3">
      <c r="A2222" s="58">
        <v>2222</v>
      </c>
      <c r="B2222" s="264">
        <v>45972</v>
      </c>
      <c r="C2222" s="292" t="s">
        <v>1232</v>
      </c>
      <c r="E2222" s="292" t="s">
        <v>4261</v>
      </c>
      <c r="L2222" s="265">
        <v>-1320000</v>
      </c>
    </row>
    <row r="2223" spans="1:14" x14ac:dyDescent="0.3">
      <c r="A2223" s="58">
        <v>2223</v>
      </c>
      <c r="B2223" s="264">
        <v>45973</v>
      </c>
      <c r="C2223" s="292" t="s">
        <v>2487</v>
      </c>
      <c r="E2223" s="292" t="s">
        <v>4262</v>
      </c>
      <c r="L2223" s="265">
        <v>-2500000</v>
      </c>
    </row>
    <row r="2224" spans="1:14" x14ac:dyDescent="0.3">
      <c r="A2224" s="58">
        <v>2224</v>
      </c>
      <c r="B2224" s="264">
        <v>45973</v>
      </c>
      <c r="C2224" s="292" t="s">
        <v>1784</v>
      </c>
      <c r="E2224" s="292" t="s">
        <v>3937</v>
      </c>
      <c r="F2224" s="269" t="s">
        <v>1205</v>
      </c>
      <c r="G2224" s="265">
        <v>400000</v>
      </c>
      <c r="H2224" s="269">
        <v>1</v>
      </c>
      <c r="K2224" s="265">
        <v>400000</v>
      </c>
      <c r="N2224" t="s">
        <v>4570</v>
      </c>
    </row>
    <row r="2225" spans="1:14" x14ac:dyDescent="0.3">
      <c r="A2225" s="58">
        <v>2225</v>
      </c>
      <c r="B2225" s="264">
        <v>45973</v>
      </c>
      <c r="C2225" s="292" t="s">
        <v>1716</v>
      </c>
      <c r="E2225" s="292" t="s">
        <v>1260</v>
      </c>
      <c r="F2225" s="269" t="s">
        <v>1259</v>
      </c>
      <c r="G2225" s="265">
        <v>50000</v>
      </c>
      <c r="H2225" s="269">
        <v>5</v>
      </c>
      <c r="K2225" s="265">
        <v>250000</v>
      </c>
      <c r="N2225" t="s">
        <v>4570</v>
      </c>
    </row>
    <row r="2226" spans="1:14" x14ac:dyDescent="0.3">
      <c r="A2226" s="58">
        <v>2226</v>
      </c>
      <c r="B2226" s="264">
        <v>45973</v>
      </c>
      <c r="C2226" s="292" t="s">
        <v>1225</v>
      </c>
      <c r="E2226" s="292" t="s">
        <v>2173</v>
      </c>
      <c r="F2226" s="269" t="s">
        <v>1199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4270</v>
      </c>
      <c r="N2226" t="s">
        <v>4570</v>
      </c>
    </row>
    <row r="2227" spans="1:14" x14ac:dyDescent="0.3">
      <c r="A2227" s="58">
        <v>2227</v>
      </c>
      <c r="B2227" s="264">
        <v>45973</v>
      </c>
      <c r="C2227" s="292" t="s">
        <v>3280</v>
      </c>
      <c r="E2227" s="292" t="s">
        <v>2173</v>
      </c>
      <c r="F2227" s="269" t="s">
        <v>1199</v>
      </c>
      <c r="G2227" s="265">
        <v>1500000</v>
      </c>
      <c r="H2227" s="269">
        <v>2</v>
      </c>
      <c r="K2227" s="265">
        <v>3000000</v>
      </c>
      <c r="M2227" s="292" t="s">
        <v>4272</v>
      </c>
      <c r="N2227" t="s">
        <v>4570</v>
      </c>
    </row>
    <row r="2228" spans="1:14" x14ac:dyDescent="0.3">
      <c r="A2228" s="58">
        <v>2228</v>
      </c>
      <c r="B2228" s="264">
        <v>45973</v>
      </c>
      <c r="C2228" s="292" t="s">
        <v>987</v>
      </c>
      <c r="E2228" s="292" t="s">
        <v>3581</v>
      </c>
      <c r="F2228" s="269" t="s">
        <v>3580</v>
      </c>
      <c r="G2228" s="265">
        <v>300000</v>
      </c>
      <c r="H2228" s="269">
        <v>1</v>
      </c>
      <c r="J2228" s="266">
        <v>30000</v>
      </c>
      <c r="K2228" s="265">
        <v>330000</v>
      </c>
      <c r="N2228" t="s">
        <v>4570</v>
      </c>
    </row>
    <row r="2229" spans="1:14" x14ac:dyDescent="0.3">
      <c r="A2229" s="58">
        <v>2229</v>
      </c>
      <c r="B2229" s="264">
        <v>45973</v>
      </c>
      <c r="C2229" s="292" t="s">
        <v>2601</v>
      </c>
      <c r="E2229" s="292" t="s">
        <v>1699</v>
      </c>
      <c r="F2229" s="269" t="s">
        <v>1698</v>
      </c>
      <c r="G2229" s="265">
        <v>50000</v>
      </c>
      <c r="H2229" s="269">
        <v>10</v>
      </c>
      <c r="J2229" s="266">
        <v>50000</v>
      </c>
      <c r="K2229" s="265">
        <v>550000</v>
      </c>
      <c r="N2229" t="s">
        <v>4570</v>
      </c>
    </row>
    <row r="2230" spans="1:14" x14ac:dyDescent="0.3">
      <c r="A2230" s="58">
        <v>2230</v>
      </c>
      <c r="B2230" s="264">
        <v>45973</v>
      </c>
      <c r="C2230" s="292" t="s">
        <v>2763</v>
      </c>
      <c r="E2230" s="292" t="s">
        <v>1737</v>
      </c>
      <c r="G2230" s="265">
        <v>650000</v>
      </c>
      <c r="H2230" s="269">
        <v>1</v>
      </c>
      <c r="J2230" s="266">
        <v>65000</v>
      </c>
      <c r="K2230" s="265">
        <v>715000</v>
      </c>
      <c r="N2230" t="s">
        <v>4570</v>
      </c>
    </row>
    <row r="2231" spans="1:14" x14ac:dyDescent="0.3">
      <c r="A2231" s="58">
        <v>2231</v>
      </c>
      <c r="B2231" s="264">
        <v>45973</v>
      </c>
      <c r="C2231" s="292" t="s">
        <v>1385</v>
      </c>
      <c r="E2231" s="292" t="s">
        <v>2189</v>
      </c>
      <c r="F2231" s="269">
        <v>2820403</v>
      </c>
      <c r="G2231" s="265">
        <v>1600000</v>
      </c>
      <c r="H2231" s="269">
        <v>1</v>
      </c>
      <c r="K2231" s="265">
        <v>1600000</v>
      </c>
      <c r="N2231" t="s">
        <v>4570</v>
      </c>
    </row>
    <row r="2232" spans="1:14" x14ac:dyDescent="0.3">
      <c r="A2232" s="58">
        <v>2232</v>
      </c>
      <c r="B2232" s="264">
        <v>45973</v>
      </c>
      <c r="C2232" s="292" t="s">
        <v>2601</v>
      </c>
      <c r="E2232" s="292" t="s">
        <v>4278</v>
      </c>
      <c r="L2232" s="265">
        <v>-550000</v>
      </c>
    </row>
    <row r="2233" spans="1:14" x14ac:dyDescent="0.3">
      <c r="A2233" s="58">
        <v>2233</v>
      </c>
      <c r="B2233" s="264">
        <v>45973</v>
      </c>
      <c r="C2233" s="292" t="s">
        <v>2763</v>
      </c>
      <c r="E2233" s="292" t="s">
        <v>4279</v>
      </c>
      <c r="L2233" s="265">
        <v>-715000</v>
      </c>
    </row>
    <row r="2234" spans="1:14" x14ac:dyDescent="0.3">
      <c r="A2234" s="58">
        <v>2234</v>
      </c>
      <c r="B2234" s="264">
        <v>45973</v>
      </c>
      <c r="C2234" s="292" t="s">
        <v>3280</v>
      </c>
      <c r="E2234" s="292" t="s">
        <v>4280</v>
      </c>
      <c r="L2234" s="265">
        <v>-3000000</v>
      </c>
    </row>
    <row r="2235" spans="1:14" x14ac:dyDescent="0.3">
      <c r="A2235" s="58">
        <v>2235</v>
      </c>
      <c r="B2235" s="264">
        <v>45973</v>
      </c>
      <c r="C2235" s="292" t="s">
        <v>1225</v>
      </c>
      <c r="E2235" s="292" t="s">
        <v>4281</v>
      </c>
      <c r="L2235" s="265">
        <v>-1650000</v>
      </c>
    </row>
    <row r="2236" spans="1:14" x14ac:dyDescent="0.3">
      <c r="A2236" s="58">
        <v>2236</v>
      </c>
      <c r="B2236" s="264">
        <v>45973</v>
      </c>
      <c r="C2236" s="292" t="s">
        <v>987</v>
      </c>
      <c r="E2236" s="292" t="s">
        <v>4164</v>
      </c>
      <c r="L2236" s="265">
        <v>-330000</v>
      </c>
    </row>
    <row r="2237" spans="1:14" x14ac:dyDescent="0.3">
      <c r="A2237" s="58">
        <v>2237</v>
      </c>
      <c r="B2237" s="264">
        <v>45972</v>
      </c>
      <c r="C2237" s="292" t="s">
        <v>2356</v>
      </c>
      <c r="E2237" s="292" t="s">
        <v>4282</v>
      </c>
      <c r="L2237" s="265">
        <v>-1200000</v>
      </c>
    </row>
    <row r="2238" spans="1:14" x14ac:dyDescent="0.3">
      <c r="A2238" s="58">
        <v>2238</v>
      </c>
      <c r="B2238" s="264">
        <v>45974</v>
      </c>
      <c r="C2238" s="292" t="s">
        <v>2907</v>
      </c>
      <c r="E2238" s="292" t="s">
        <v>2130</v>
      </c>
      <c r="F2238" s="269">
        <v>2830502</v>
      </c>
      <c r="G2238" s="265">
        <v>1600000</v>
      </c>
      <c r="H2238" s="269">
        <v>1</v>
      </c>
      <c r="K2238" s="265">
        <v>1600000</v>
      </c>
      <c r="N2238" t="s">
        <v>4570</v>
      </c>
    </row>
    <row r="2239" spans="1:14" x14ac:dyDescent="0.3">
      <c r="A2239" s="58">
        <v>2239</v>
      </c>
      <c r="B2239" s="264">
        <v>45974</v>
      </c>
      <c r="C2239" s="292" t="s">
        <v>2254</v>
      </c>
      <c r="E2239" s="292" t="s">
        <v>2084</v>
      </c>
      <c r="F2239" s="269">
        <v>1068298046</v>
      </c>
      <c r="G2239" s="265">
        <v>500000</v>
      </c>
      <c r="H2239" s="269">
        <v>1</v>
      </c>
      <c r="K2239" s="265">
        <v>500000</v>
      </c>
      <c r="N2239" t="s">
        <v>4570</v>
      </c>
    </row>
    <row r="2240" spans="1:14" x14ac:dyDescent="0.3">
      <c r="A2240" s="58">
        <v>2240</v>
      </c>
      <c r="B2240" s="264">
        <v>45974</v>
      </c>
      <c r="C2240" s="292" t="s">
        <v>1018</v>
      </c>
      <c r="E2240" s="292" t="s">
        <v>3454</v>
      </c>
      <c r="F2240" s="269" t="s">
        <v>1205</v>
      </c>
      <c r="G2240" s="265">
        <v>530000</v>
      </c>
      <c r="H2240" s="269">
        <v>1</v>
      </c>
      <c r="K2240" s="265">
        <v>530000</v>
      </c>
      <c r="N2240" t="s">
        <v>4570</v>
      </c>
    </row>
    <row r="2241" spans="1:14" x14ac:dyDescent="0.3">
      <c r="A2241" s="58">
        <v>2241</v>
      </c>
      <c r="B2241" s="264">
        <v>45974</v>
      </c>
      <c r="C2241" s="292" t="s">
        <v>1018</v>
      </c>
      <c r="E2241" s="292" t="s">
        <v>2181</v>
      </c>
      <c r="F2241" s="269" t="s">
        <v>1253</v>
      </c>
      <c r="G2241" s="265">
        <v>130000</v>
      </c>
      <c r="H2241" s="269">
        <v>1</v>
      </c>
      <c r="K2241" s="265">
        <v>130000</v>
      </c>
      <c r="N2241" t="s">
        <v>4570</v>
      </c>
    </row>
    <row r="2242" spans="1:14" x14ac:dyDescent="0.3">
      <c r="A2242" s="58">
        <v>2242</v>
      </c>
      <c r="B2242" s="264">
        <v>45974</v>
      </c>
      <c r="C2242" s="292" t="s">
        <v>1018</v>
      </c>
      <c r="E2242" s="292" t="s">
        <v>2185</v>
      </c>
      <c r="F2242" s="269" t="s">
        <v>1816</v>
      </c>
      <c r="G2242" s="265">
        <v>10000</v>
      </c>
      <c r="H2242" s="269">
        <v>2</v>
      </c>
      <c r="K2242" s="265">
        <v>20000</v>
      </c>
      <c r="N2242" t="s">
        <v>4570</v>
      </c>
    </row>
    <row r="2243" spans="1:14" x14ac:dyDescent="0.3">
      <c r="A2243" s="58">
        <v>2243</v>
      </c>
      <c r="B2243" s="264">
        <v>45974</v>
      </c>
      <c r="C2243" s="292" t="s">
        <v>1018</v>
      </c>
      <c r="E2243" s="292" t="s">
        <v>2184</v>
      </c>
      <c r="F2243" s="269" t="s">
        <v>1789</v>
      </c>
      <c r="G2243" s="265">
        <v>35000</v>
      </c>
      <c r="H2243" s="269">
        <v>1</v>
      </c>
      <c r="K2243" s="265">
        <v>35000</v>
      </c>
      <c r="N2243" t="s">
        <v>4570</v>
      </c>
    </row>
    <row r="2244" spans="1:14" x14ac:dyDescent="0.3">
      <c r="A2244" s="58">
        <v>2244</v>
      </c>
      <c r="B2244" s="264">
        <v>45974</v>
      </c>
      <c r="C2244" s="292" t="s">
        <v>1018</v>
      </c>
      <c r="E2244" s="292" t="s">
        <v>2183</v>
      </c>
      <c r="F2244" s="269">
        <v>50229</v>
      </c>
      <c r="G2244" s="265">
        <v>70000</v>
      </c>
      <c r="H2244" s="269">
        <v>1</v>
      </c>
      <c r="K2244" s="265">
        <v>70000</v>
      </c>
      <c r="N2244" t="s">
        <v>4570</v>
      </c>
    </row>
    <row r="2245" spans="1:14" x14ac:dyDescent="0.3">
      <c r="A2245" s="58">
        <v>2245</v>
      </c>
      <c r="B2245" s="264">
        <v>45974</v>
      </c>
      <c r="C2245" s="292" t="s">
        <v>4361</v>
      </c>
      <c r="E2245" s="292" t="s">
        <v>4362</v>
      </c>
      <c r="F2245" s="269" t="s">
        <v>4363</v>
      </c>
      <c r="G2245" s="265">
        <v>1300000</v>
      </c>
      <c r="H2245" s="269">
        <v>1</v>
      </c>
      <c r="J2245" s="266">
        <v>130000</v>
      </c>
      <c r="K2245" s="265">
        <v>1430000</v>
      </c>
      <c r="N2245" t="s">
        <v>4570</v>
      </c>
    </row>
    <row r="2246" spans="1:14" x14ac:dyDescent="0.3">
      <c r="A2246" s="58">
        <v>2246</v>
      </c>
      <c r="B2246" s="264">
        <v>45974</v>
      </c>
      <c r="C2246" s="292" t="s">
        <v>4361</v>
      </c>
      <c r="E2246" s="292" t="s">
        <v>4364</v>
      </c>
      <c r="F2246" s="269" t="s">
        <v>4365</v>
      </c>
      <c r="G2246" s="265">
        <v>700000</v>
      </c>
      <c r="H2246" s="269">
        <v>1</v>
      </c>
      <c r="J2246" s="266">
        <v>70000</v>
      </c>
      <c r="K2246" s="265">
        <v>770000</v>
      </c>
      <c r="N2246" t="s">
        <v>4570</v>
      </c>
    </row>
    <row r="2247" spans="1:14" x14ac:dyDescent="0.3">
      <c r="A2247" s="58">
        <v>2247</v>
      </c>
      <c r="B2247" s="264">
        <v>45974</v>
      </c>
      <c r="C2247" s="292" t="s">
        <v>1015</v>
      </c>
      <c r="E2247" s="292" t="s">
        <v>4290</v>
      </c>
      <c r="G2247" s="265">
        <v>1090910</v>
      </c>
      <c r="H2247" s="269">
        <v>1</v>
      </c>
      <c r="J2247" s="266">
        <v>109091</v>
      </c>
      <c r="K2247" s="265">
        <v>1200001</v>
      </c>
      <c r="N2247" t="s">
        <v>4570</v>
      </c>
    </row>
    <row r="2248" spans="1:14" x14ac:dyDescent="0.3">
      <c r="A2248" s="58">
        <v>2248</v>
      </c>
      <c r="B2248" s="264">
        <v>45974</v>
      </c>
      <c r="C2248" s="292" t="s">
        <v>1015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4" x14ac:dyDescent="0.3">
      <c r="A2249" s="58">
        <v>2249</v>
      </c>
      <c r="B2249" s="264">
        <v>45974</v>
      </c>
      <c r="C2249" s="292" t="s">
        <v>1053</v>
      </c>
      <c r="E2249" s="292" t="s">
        <v>1203</v>
      </c>
      <c r="F2249" s="269" t="s">
        <v>1986</v>
      </c>
      <c r="G2249" s="265">
        <v>1900000</v>
      </c>
      <c r="H2249" s="269">
        <v>1</v>
      </c>
      <c r="K2249" s="265">
        <v>1900000</v>
      </c>
      <c r="N2249" t="s">
        <v>4570</v>
      </c>
    </row>
    <row r="2250" spans="1:14" x14ac:dyDescent="0.3">
      <c r="A2250" s="58">
        <v>2250</v>
      </c>
      <c r="B2250" s="264">
        <v>45974</v>
      </c>
      <c r="C2250" s="292" t="s">
        <v>1925</v>
      </c>
      <c r="E2250" s="292" t="s">
        <v>3916</v>
      </c>
      <c r="L2250" s="265">
        <v>-1760000</v>
      </c>
    </row>
    <row r="2251" spans="1:14" x14ac:dyDescent="0.3">
      <c r="A2251" s="58">
        <v>2251</v>
      </c>
      <c r="B2251" s="264">
        <v>45974</v>
      </c>
      <c r="C2251" s="292" t="s">
        <v>1461</v>
      </c>
      <c r="E2251" s="292" t="s">
        <v>4296</v>
      </c>
      <c r="L2251" s="265">
        <v>-4075000</v>
      </c>
    </row>
    <row r="2252" spans="1:14" x14ac:dyDescent="0.3">
      <c r="A2252" s="58">
        <v>2252</v>
      </c>
      <c r="B2252" s="264">
        <v>45974</v>
      </c>
      <c r="C2252" s="292" t="s">
        <v>3192</v>
      </c>
      <c r="E2252" s="292" t="s">
        <v>4163</v>
      </c>
      <c r="L2252" s="265">
        <v>-1700000</v>
      </c>
    </row>
    <row r="2253" spans="1:14" x14ac:dyDescent="0.3">
      <c r="A2253" s="58">
        <v>2253</v>
      </c>
      <c r="B2253" s="264">
        <v>45974</v>
      </c>
      <c r="C2253" s="292" t="s">
        <v>1385</v>
      </c>
      <c r="E2253" s="292" t="s">
        <v>4295</v>
      </c>
      <c r="L2253" s="265">
        <v>-1600000</v>
      </c>
    </row>
    <row r="2254" spans="1:14" x14ac:dyDescent="0.3">
      <c r="A2254" s="58">
        <v>2254</v>
      </c>
      <c r="B2254" s="264">
        <v>45974</v>
      </c>
      <c r="C2254" s="292" t="s">
        <v>2907</v>
      </c>
      <c r="E2254" s="292" t="s">
        <v>4294</v>
      </c>
      <c r="L2254" s="265">
        <v>-1600000</v>
      </c>
    </row>
    <row r="2255" spans="1:14" x14ac:dyDescent="0.3">
      <c r="A2255" s="58">
        <v>2255</v>
      </c>
      <c r="B2255" s="264">
        <v>45974</v>
      </c>
      <c r="C2255" s="292" t="s">
        <v>4184</v>
      </c>
      <c r="E2255" s="292" t="s">
        <v>4300</v>
      </c>
      <c r="L2255" s="265">
        <v>-1650000</v>
      </c>
    </row>
    <row r="2256" spans="1:14" x14ac:dyDescent="0.3">
      <c r="A2256" s="58">
        <v>2256</v>
      </c>
      <c r="B2256" s="264">
        <v>45974</v>
      </c>
      <c r="C2256" s="292" t="s">
        <v>2254</v>
      </c>
      <c r="E2256" s="292" t="s">
        <v>4301</v>
      </c>
      <c r="L2256" s="265">
        <v>-500000</v>
      </c>
    </row>
    <row r="2257" spans="1:14" x14ac:dyDescent="0.3">
      <c r="A2257" s="58">
        <v>2257</v>
      </c>
      <c r="B2257" s="264">
        <v>45974</v>
      </c>
      <c r="C2257" s="292" t="s">
        <v>1463</v>
      </c>
      <c r="E2257" s="292" t="s">
        <v>4302</v>
      </c>
      <c r="G2257" s="265">
        <v>150000</v>
      </c>
      <c r="H2257" s="269">
        <v>1</v>
      </c>
      <c r="K2257" s="265">
        <v>150000</v>
      </c>
      <c r="N2257" t="s">
        <v>4570</v>
      </c>
    </row>
    <row r="2258" spans="1:14" x14ac:dyDescent="0.3">
      <c r="A2258" s="58">
        <v>2258</v>
      </c>
      <c r="B2258" s="264">
        <v>45975</v>
      </c>
      <c r="C2258" s="292" t="s">
        <v>1574</v>
      </c>
      <c r="E2258" s="292" t="s">
        <v>1260</v>
      </c>
      <c r="F2258" s="269" t="s">
        <v>1259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4" x14ac:dyDescent="0.3">
      <c r="A2259" s="58">
        <v>2259</v>
      </c>
      <c r="B2259" s="264">
        <v>45975</v>
      </c>
      <c r="C2259" s="292" t="s">
        <v>1716</v>
      </c>
      <c r="E2259" s="292" t="s">
        <v>2173</v>
      </c>
      <c r="F2259" s="269" t="s">
        <v>1199</v>
      </c>
      <c r="G2259" s="265">
        <v>1500000</v>
      </c>
      <c r="H2259" s="269">
        <v>1</v>
      </c>
      <c r="K2259" s="265">
        <v>1500000</v>
      </c>
      <c r="M2259" s="292" t="s">
        <v>4305</v>
      </c>
      <c r="N2259" t="s">
        <v>4570</v>
      </c>
    </row>
    <row r="2260" spans="1:14" x14ac:dyDescent="0.3">
      <c r="A2260" s="58">
        <v>2260</v>
      </c>
      <c r="B2260" s="264">
        <v>45975</v>
      </c>
      <c r="C2260" s="292" t="s">
        <v>1590</v>
      </c>
      <c r="E2260" s="292" t="s">
        <v>3454</v>
      </c>
      <c r="F2260" s="269" t="s">
        <v>1205</v>
      </c>
      <c r="G2260" s="265">
        <v>550000</v>
      </c>
      <c r="H2260" s="269">
        <v>1</v>
      </c>
      <c r="K2260" s="265">
        <v>550000</v>
      </c>
      <c r="N2260" t="s">
        <v>4570</v>
      </c>
    </row>
    <row r="2261" spans="1:14" x14ac:dyDescent="0.3">
      <c r="A2261" s="58">
        <v>2261</v>
      </c>
      <c r="B2261" s="264">
        <v>45975</v>
      </c>
      <c r="C2261" s="292" t="s">
        <v>1590</v>
      </c>
      <c r="E2261" s="292" t="s">
        <v>2183</v>
      </c>
      <c r="F2261" s="269">
        <v>50229</v>
      </c>
      <c r="G2261" s="265">
        <v>75000</v>
      </c>
      <c r="H2261" s="269">
        <v>1</v>
      </c>
      <c r="K2261" s="265">
        <v>75000</v>
      </c>
      <c r="N2261" t="s">
        <v>4570</v>
      </c>
    </row>
    <row r="2262" spans="1:14" x14ac:dyDescent="0.3">
      <c r="A2262" s="58">
        <v>2262</v>
      </c>
      <c r="B2262" s="264">
        <v>45975</v>
      </c>
      <c r="C2262" s="292" t="s">
        <v>1590</v>
      </c>
      <c r="E2262" s="292" t="s">
        <v>2184</v>
      </c>
      <c r="F2262" s="269" t="s">
        <v>1789</v>
      </c>
      <c r="G2262" s="265">
        <v>35000</v>
      </c>
      <c r="H2262" s="269">
        <v>1</v>
      </c>
      <c r="K2262" s="265">
        <v>35000</v>
      </c>
      <c r="N2262" t="s">
        <v>4570</v>
      </c>
    </row>
    <row r="2263" spans="1:14" x14ac:dyDescent="0.3">
      <c r="A2263" s="58">
        <v>2263</v>
      </c>
      <c r="B2263" s="264">
        <v>45975</v>
      </c>
      <c r="C2263" s="292" t="s">
        <v>3280</v>
      </c>
      <c r="E2263" s="292" t="s">
        <v>2194</v>
      </c>
      <c r="G2263" s="265">
        <v>200000</v>
      </c>
      <c r="H2263" s="269">
        <v>1</v>
      </c>
      <c r="K2263" s="265">
        <v>200000</v>
      </c>
      <c r="N2263" t="s">
        <v>4570</v>
      </c>
    </row>
    <row r="2264" spans="1:14" x14ac:dyDescent="0.3">
      <c r="A2264" s="58">
        <v>2264</v>
      </c>
      <c r="B2264" s="264">
        <v>45975</v>
      </c>
      <c r="C2264" s="292" t="s">
        <v>1448</v>
      </c>
      <c r="E2264" s="292" t="s">
        <v>1490</v>
      </c>
      <c r="F2264" s="269" t="s">
        <v>2670</v>
      </c>
      <c r="G2264" s="265">
        <v>200000</v>
      </c>
      <c r="H2264" s="269">
        <v>1</v>
      </c>
      <c r="K2264" s="265">
        <v>200000</v>
      </c>
      <c r="M2264" s="292" t="s">
        <v>4309</v>
      </c>
      <c r="N2264" t="s">
        <v>4570</v>
      </c>
    </row>
    <row r="2265" spans="1:14" x14ac:dyDescent="0.3">
      <c r="A2265" s="58">
        <v>2265</v>
      </c>
      <c r="B2265" s="264">
        <v>45975</v>
      </c>
      <c r="C2265" s="292" t="s">
        <v>1018</v>
      </c>
      <c r="E2265" s="292" t="s">
        <v>4238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4311</v>
      </c>
      <c r="N2265" t="s">
        <v>4570</v>
      </c>
    </row>
    <row r="2266" spans="1:14" x14ac:dyDescent="0.3">
      <c r="A2266" s="58">
        <v>2266</v>
      </c>
      <c r="B2266" s="264">
        <v>45975</v>
      </c>
      <c r="C2266" s="292" t="s">
        <v>1300</v>
      </c>
      <c r="E2266" s="292" t="s">
        <v>2910</v>
      </c>
      <c r="F2266" s="269">
        <v>415089709</v>
      </c>
      <c r="G2266" s="265">
        <v>550000</v>
      </c>
      <c r="H2266" s="269">
        <v>1</v>
      </c>
      <c r="K2266" s="265">
        <v>550000</v>
      </c>
      <c r="N2266" t="s">
        <v>4570</v>
      </c>
    </row>
    <row r="2267" spans="1:14" x14ac:dyDescent="0.3">
      <c r="A2267" s="58">
        <v>2267</v>
      </c>
      <c r="B2267" s="264">
        <v>45975</v>
      </c>
      <c r="C2267" s="292" t="s">
        <v>3192</v>
      </c>
      <c r="E2267" s="292" t="s">
        <v>2084</v>
      </c>
      <c r="F2267" s="269">
        <v>1068298044</v>
      </c>
      <c r="G2267" s="265">
        <v>400000</v>
      </c>
      <c r="H2267" s="269">
        <v>1</v>
      </c>
      <c r="K2267" s="265">
        <v>400000</v>
      </c>
      <c r="N2267" t="s">
        <v>4570</v>
      </c>
    </row>
    <row r="2268" spans="1:14" x14ac:dyDescent="0.3">
      <c r="A2268" s="58">
        <v>2268</v>
      </c>
      <c r="B2268" s="264">
        <v>45975</v>
      </c>
      <c r="C2268" s="292" t="s">
        <v>1864</v>
      </c>
      <c r="E2268" s="292" t="s">
        <v>2796</v>
      </c>
      <c r="F2268" s="269" t="s">
        <v>2795</v>
      </c>
      <c r="G2268" s="265">
        <v>400000</v>
      </c>
      <c r="H2268" s="269">
        <v>1</v>
      </c>
      <c r="J2268" s="266">
        <v>40000</v>
      </c>
      <c r="K2268" s="265">
        <v>440000</v>
      </c>
      <c r="N2268" t="s">
        <v>4570</v>
      </c>
    </row>
    <row r="2269" spans="1:14" x14ac:dyDescent="0.3">
      <c r="A2269" s="58">
        <v>2269</v>
      </c>
      <c r="B2269" s="264">
        <v>45975</v>
      </c>
      <c r="C2269" s="292" t="s">
        <v>1864</v>
      </c>
      <c r="E2269" s="292" t="s">
        <v>2174</v>
      </c>
      <c r="F2269" s="269" t="s">
        <v>1797</v>
      </c>
      <c r="G2269" s="265">
        <v>70000</v>
      </c>
      <c r="H2269" s="269">
        <v>1</v>
      </c>
      <c r="J2269" s="266">
        <v>7000</v>
      </c>
      <c r="K2269" s="265">
        <v>77000</v>
      </c>
      <c r="N2269" t="s">
        <v>4570</v>
      </c>
    </row>
    <row r="2270" spans="1:14" x14ac:dyDescent="0.3">
      <c r="A2270" s="58">
        <v>2270</v>
      </c>
      <c r="B2270" s="264">
        <v>45975</v>
      </c>
      <c r="C2270" s="292" t="s">
        <v>1461</v>
      </c>
      <c r="E2270" s="292" t="s">
        <v>2190</v>
      </c>
      <c r="F2270" s="269" t="s">
        <v>1196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4" x14ac:dyDescent="0.3">
      <c r="A2271" s="58">
        <v>2271</v>
      </c>
      <c r="B2271" s="264">
        <v>45975</v>
      </c>
      <c r="C2271" s="292" t="s">
        <v>1864</v>
      </c>
      <c r="E2271" s="292" t="s">
        <v>3820</v>
      </c>
      <c r="L2271" s="265">
        <v>-517000</v>
      </c>
    </row>
    <row r="2272" spans="1:14" x14ac:dyDescent="0.3">
      <c r="A2272" s="58">
        <v>2272</v>
      </c>
      <c r="B2272" s="264">
        <v>45975</v>
      </c>
      <c r="C2272" s="292" t="s">
        <v>3280</v>
      </c>
      <c r="E2272" s="292" t="s">
        <v>4317</v>
      </c>
      <c r="L2272" s="265">
        <v>-200000</v>
      </c>
    </row>
    <row r="2273" spans="1:14" x14ac:dyDescent="0.3">
      <c r="A2273" s="58">
        <v>2273</v>
      </c>
      <c r="B2273" s="264">
        <v>45975</v>
      </c>
      <c r="C2273" s="292" t="s">
        <v>1448</v>
      </c>
      <c r="E2273" s="292" t="s">
        <v>4318</v>
      </c>
      <c r="L2273" s="265">
        <v>-200000</v>
      </c>
    </row>
    <row r="2274" spans="1:14" x14ac:dyDescent="0.3">
      <c r="A2274" s="58">
        <v>2274</v>
      </c>
      <c r="B2274" s="264">
        <v>45975</v>
      </c>
      <c r="C2274" s="292" t="s">
        <v>2593</v>
      </c>
      <c r="E2274" s="292" t="s">
        <v>4319</v>
      </c>
      <c r="L2274" s="265">
        <v>-300000</v>
      </c>
    </row>
    <row r="2275" spans="1:14" x14ac:dyDescent="0.3">
      <c r="A2275" s="58">
        <v>2275</v>
      </c>
      <c r="B2275" s="264">
        <v>45975</v>
      </c>
      <c r="C2275" s="292" t="s">
        <v>1300</v>
      </c>
      <c r="E2275" s="292" t="s">
        <v>4320</v>
      </c>
      <c r="L2275" s="265">
        <v>-550000</v>
      </c>
    </row>
    <row r="2276" spans="1:14" x14ac:dyDescent="0.3">
      <c r="A2276" s="58">
        <v>2276</v>
      </c>
      <c r="B2276" s="264">
        <v>45978</v>
      </c>
      <c r="C2276" s="292" t="s">
        <v>1841</v>
      </c>
      <c r="E2276" s="292" t="s">
        <v>3454</v>
      </c>
      <c r="F2276" s="269" t="s">
        <v>1205</v>
      </c>
      <c r="G2276" s="265">
        <v>540000</v>
      </c>
      <c r="H2276" s="269">
        <v>1</v>
      </c>
      <c r="K2276" s="265">
        <v>540000</v>
      </c>
      <c r="N2276" t="s">
        <v>4570</v>
      </c>
    </row>
    <row r="2277" spans="1:14" x14ac:dyDescent="0.3">
      <c r="A2277" s="58">
        <v>2277</v>
      </c>
      <c r="B2277" s="264">
        <v>45978</v>
      </c>
      <c r="C2277" s="292" t="s">
        <v>1841</v>
      </c>
      <c r="E2277" s="292" t="s">
        <v>2181</v>
      </c>
      <c r="F2277" s="269" t="s">
        <v>1253</v>
      </c>
      <c r="G2277" s="265">
        <v>130000</v>
      </c>
      <c r="H2277" s="269">
        <v>1</v>
      </c>
      <c r="K2277" s="265">
        <v>130000</v>
      </c>
      <c r="N2277" t="s">
        <v>4570</v>
      </c>
    </row>
    <row r="2278" spans="1:14" x14ac:dyDescent="0.3">
      <c r="A2278" s="58">
        <v>2278</v>
      </c>
      <c r="B2278" s="264">
        <v>45978</v>
      </c>
      <c r="C2278" s="292" t="s">
        <v>1841</v>
      </c>
      <c r="E2278" s="292" t="s">
        <v>2184</v>
      </c>
      <c r="F2278" s="269" t="s">
        <v>1789</v>
      </c>
      <c r="G2278" s="265">
        <v>35000</v>
      </c>
      <c r="H2278" s="269">
        <v>1</v>
      </c>
      <c r="K2278" s="265">
        <v>35000</v>
      </c>
      <c r="N2278" t="s">
        <v>4570</v>
      </c>
    </row>
    <row r="2279" spans="1:14" x14ac:dyDescent="0.3">
      <c r="A2279" s="58">
        <v>2279</v>
      </c>
      <c r="B2279" s="264">
        <v>45978</v>
      </c>
      <c r="C2279" s="292" t="s">
        <v>4348</v>
      </c>
      <c r="E2279" s="292" t="s">
        <v>4349</v>
      </c>
      <c r="F2279" s="269" t="s">
        <v>4350</v>
      </c>
      <c r="G2279" s="265">
        <v>1000000</v>
      </c>
      <c r="H2279" s="269">
        <v>1</v>
      </c>
      <c r="K2279" s="265">
        <v>1000000</v>
      </c>
      <c r="N2279" t="s">
        <v>4570</v>
      </c>
    </row>
    <row r="2280" spans="1:14" x14ac:dyDescent="0.3">
      <c r="A2280" s="58">
        <v>2280</v>
      </c>
      <c r="B2280" s="264">
        <v>45978</v>
      </c>
      <c r="C2280" s="292" t="s">
        <v>1841</v>
      </c>
      <c r="E2280" s="292" t="s">
        <v>2185</v>
      </c>
      <c r="F2280" s="269" t="s">
        <v>1816</v>
      </c>
      <c r="G2280" s="265">
        <v>10000</v>
      </c>
      <c r="H2280" s="269">
        <v>1</v>
      </c>
      <c r="J2280" s="266">
        <v>1000</v>
      </c>
      <c r="K2280" s="265">
        <v>11000</v>
      </c>
      <c r="N2280" t="s">
        <v>4570</v>
      </c>
    </row>
    <row r="2281" spans="1:14" x14ac:dyDescent="0.3">
      <c r="A2281" s="58">
        <v>2281</v>
      </c>
      <c r="B2281" s="264">
        <v>45978</v>
      </c>
      <c r="C2281" s="292" t="s">
        <v>1799</v>
      </c>
      <c r="E2281" s="292" t="s">
        <v>3454</v>
      </c>
      <c r="F2281" s="269" t="s">
        <v>1205</v>
      </c>
      <c r="G2281" s="265">
        <v>535455</v>
      </c>
      <c r="H2281" s="269">
        <v>1</v>
      </c>
      <c r="J2281" s="266">
        <v>53546</v>
      </c>
      <c r="K2281" s="265">
        <v>589001</v>
      </c>
      <c r="N2281" t="s">
        <v>4570</v>
      </c>
    </row>
    <row r="2282" spans="1:14" x14ac:dyDescent="0.3">
      <c r="A2282" s="58">
        <v>2282</v>
      </c>
      <c r="B2282" s="264">
        <v>45978</v>
      </c>
      <c r="C2282" s="292" t="s">
        <v>1799</v>
      </c>
      <c r="E2282" s="292">
        <v>-1</v>
      </c>
      <c r="G2282" s="265">
        <v>-1</v>
      </c>
      <c r="H2282" s="269">
        <v>1</v>
      </c>
      <c r="K2282" s="265">
        <v>-1</v>
      </c>
      <c r="N2282" t="s">
        <v>4570</v>
      </c>
    </row>
    <row r="2283" spans="1:14" x14ac:dyDescent="0.3">
      <c r="A2283" s="58">
        <v>2283</v>
      </c>
      <c r="B2283" s="264">
        <v>45978</v>
      </c>
      <c r="C2283" s="292" t="s">
        <v>1300</v>
      </c>
      <c r="E2283" s="292" t="s">
        <v>1203</v>
      </c>
      <c r="F2283" s="269" t="s">
        <v>1204</v>
      </c>
      <c r="G2283" s="265">
        <v>1200000</v>
      </c>
      <c r="H2283" s="269">
        <v>1</v>
      </c>
      <c r="K2283" s="265">
        <v>1200000</v>
      </c>
      <c r="N2283" t="s">
        <v>4570</v>
      </c>
    </row>
    <row r="2284" spans="1:14" x14ac:dyDescent="0.3">
      <c r="A2284" s="58">
        <v>2284</v>
      </c>
      <c r="B2284" s="264">
        <v>45978</v>
      </c>
      <c r="C2284" s="292" t="s">
        <v>1716</v>
      </c>
      <c r="E2284" s="292" t="s">
        <v>1711</v>
      </c>
      <c r="F2284" s="269">
        <v>2800802</v>
      </c>
      <c r="G2284" s="265">
        <v>150000</v>
      </c>
      <c r="H2284" s="269">
        <v>1</v>
      </c>
      <c r="K2284" s="265">
        <v>150000</v>
      </c>
      <c r="N2284" t="s">
        <v>4570</v>
      </c>
    </row>
    <row r="2285" spans="1:14" x14ac:dyDescent="0.3">
      <c r="A2285" s="58">
        <v>2285</v>
      </c>
      <c r="B2285" s="264">
        <v>45978</v>
      </c>
      <c r="C2285" s="292" t="s">
        <v>3280</v>
      </c>
      <c r="E2285" s="292" t="s">
        <v>4325</v>
      </c>
      <c r="G2285" s="265">
        <v>200000</v>
      </c>
      <c r="H2285" s="269">
        <v>1</v>
      </c>
      <c r="K2285" s="265">
        <v>200000</v>
      </c>
      <c r="N2285" t="s">
        <v>4570</v>
      </c>
    </row>
    <row r="2286" spans="1:14" x14ac:dyDescent="0.3">
      <c r="A2286" s="58">
        <v>2286</v>
      </c>
      <c r="B2286" s="264">
        <v>45978</v>
      </c>
      <c r="C2286" s="292" t="s">
        <v>1393</v>
      </c>
      <c r="E2286" s="292" t="s">
        <v>1737</v>
      </c>
      <c r="G2286" s="265">
        <v>1100000</v>
      </c>
      <c r="H2286" s="269">
        <v>1</v>
      </c>
      <c r="K2286" s="265">
        <v>1100000</v>
      </c>
      <c r="N2286" t="s">
        <v>4570</v>
      </c>
    </row>
    <row r="2287" spans="1:14" x14ac:dyDescent="0.3">
      <c r="A2287" s="58">
        <v>2287</v>
      </c>
      <c r="B2287" s="264">
        <v>45978</v>
      </c>
      <c r="C2287" s="292" t="s">
        <v>1147</v>
      </c>
      <c r="E2287" s="292" t="s">
        <v>1711</v>
      </c>
      <c r="F2287" s="269">
        <v>2800802</v>
      </c>
      <c r="G2287" s="265">
        <v>150000</v>
      </c>
      <c r="H2287" s="269">
        <v>1</v>
      </c>
      <c r="K2287" s="265">
        <v>150000</v>
      </c>
      <c r="N2287" t="s">
        <v>4570</v>
      </c>
    </row>
    <row r="2288" spans="1:14" x14ac:dyDescent="0.3">
      <c r="A2288" s="58">
        <v>2288</v>
      </c>
      <c r="B2288" s="264">
        <v>45978</v>
      </c>
      <c r="C2288" s="292" t="s">
        <v>1841</v>
      </c>
      <c r="E2288" s="292" t="s">
        <v>1125</v>
      </c>
      <c r="L2288" s="265">
        <v>-1846000</v>
      </c>
    </row>
    <row r="2289" spans="1:14" x14ac:dyDescent="0.3">
      <c r="A2289" s="58">
        <v>2289</v>
      </c>
      <c r="B2289" s="264">
        <v>45979</v>
      </c>
      <c r="C2289" s="292" t="s">
        <v>3192</v>
      </c>
      <c r="E2289" s="292" t="s">
        <v>4330</v>
      </c>
      <c r="L2289" s="265">
        <v>-400000</v>
      </c>
    </row>
    <row r="2290" spans="1:14" x14ac:dyDescent="0.3">
      <c r="A2290" s="58">
        <v>2290</v>
      </c>
      <c r="B2290" s="264">
        <v>45979</v>
      </c>
      <c r="C2290" s="292" t="s">
        <v>1300</v>
      </c>
      <c r="E2290" s="292" t="s">
        <v>4145</v>
      </c>
      <c r="L2290" s="265">
        <v>-1200000</v>
      </c>
    </row>
    <row r="2291" spans="1:14" x14ac:dyDescent="0.3">
      <c r="A2291" s="58">
        <v>2291</v>
      </c>
      <c r="B2291" s="264">
        <v>45979</v>
      </c>
      <c r="C2291" s="292" t="s">
        <v>2695</v>
      </c>
      <c r="E2291" s="292" t="s">
        <v>2037</v>
      </c>
      <c r="F2291" s="269" t="s">
        <v>3589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4" x14ac:dyDescent="0.3">
      <c r="A2292" s="58">
        <v>2292</v>
      </c>
      <c r="B2292" s="264">
        <v>45979</v>
      </c>
      <c r="C2292" s="292" t="s">
        <v>1438</v>
      </c>
      <c r="E2292" s="292" t="s">
        <v>4332</v>
      </c>
      <c r="G2292" s="265">
        <v>1700000</v>
      </c>
      <c r="H2292" s="269">
        <v>1</v>
      </c>
      <c r="K2292" s="265">
        <v>1700000</v>
      </c>
      <c r="N2292" t="s">
        <v>4570</v>
      </c>
    </row>
    <row r="2293" spans="1:14" x14ac:dyDescent="0.3">
      <c r="A2293" s="58">
        <v>2293</v>
      </c>
      <c r="B2293" s="264">
        <v>45979</v>
      </c>
      <c r="C2293" s="292" t="s">
        <v>3394</v>
      </c>
      <c r="E2293" s="292" t="s">
        <v>3042</v>
      </c>
      <c r="F2293" s="269" t="s">
        <v>1946</v>
      </c>
      <c r="G2293" s="265">
        <v>1000000</v>
      </c>
      <c r="H2293" s="269">
        <v>1</v>
      </c>
      <c r="K2293" s="265">
        <v>1000000</v>
      </c>
      <c r="N2293" t="s">
        <v>4570</v>
      </c>
    </row>
    <row r="2294" spans="1:14" x14ac:dyDescent="0.3">
      <c r="A2294" s="58">
        <v>2294</v>
      </c>
      <c r="B2294" s="264">
        <v>45979</v>
      </c>
      <c r="C2294" s="292" t="s">
        <v>3192</v>
      </c>
      <c r="E2294" s="292" t="s">
        <v>2283</v>
      </c>
      <c r="G2294" s="265">
        <v>1700000</v>
      </c>
      <c r="H2294" s="269">
        <v>1</v>
      </c>
      <c r="K2294" s="265">
        <v>1700000</v>
      </c>
      <c r="N2294" t="s">
        <v>4570</v>
      </c>
    </row>
    <row r="2295" spans="1:14" x14ac:dyDescent="0.3">
      <c r="A2295" s="58">
        <v>2295</v>
      </c>
      <c r="B2295" s="264">
        <v>45979</v>
      </c>
      <c r="C2295" s="292" t="s">
        <v>2018</v>
      </c>
      <c r="E2295" s="292" t="s">
        <v>3042</v>
      </c>
      <c r="F2295" s="269" t="s">
        <v>1946</v>
      </c>
      <c r="G2295" s="265">
        <v>1200000</v>
      </c>
      <c r="H2295" s="269">
        <v>1</v>
      </c>
      <c r="K2295" s="265">
        <v>1200000</v>
      </c>
      <c r="N2295" t="s">
        <v>4570</v>
      </c>
    </row>
    <row r="2296" spans="1:14" x14ac:dyDescent="0.3">
      <c r="A2296" s="58">
        <v>2296</v>
      </c>
      <c r="B2296" s="264">
        <v>45979</v>
      </c>
      <c r="C2296" s="292" t="s">
        <v>2458</v>
      </c>
      <c r="E2296" s="292" t="s">
        <v>1711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  <c r="N2296" t="s">
        <v>4570</v>
      </c>
    </row>
    <row r="2297" spans="1:14" x14ac:dyDescent="0.3">
      <c r="A2297" s="58">
        <v>2297</v>
      </c>
      <c r="B2297" s="264">
        <v>45979</v>
      </c>
      <c r="C2297" s="292" t="s">
        <v>1741</v>
      </c>
      <c r="E2297" s="292" t="s">
        <v>1201</v>
      </c>
      <c r="F2297" s="269" t="s">
        <v>1746</v>
      </c>
      <c r="G2297" s="265">
        <v>1200000</v>
      </c>
      <c r="H2297" s="269">
        <v>1</v>
      </c>
      <c r="J2297" s="266">
        <v>120000</v>
      </c>
      <c r="K2297" s="265">
        <v>1320000</v>
      </c>
      <c r="N2297" t="s">
        <v>4570</v>
      </c>
    </row>
    <row r="2298" spans="1:14" x14ac:dyDescent="0.3">
      <c r="A2298" s="58">
        <v>2298</v>
      </c>
      <c r="B2298" s="264">
        <v>45979</v>
      </c>
      <c r="C2298" s="292" t="s">
        <v>1741</v>
      </c>
      <c r="E2298" s="292" t="s">
        <v>1513</v>
      </c>
      <c r="G2298" s="265">
        <v>20000</v>
      </c>
      <c r="H2298" s="269">
        <v>1</v>
      </c>
      <c r="J2298" s="266">
        <v>2000</v>
      </c>
      <c r="K2298" s="265">
        <v>22000</v>
      </c>
      <c r="N2298" t="s">
        <v>4570</v>
      </c>
    </row>
    <row r="2299" spans="1:14" x14ac:dyDescent="0.3">
      <c r="A2299" s="58">
        <v>2299</v>
      </c>
      <c r="B2299" s="264">
        <v>45979</v>
      </c>
      <c r="C2299" s="292" t="s">
        <v>4339</v>
      </c>
      <c r="E2299" s="292" t="s">
        <v>1203</v>
      </c>
      <c r="F2299" s="269" t="s">
        <v>1557</v>
      </c>
      <c r="G2299" s="265">
        <v>1300000</v>
      </c>
      <c r="H2299" s="269">
        <v>1</v>
      </c>
      <c r="K2299" s="265">
        <v>1300000</v>
      </c>
      <c r="N2299" t="s">
        <v>4570</v>
      </c>
    </row>
    <row r="2300" spans="1:14" x14ac:dyDescent="0.3">
      <c r="A2300" s="58">
        <v>2300</v>
      </c>
      <c r="B2300" s="264">
        <v>45979</v>
      </c>
      <c r="C2300" s="292" t="s">
        <v>2458</v>
      </c>
      <c r="E2300" s="292" t="s">
        <v>1125</v>
      </c>
      <c r="L2300" s="265">
        <v>-220000</v>
      </c>
    </row>
    <row r="2301" spans="1:14" x14ac:dyDescent="0.3">
      <c r="A2301" s="58">
        <v>2301</v>
      </c>
      <c r="B2301" s="264">
        <v>45979</v>
      </c>
      <c r="C2301" s="292" t="s">
        <v>3280</v>
      </c>
      <c r="E2301" s="292" t="s">
        <v>1125</v>
      </c>
      <c r="L2301" s="265">
        <v>-200000</v>
      </c>
    </row>
    <row r="2302" spans="1:14" x14ac:dyDescent="0.3">
      <c r="A2302" s="58">
        <v>2302</v>
      </c>
      <c r="B2302" s="264">
        <v>45980</v>
      </c>
      <c r="C2302" s="292" t="s">
        <v>2018</v>
      </c>
      <c r="E2302" s="292" t="s">
        <v>4351</v>
      </c>
      <c r="L2302" s="265">
        <v>-1200000</v>
      </c>
    </row>
    <row r="2303" spans="1:14" x14ac:dyDescent="0.3">
      <c r="A2303" s="58">
        <v>2303</v>
      </c>
      <c r="B2303" s="264">
        <v>45980</v>
      </c>
      <c r="C2303" s="292" t="s">
        <v>3192</v>
      </c>
      <c r="E2303" s="292" t="s">
        <v>4163</v>
      </c>
      <c r="L2303" s="265">
        <v>-1700000</v>
      </c>
    </row>
    <row r="2304" spans="1:14" x14ac:dyDescent="0.3">
      <c r="A2304" s="58">
        <v>2304</v>
      </c>
      <c r="B2304" s="264">
        <v>45980</v>
      </c>
      <c r="C2304" s="292" t="s">
        <v>2609</v>
      </c>
      <c r="E2304" s="292" t="s">
        <v>1555</v>
      </c>
      <c r="F2304" s="269" t="s">
        <v>2688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4" x14ac:dyDescent="0.3">
      <c r="A2305" s="58">
        <v>2305</v>
      </c>
      <c r="B2305" s="264">
        <v>45980</v>
      </c>
      <c r="C2305" s="292" t="s">
        <v>1590</v>
      </c>
      <c r="E2305" s="292" t="s">
        <v>2181</v>
      </c>
      <c r="F2305" s="269" t="s">
        <v>1253</v>
      </c>
      <c r="G2305" s="265">
        <v>130000</v>
      </c>
      <c r="H2305" s="269">
        <v>1</v>
      </c>
      <c r="K2305" s="265">
        <v>130000</v>
      </c>
      <c r="N2305" t="s">
        <v>4570</v>
      </c>
    </row>
    <row r="2306" spans="1:14" x14ac:dyDescent="0.3">
      <c r="A2306" s="58">
        <v>2306</v>
      </c>
      <c r="B2306" s="264">
        <v>45980</v>
      </c>
      <c r="C2306" s="292" t="s">
        <v>1590</v>
      </c>
      <c r="E2306" s="292" t="s">
        <v>2185</v>
      </c>
      <c r="F2306" s="269" t="s">
        <v>1816</v>
      </c>
      <c r="G2306" s="265">
        <v>10000</v>
      </c>
      <c r="H2306" s="269">
        <v>1</v>
      </c>
      <c r="K2306" s="265">
        <v>10000</v>
      </c>
      <c r="N2306" t="s">
        <v>4570</v>
      </c>
    </row>
    <row r="2307" spans="1:14" x14ac:dyDescent="0.3">
      <c r="A2307" s="58">
        <v>2307</v>
      </c>
      <c r="B2307" s="264">
        <v>45980</v>
      </c>
      <c r="C2307" s="292" t="s">
        <v>2487</v>
      </c>
      <c r="E2307" s="292" t="s">
        <v>3454</v>
      </c>
      <c r="F2307" s="269" t="s">
        <v>1205</v>
      </c>
      <c r="G2307" s="265">
        <v>550000</v>
      </c>
      <c r="H2307" s="269">
        <v>1</v>
      </c>
      <c r="K2307" s="265">
        <v>550000</v>
      </c>
      <c r="N2307" t="s">
        <v>4570</v>
      </c>
    </row>
    <row r="2308" spans="1:14" x14ac:dyDescent="0.3">
      <c r="A2308" s="58">
        <v>2308</v>
      </c>
      <c r="B2308" s="264">
        <v>45980</v>
      </c>
      <c r="C2308" s="292" t="s">
        <v>4344</v>
      </c>
      <c r="E2308" s="292" t="s">
        <v>1201</v>
      </c>
      <c r="F2308" s="269" t="s">
        <v>1746</v>
      </c>
      <c r="G2308" s="265">
        <v>1200000</v>
      </c>
      <c r="H2308" s="269">
        <v>1</v>
      </c>
      <c r="J2308" s="266">
        <v>120000</v>
      </c>
      <c r="K2308" s="265">
        <v>1320000</v>
      </c>
      <c r="N2308" t="s">
        <v>4570</v>
      </c>
    </row>
    <row r="2309" spans="1:14" x14ac:dyDescent="0.3">
      <c r="A2309" s="58">
        <v>2309</v>
      </c>
      <c r="B2309" s="264">
        <v>45980</v>
      </c>
      <c r="C2309" s="292" t="s">
        <v>4344</v>
      </c>
      <c r="E2309" s="292" t="s">
        <v>1490</v>
      </c>
      <c r="F2309" s="269" t="s">
        <v>2670</v>
      </c>
      <c r="G2309" s="265">
        <v>350000</v>
      </c>
      <c r="H2309" s="269">
        <v>1</v>
      </c>
      <c r="J2309" s="266">
        <v>35000</v>
      </c>
      <c r="K2309" s="265">
        <v>385000</v>
      </c>
      <c r="N2309" t="s">
        <v>4570</v>
      </c>
    </row>
    <row r="2310" spans="1:14" x14ac:dyDescent="0.3">
      <c r="A2310" s="58">
        <v>2310</v>
      </c>
      <c r="B2310" s="264">
        <v>45980</v>
      </c>
      <c r="C2310" s="292" t="s">
        <v>1053</v>
      </c>
      <c r="E2310" s="292" t="s">
        <v>1203</v>
      </c>
      <c r="F2310" s="269" t="s">
        <v>1204</v>
      </c>
      <c r="G2310" s="265">
        <v>1200000</v>
      </c>
      <c r="H2310" s="269">
        <v>1</v>
      </c>
      <c r="K2310" s="265">
        <v>1200000</v>
      </c>
      <c r="N2310" t="s">
        <v>4570</v>
      </c>
    </row>
    <row r="2311" spans="1:14" x14ac:dyDescent="0.3">
      <c r="A2311" s="58">
        <v>2311</v>
      </c>
      <c r="B2311" s="264">
        <v>45980</v>
      </c>
      <c r="C2311" s="292" t="s">
        <v>4344</v>
      </c>
      <c r="E2311" s="292" t="s">
        <v>4359</v>
      </c>
      <c r="L2311" s="265">
        <v>-1705000</v>
      </c>
    </row>
    <row r="2312" spans="1:14" x14ac:dyDescent="0.3">
      <c r="A2312" s="58">
        <v>2312</v>
      </c>
      <c r="B2312" s="264">
        <v>45980</v>
      </c>
      <c r="C2312" s="292" t="s">
        <v>2609</v>
      </c>
      <c r="E2312" s="292" t="s">
        <v>3877</v>
      </c>
      <c r="L2312" s="265">
        <v>-1760000</v>
      </c>
    </row>
    <row r="2313" spans="1:14" x14ac:dyDescent="0.3">
      <c r="A2313" s="58">
        <v>2313</v>
      </c>
      <c r="B2313" s="264">
        <v>45980</v>
      </c>
      <c r="C2313" s="292" t="s">
        <v>4435</v>
      </c>
      <c r="E2313" s="292" t="s">
        <v>4436</v>
      </c>
      <c r="F2313" s="269" t="s">
        <v>4437</v>
      </c>
      <c r="G2313" s="265">
        <v>1300000</v>
      </c>
      <c r="H2313" s="269">
        <v>1</v>
      </c>
      <c r="J2313" s="266">
        <v>130000</v>
      </c>
      <c r="K2313" s="265">
        <v>1430000</v>
      </c>
      <c r="N2313" t="s">
        <v>4570</v>
      </c>
    </row>
    <row r="2314" spans="1:14" x14ac:dyDescent="0.3">
      <c r="A2314" s="58">
        <v>2314</v>
      </c>
      <c r="B2314" s="264">
        <v>45981</v>
      </c>
      <c r="C2314" s="292" t="s">
        <v>4283</v>
      </c>
      <c r="E2314" s="292" t="s">
        <v>4366</v>
      </c>
      <c r="L2314" s="265">
        <v>-2200000</v>
      </c>
    </row>
    <row r="2315" spans="1:14" x14ac:dyDescent="0.3">
      <c r="A2315" s="58">
        <v>2315</v>
      </c>
      <c r="B2315" s="264">
        <v>45981</v>
      </c>
      <c r="C2315" s="292" t="s">
        <v>3394</v>
      </c>
      <c r="E2315" s="292" t="s">
        <v>4367</v>
      </c>
      <c r="L2315" s="265">
        <v>-1000000</v>
      </c>
    </row>
    <row r="2316" spans="1:14" x14ac:dyDescent="0.3">
      <c r="A2316" s="58">
        <v>2316</v>
      </c>
      <c r="B2316" s="264">
        <v>45981</v>
      </c>
      <c r="C2316" s="292" t="s">
        <v>1590</v>
      </c>
      <c r="E2316" s="292" t="s">
        <v>4368</v>
      </c>
      <c r="L2316" s="265">
        <v>-800000</v>
      </c>
    </row>
    <row r="2317" spans="1:14" x14ac:dyDescent="0.3">
      <c r="A2317" s="58">
        <v>2317</v>
      </c>
      <c r="B2317" s="264">
        <v>45981</v>
      </c>
      <c r="C2317" s="292" t="s">
        <v>1438</v>
      </c>
      <c r="E2317" s="292" t="s">
        <v>2681</v>
      </c>
      <c r="F2317" s="269" t="s">
        <v>2680</v>
      </c>
      <c r="G2317" s="265">
        <v>500000</v>
      </c>
      <c r="H2317" s="269">
        <v>1</v>
      </c>
      <c r="K2317" s="265">
        <v>500000</v>
      </c>
      <c r="N2317" t="s">
        <v>4570</v>
      </c>
    </row>
    <row r="2318" spans="1:14" x14ac:dyDescent="0.3">
      <c r="A2318" s="58">
        <v>2318</v>
      </c>
      <c r="B2318" s="264">
        <v>45981</v>
      </c>
      <c r="C2318" s="292" t="s">
        <v>1574</v>
      </c>
      <c r="E2318" s="292" t="s">
        <v>1887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4" x14ac:dyDescent="0.3">
      <c r="A2319" s="58">
        <v>2319</v>
      </c>
      <c r="B2319" s="264">
        <v>45981</v>
      </c>
      <c r="C2319" s="292" t="s">
        <v>1741</v>
      </c>
      <c r="E2319" s="292" t="s">
        <v>2153</v>
      </c>
      <c r="G2319" s="265">
        <v>1200000</v>
      </c>
      <c r="H2319" s="269">
        <v>1</v>
      </c>
      <c r="J2319" s="266">
        <v>120000</v>
      </c>
      <c r="K2319" s="265">
        <v>1320000</v>
      </c>
      <c r="N2319" t="s">
        <v>4570</v>
      </c>
    </row>
    <row r="2320" spans="1:14" x14ac:dyDescent="0.3">
      <c r="A2320" s="58">
        <v>2320</v>
      </c>
      <c r="B2320" s="264">
        <v>45981</v>
      </c>
      <c r="C2320" s="292" t="s">
        <v>1574</v>
      </c>
      <c r="E2320" s="292" t="s">
        <v>2189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4384</v>
      </c>
    </row>
    <row r="2321" spans="1:14" x14ac:dyDescent="0.3">
      <c r="A2321" s="58">
        <v>2321</v>
      </c>
      <c r="B2321" s="264">
        <v>45982</v>
      </c>
      <c r="C2321" s="292" t="s">
        <v>1574</v>
      </c>
      <c r="E2321" s="292" t="s">
        <v>3939</v>
      </c>
      <c r="L2321" s="265">
        <v>-3300000</v>
      </c>
    </row>
    <row r="2322" spans="1:14" x14ac:dyDescent="0.3">
      <c r="A2322" s="58">
        <v>2322</v>
      </c>
      <c r="B2322" s="264">
        <v>45982</v>
      </c>
      <c r="C2322" s="292" t="s">
        <v>1741</v>
      </c>
      <c r="E2322" s="292" t="s">
        <v>1125</v>
      </c>
      <c r="L2322" s="265">
        <v>-1320000</v>
      </c>
    </row>
    <row r="2323" spans="1:14" x14ac:dyDescent="0.3">
      <c r="A2323" s="58">
        <v>2323</v>
      </c>
      <c r="B2323" s="264">
        <v>45982</v>
      </c>
      <c r="C2323" s="292" t="s">
        <v>2763</v>
      </c>
      <c r="E2323" s="292" t="s">
        <v>3454</v>
      </c>
      <c r="F2323" s="269" t="s">
        <v>1205</v>
      </c>
      <c r="G2323" s="265">
        <v>550000</v>
      </c>
      <c r="H2323" s="269">
        <v>1</v>
      </c>
      <c r="K2323" s="265">
        <v>550000</v>
      </c>
      <c r="N2323" t="s">
        <v>4570</v>
      </c>
    </row>
    <row r="2324" spans="1:14" x14ac:dyDescent="0.3">
      <c r="A2324" s="58">
        <v>2324</v>
      </c>
      <c r="B2324" s="264">
        <v>45982</v>
      </c>
      <c r="C2324" s="292" t="s">
        <v>3280</v>
      </c>
      <c r="E2324" s="292" t="s">
        <v>4389</v>
      </c>
      <c r="G2324" s="265">
        <v>270000</v>
      </c>
      <c r="H2324" s="269">
        <v>1</v>
      </c>
      <c r="K2324" s="265">
        <v>270000</v>
      </c>
      <c r="N2324" t="s">
        <v>4570</v>
      </c>
    </row>
    <row r="2325" spans="1:14" x14ac:dyDescent="0.3">
      <c r="A2325" s="58">
        <v>2325</v>
      </c>
      <c r="B2325" s="264">
        <v>45982</v>
      </c>
      <c r="C2325" s="292" t="s">
        <v>1385</v>
      </c>
      <c r="E2325" s="292" t="s">
        <v>3454</v>
      </c>
      <c r="F2325" s="269" t="s">
        <v>1205</v>
      </c>
      <c r="G2325" s="265">
        <v>550000</v>
      </c>
      <c r="H2325" s="269">
        <v>1</v>
      </c>
      <c r="K2325" s="265">
        <v>550000</v>
      </c>
      <c r="N2325" t="s">
        <v>4570</v>
      </c>
    </row>
    <row r="2326" spans="1:14" x14ac:dyDescent="0.3">
      <c r="A2326" s="58">
        <v>2326</v>
      </c>
      <c r="B2326" s="264">
        <v>45982</v>
      </c>
      <c r="C2326" s="292" t="s">
        <v>1385</v>
      </c>
      <c r="E2326" s="292" t="s">
        <v>2183</v>
      </c>
      <c r="F2326" s="269">
        <v>50229</v>
      </c>
      <c r="G2326" s="265">
        <v>70000</v>
      </c>
      <c r="H2326" s="269">
        <v>1</v>
      </c>
      <c r="K2326" s="265">
        <v>70000</v>
      </c>
      <c r="N2326" t="s">
        <v>4570</v>
      </c>
    </row>
    <row r="2327" spans="1:14" x14ac:dyDescent="0.3">
      <c r="A2327" s="58">
        <v>2327</v>
      </c>
      <c r="B2327" s="264">
        <v>45982</v>
      </c>
      <c r="C2327" s="292" t="s">
        <v>1385</v>
      </c>
      <c r="E2327" s="292" t="s">
        <v>2184</v>
      </c>
      <c r="F2327" s="269" t="s">
        <v>1789</v>
      </c>
      <c r="G2327" s="265">
        <v>55000</v>
      </c>
      <c r="H2327" s="269">
        <v>1</v>
      </c>
      <c r="K2327" s="265">
        <v>55000</v>
      </c>
      <c r="N2327" t="s">
        <v>4570</v>
      </c>
    </row>
    <row r="2328" spans="1:14" x14ac:dyDescent="0.3">
      <c r="A2328" s="58">
        <v>2328</v>
      </c>
      <c r="B2328" s="264">
        <v>45982</v>
      </c>
      <c r="C2328" s="292" t="s">
        <v>1385</v>
      </c>
      <c r="E2328" s="292" t="s">
        <v>2185</v>
      </c>
      <c r="F2328" s="269" t="s">
        <v>1816</v>
      </c>
      <c r="G2328" s="265">
        <v>10000</v>
      </c>
      <c r="H2328" s="269">
        <v>2</v>
      </c>
      <c r="K2328" s="265">
        <v>20000</v>
      </c>
      <c r="N2328" t="s">
        <v>4570</v>
      </c>
    </row>
    <row r="2329" spans="1:14" x14ac:dyDescent="0.3">
      <c r="A2329" s="58">
        <v>2329</v>
      </c>
      <c r="B2329" s="264">
        <v>45982</v>
      </c>
      <c r="C2329" s="292" t="s">
        <v>1385</v>
      </c>
      <c r="E2329" s="292" t="s">
        <v>2181</v>
      </c>
      <c r="F2329" s="269" t="s">
        <v>1253</v>
      </c>
      <c r="G2329" s="265">
        <v>130000</v>
      </c>
      <c r="H2329" s="269">
        <v>2</v>
      </c>
      <c r="K2329" s="265">
        <v>260000</v>
      </c>
      <c r="N2329" t="s">
        <v>4570</v>
      </c>
    </row>
    <row r="2330" spans="1:14" x14ac:dyDescent="0.3">
      <c r="A2330" s="58">
        <v>2330</v>
      </c>
      <c r="B2330" s="264">
        <v>45982</v>
      </c>
      <c r="C2330" s="292" t="s">
        <v>1488</v>
      </c>
      <c r="E2330" s="292" t="s">
        <v>1711</v>
      </c>
      <c r="F2330" s="269">
        <v>2800802</v>
      </c>
      <c r="G2330" s="265">
        <v>150000</v>
      </c>
      <c r="H2330" s="269">
        <v>1</v>
      </c>
      <c r="K2330" s="265">
        <v>150000</v>
      </c>
      <c r="N2330" t="s">
        <v>4570</v>
      </c>
    </row>
    <row r="2331" spans="1:14" x14ac:dyDescent="0.3">
      <c r="A2331" s="58">
        <v>2331</v>
      </c>
      <c r="B2331" s="264">
        <v>45982</v>
      </c>
      <c r="C2331" s="292" t="s">
        <v>1716</v>
      </c>
      <c r="E2331" s="292" t="s">
        <v>1529</v>
      </c>
      <c r="G2331" s="265">
        <v>450000</v>
      </c>
      <c r="H2331" s="269">
        <v>1</v>
      </c>
      <c r="K2331" s="265">
        <v>450000</v>
      </c>
      <c r="N2331" t="s">
        <v>4570</v>
      </c>
    </row>
    <row r="2332" spans="1:14" x14ac:dyDescent="0.3">
      <c r="A2332" s="58">
        <v>2332</v>
      </c>
      <c r="B2332" s="264">
        <v>45982</v>
      </c>
      <c r="C2332" s="292" t="s">
        <v>2763</v>
      </c>
      <c r="E2332" s="292" t="s">
        <v>4279</v>
      </c>
      <c r="L2332" s="265">
        <v>-550000</v>
      </c>
    </row>
    <row r="2333" spans="1:14" x14ac:dyDescent="0.3">
      <c r="A2333" s="58">
        <v>2333</v>
      </c>
      <c r="B2333" s="264">
        <v>45982</v>
      </c>
      <c r="C2333" s="292" t="s">
        <v>3280</v>
      </c>
      <c r="E2333" s="292" t="s">
        <v>4317</v>
      </c>
      <c r="L2333" s="265">
        <v>-270000</v>
      </c>
    </row>
    <row r="2334" spans="1:14" x14ac:dyDescent="0.3">
      <c r="A2334" s="58">
        <v>2334</v>
      </c>
      <c r="B2334" s="264">
        <v>45982</v>
      </c>
      <c r="C2334" s="292" t="s">
        <v>4339</v>
      </c>
      <c r="E2334" s="292" t="s">
        <v>4394</v>
      </c>
      <c r="L2334" s="265">
        <v>-1300000</v>
      </c>
    </row>
    <row r="2335" spans="1:14" x14ac:dyDescent="0.3">
      <c r="A2335" s="58">
        <v>2335</v>
      </c>
      <c r="B2335" s="264">
        <v>45982</v>
      </c>
      <c r="C2335" s="292" t="s">
        <v>1488</v>
      </c>
      <c r="E2335" s="292" t="s">
        <v>4121</v>
      </c>
      <c r="L2335" s="265">
        <v>-150000</v>
      </c>
    </row>
    <row r="2336" spans="1:14" x14ac:dyDescent="0.3">
      <c r="A2336" s="58">
        <v>2336</v>
      </c>
      <c r="B2336" s="264">
        <v>45981</v>
      </c>
      <c r="C2336" s="292" t="s">
        <v>1841</v>
      </c>
      <c r="E2336" s="292" t="s">
        <v>1125</v>
      </c>
      <c r="L2336" s="265">
        <v>-200000</v>
      </c>
    </row>
    <row r="2337" spans="1:14" x14ac:dyDescent="0.3">
      <c r="A2337" s="58">
        <v>2337</v>
      </c>
      <c r="B2337" s="264">
        <v>45983</v>
      </c>
      <c r="C2337" s="292" t="s">
        <v>1574</v>
      </c>
      <c r="E2337" s="292" t="s">
        <v>3939</v>
      </c>
      <c r="L2337" s="265">
        <v>-2200000</v>
      </c>
    </row>
    <row r="2338" spans="1:14" x14ac:dyDescent="0.3">
      <c r="A2338" s="58">
        <v>2338</v>
      </c>
      <c r="B2338" s="264">
        <v>45983</v>
      </c>
      <c r="C2338" s="292" t="s">
        <v>1864</v>
      </c>
      <c r="E2338" s="292" t="s">
        <v>1737</v>
      </c>
      <c r="G2338" s="265">
        <v>650000</v>
      </c>
      <c r="H2338" s="269">
        <v>1</v>
      </c>
      <c r="J2338" s="266">
        <v>65000</v>
      </c>
      <c r="K2338" s="265">
        <v>715000</v>
      </c>
      <c r="N2338" t="s">
        <v>4570</v>
      </c>
    </row>
    <row r="2339" spans="1:14" x14ac:dyDescent="0.3">
      <c r="A2339" s="58">
        <v>2339</v>
      </c>
      <c r="B2339" s="264">
        <v>45985</v>
      </c>
      <c r="C2339" s="292" t="s">
        <v>3532</v>
      </c>
      <c r="E2339" s="292" t="s">
        <v>3454</v>
      </c>
      <c r="F2339" s="269" t="s">
        <v>1205</v>
      </c>
      <c r="G2339" s="265">
        <v>535455</v>
      </c>
      <c r="H2339" s="269">
        <v>1</v>
      </c>
      <c r="J2339" s="266">
        <v>53546</v>
      </c>
      <c r="K2339" s="265">
        <v>589001</v>
      </c>
      <c r="N2339" t="s">
        <v>4570</v>
      </c>
    </row>
    <row r="2340" spans="1:14" x14ac:dyDescent="0.3">
      <c r="A2340" s="58">
        <v>2340</v>
      </c>
      <c r="B2340" s="264">
        <v>45985</v>
      </c>
      <c r="C2340" s="292" t="s">
        <v>1393</v>
      </c>
      <c r="E2340" s="292" t="s">
        <v>2824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4405</v>
      </c>
      <c r="N2340" t="s">
        <v>4570</v>
      </c>
    </row>
    <row r="2341" spans="1:14" x14ac:dyDescent="0.3">
      <c r="A2341" s="58">
        <v>2341</v>
      </c>
      <c r="B2341" s="264">
        <v>45985</v>
      </c>
      <c r="C2341" s="292" t="s">
        <v>1393</v>
      </c>
      <c r="E2341" s="292" t="s">
        <v>2283</v>
      </c>
      <c r="G2341" s="265">
        <v>1700000</v>
      </c>
      <c r="H2341" s="269">
        <v>1</v>
      </c>
      <c r="K2341" s="265">
        <v>1700000</v>
      </c>
      <c r="M2341" s="292" t="s">
        <v>4406</v>
      </c>
      <c r="N2341" t="s">
        <v>4570</v>
      </c>
    </row>
    <row r="2342" spans="1:14" x14ac:dyDescent="0.3">
      <c r="A2342" s="58">
        <v>2342</v>
      </c>
      <c r="B2342" s="264">
        <v>45985</v>
      </c>
      <c r="C2342" s="292" t="s">
        <v>978</v>
      </c>
      <c r="E2342" s="292" t="s">
        <v>1490</v>
      </c>
      <c r="F2342" s="269" t="s">
        <v>2670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4408</v>
      </c>
      <c r="N2342" t="s">
        <v>4582</v>
      </c>
    </row>
    <row r="2343" spans="1:14" x14ac:dyDescent="0.3">
      <c r="A2343" s="58">
        <v>2343</v>
      </c>
      <c r="B2343" s="264">
        <v>45985</v>
      </c>
      <c r="C2343" s="292" t="s">
        <v>4435</v>
      </c>
      <c r="E2343" s="292" t="s">
        <v>4438</v>
      </c>
      <c r="F2343" s="269" t="s">
        <v>4439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4440</v>
      </c>
      <c r="N2343" t="s">
        <v>4570</v>
      </c>
    </row>
    <row r="2344" spans="1:14" x14ac:dyDescent="0.3">
      <c r="A2344" s="58">
        <v>2344</v>
      </c>
      <c r="B2344" s="264">
        <v>45985</v>
      </c>
      <c r="C2344" s="292" t="s">
        <v>1147</v>
      </c>
      <c r="E2344" s="292" t="s">
        <v>1201</v>
      </c>
      <c r="F2344" s="269" t="s">
        <v>1355</v>
      </c>
      <c r="G2344" s="265">
        <v>1200000</v>
      </c>
      <c r="H2344" s="269">
        <v>1</v>
      </c>
      <c r="K2344" s="265">
        <v>1200000</v>
      </c>
      <c r="N2344" t="s">
        <v>4570</v>
      </c>
    </row>
    <row r="2345" spans="1:14" x14ac:dyDescent="0.3">
      <c r="A2345" s="58">
        <v>2345</v>
      </c>
      <c r="B2345" s="264">
        <v>45985</v>
      </c>
      <c r="C2345" s="292" t="s">
        <v>1443</v>
      </c>
      <c r="E2345" s="292" t="s">
        <v>1201</v>
      </c>
      <c r="F2345" s="269" t="s">
        <v>1746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4412</v>
      </c>
      <c r="N2345" t="s">
        <v>4570</v>
      </c>
    </row>
    <row r="2346" spans="1:14" x14ac:dyDescent="0.3">
      <c r="A2346" s="58">
        <v>2346</v>
      </c>
      <c r="B2346" s="264">
        <v>45985</v>
      </c>
      <c r="C2346" s="292" t="s">
        <v>1580</v>
      </c>
      <c r="E2346" s="292" t="s">
        <v>2187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4414</v>
      </c>
      <c r="N2346" t="s">
        <v>4582</v>
      </c>
    </row>
    <row r="2347" spans="1:14" x14ac:dyDescent="0.3">
      <c r="A2347" s="58">
        <v>2347</v>
      </c>
      <c r="B2347" s="264">
        <v>45985</v>
      </c>
      <c r="C2347" s="292" t="s">
        <v>1438</v>
      </c>
      <c r="E2347" s="292" t="s">
        <v>1499</v>
      </c>
      <c r="G2347" s="265">
        <v>1200000</v>
      </c>
      <c r="H2347" s="269">
        <v>1</v>
      </c>
      <c r="K2347" s="265">
        <v>1200000</v>
      </c>
      <c r="M2347" s="292" t="s">
        <v>4416</v>
      </c>
      <c r="N2347" t="s">
        <v>4570</v>
      </c>
    </row>
    <row r="2348" spans="1:14" x14ac:dyDescent="0.3">
      <c r="A2348" s="58">
        <v>2348</v>
      </c>
      <c r="B2348" s="264">
        <v>45985</v>
      </c>
      <c r="C2348" s="292" t="s">
        <v>3280</v>
      </c>
      <c r="E2348" s="292" t="s">
        <v>1856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  <c r="N2348" t="s">
        <v>4570</v>
      </c>
    </row>
    <row r="2349" spans="1:14" x14ac:dyDescent="0.3">
      <c r="A2349" s="58">
        <v>2349</v>
      </c>
      <c r="B2349" s="264">
        <v>45985</v>
      </c>
      <c r="C2349" s="292" t="s">
        <v>3280</v>
      </c>
      <c r="E2349" s="292" t="s">
        <v>1758</v>
      </c>
      <c r="F2349" s="269" t="s">
        <v>1757</v>
      </c>
      <c r="G2349" s="265">
        <v>25000</v>
      </c>
      <c r="H2349" s="269">
        <v>1</v>
      </c>
      <c r="J2349" s="266">
        <v>2500</v>
      </c>
      <c r="K2349" s="265">
        <v>27500</v>
      </c>
      <c r="N2349" t="s">
        <v>4570</v>
      </c>
    </row>
    <row r="2350" spans="1:14" x14ac:dyDescent="0.3">
      <c r="A2350" s="58">
        <v>2350</v>
      </c>
      <c r="B2350" s="264">
        <v>45985</v>
      </c>
      <c r="C2350" s="292" t="s">
        <v>3280</v>
      </c>
      <c r="E2350" s="292" t="s">
        <v>1758</v>
      </c>
      <c r="F2350" s="269" t="s">
        <v>1760</v>
      </c>
      <c r="G2350" s="265">
        <v>65000</v>
      </c>
      <c r="H2350" s="269">
        <v>1</v>
      </c>
      <c r="J2350" s="266">
        <v>6500</v>
      </c>
      <c r="K2350" s="265">
        <v>71500</v>
      </c>
      <c r="N2350" t="s">
        <v>4570</v>
      </c>
    </row>
    <row r="2351" spans="1:14" x14ac:dyDescent="0.3">
      <c r="A2351" s="58">
        <v>2351</v>
      </c>
      <c r="B2351" s="264">
        <v>45983</v>
      </c>
      <c r="C2351" s="292" t="s">
        <v>1864</v>
      </c>
      <c r="E2351" s="292" t="s">
        <v>2050</v>
      </c>
      <c r="L2351" s="265">
        <v>-715000</v>
      </c>
    </row>
    <row r="2352" spans="1:14" x14ac:dyDescent="0.3">
      <c r="A2352" s="58">
        <v>2352</v>
      </c>
      <c r="B2352" s="264">
        <v>45985</v>
      </c>
      <c r="C2352" s="292" t="s">
        <v>978</v>
      </c>
      <c r="E2352" s="292" t="s">
        <v>4257</v>
      </c>
      <c r="L2352" s="265">
        <v>-385000</v>
      </c>
    </row>
    <row r="2353" spans="1:14" x14ac:dyDescent="0.3">
      <c r="A2353" s="58">
        <v>2353</v>
      </c>
      <c r="B2353" s="264">
        <v>45985</v>
      </c>
      <c r="C2353" s="292" t="s">
        <v>3280</v>
      </c>
      <c r="E2353" s="292" t="s">
        <v>4280</v>
      </c>
      <c r="L2353" s="265">
        <v>-3949000</v>
      </c>
    </row>
    <row r="2354" spans="1:14" x14ac:dyDescent="0.3">
      <c r="A2354" s="58">
        <v>2354</v>
      </c>
      <c r="B2354" s="264">
        <v>45985</v>
      </c>
      <c r="C2354" s="292" t="s">
        <v>3532</v>
      </c>
      <c r="E2354" s="292" t="s">
        <v>4419</v>
      </c>
      <c r="L2354" s="265">
        <v>-589001</v>
      </c>
    </row>
    <row r="2355" spans="1:14" x14ac:dyDescent="0.3">
      <c r="A2355" s="58">
        <v>2355</v>
      </c>
      <c r="B2355" s="264">
        <v>45985</v>
      </c>
      <c r="C2355" s="292" t="s">
        <v>4421</v>
      </c>
      <c r="E2355" s="292" t="s">
        <v>1711</v>
      </c>
      <c r="F2355" s="269">
        <v>2800802</v>
      </c>
      <c r="G2355" s="265">
        <v>150000</v>
      </c>
      <c r="H2355" s="269">
        <v>1</v>
      </c>
      <c r="K2355" s="265">
        <v>150000</v>
      </c>
      <c r="N2355" t="s">
        <v>4570</v>
      </c>
    </row>
    <row r="2356" spans="1:14" x14ac:dyDescent="0.3">
      <c r="A2356" s="58">
        <v>2356</v>
      </c>
      <c r="B2356" s="264">
        <v>45986</v>
      </c>
      <c r="C2356" s="292" t="s">
        <v>2487</v>
      </c>
      <c r="E2356" s="292" t="s">
        <v>4262</v>
      </c>
      <c r="L2356" s="265">
        <v>-550000</v>
      </c>
    </row>
    <row r="2357" spans="1:14" x14ac:dyDescent="0.3">
      <c r="A2357" s="58">
        <v>2357</v>
      </c>
      <c r="B2357" s="264">
        <v>45986</v>
      </c>
      <c r="C2357" s="292" t="s">
        <v>1015</v>
      </c>
      <c r="E2357" s="292" t="s">
        <v>3802</v>
      </c>
      <c r="L2357" s="265">
        <v>-1200000</v>
      </c>
    </row>
    <row r="2358" spans="1:14" x14ac:dyDescent="0.3">
      <c r="A2358" s="58">
        <v>2358</v>
      </c>
      <c r="B2358" s="264">
        <v>45986</v>
      </c>
      <c r="C2358" s="292" t="s">
        <v>1385</v>
      </c>
      <c r="E2358" s="292" t="s">
        <v>4295</v>
      </c>
      <c r="L2358" s="265">
        <v>-955000</v>
      </c>
    </row>
    <row r="2359" spans="1:14" x14ac:dyDescent="0.3">
      <c r="A2359" s="58">
        <v>2359</v>
      </c>
      <c r="B2359" s="264">
        <v>45986</v>
      </c>
      <c r="C2359" s="292" t="s">
        <v>1053</v>
      </c>
      <c r="E2359" s="292" t="s">
        <v>1856</v>
      </c>
      <c r="F2359" s="269">
        <v>501218962</v>
      </c>
      <c r="G2359" s="265">
        <v>3500000</v>
      </c>
      <c r="H2359" s="269">
        <v>1</v>
      </c>
      <c r="K2359" s="265">
        <v>3500000</v>
      </c>
      <c r="N2359" t="s">
        <v>4582</v>
      </c>
    </row>
    <row r="2360" spans="1:14" x14ac:dyDescent="0.3">
      <c r="A2360" s="58">
        <v>2360</v>
      </c>
      <c r="B2360" s="264">
        <v>45986</v>
      </c>
      <c r="C2360" s="292" t="s">
        <v>1053</v>
      </c>
      <c r="E2360" s="292" t="s">
        <v>1758</v>
      </c>
      <c r="F2360" s="269" t="s">
        <v>1757</v>
      </c>
      <c r="G2360" s="265">
        <v>90000</v>
      </c>
      <c r="H2360" s="269">
        <v>1</v>
      </c>
      <c r="K2360" s="265">
        <v>90000</v>
      </c>
      <c r="N2360" t="s">
        <v>4582</v>
      </c>
    </row>
    <row r="2361" spans="1:14" x14ac:dyDescent="0.3">
      <c r="A2361" s="58">
        <v>2361</v>
      </c>
      <c r="B2361" s="264">
        <v>45986</v>
      </c>
      <c r="C2361" s="292" t="s">
        <v>4428</v>
      </c>
      <c r="E2361" s="292" t="s">
        <v>2190</v>
      </c>
      <c r="F2361" s="269" t="s">
        <v>1196</v>
      </c>
      <c r="G2361" s="265">
        <v>1200000</v>
      </c>
      <c r="H2361" s="269">
        <v>1</v>
      </c>
      <c r="K2361" s="265">
        <v>1200000</v>
      </c>
      <c r="N2361" t="s">
        <v>4582</v>
      </c>
    </row>
    <row r="2362" spans="1:14" x14ac:dyDescent="0.3">
      <c r="A2362" s="58">
        <v>2362</v>
      </c>
      <c r="B2362" s="264">
        <v>45986</v>
      </c>
      <c r="C2362" s="292" t="s">
        <v>2593</v>
      </c>
      <c r="E2362" s="292" t="s">
        <v>1201</v>
      </c>
      <c r="F2362" s="269" t="s">
        <v>1746</v>
      </c>
      <c r="G2362" s="265">
        <v>1300000</v>
      </c>
      <c r="H2362" s="269">
        <v>1</v>
      </c>
      <c r="K2362" s="265">
        <v>1300000</v>
      </c>
      <c r="N2362" t="s">
        <v>4582</v>
      </c>
    </row>
    <row r="2363" spans="1:14" x14ac:dyDescent="0.3">
      <c r="A2363" s="58">
        <v>2363</v>
      </c>
      <c r="B2363" s="264">
        <v>45986</v>
      </c>
      <c r="C2363" s="292" t="s">
        <v>2593</v>
      </c>
      <c r="E2363" s="292" t="s">
        <v>4434</v>
      </c>
      <c r="L2363" s="265">
        <v>-1300000</v>
      </c>
    </row>
    <row r="2364" spans="1:14" x14ac:dyDescent="0.3">
      <c r="A2364" s="58">
        <v>2364</v>
      </c>
      <c r="B2364" s="264">
        <v>45986</v>
      </c>
      <c r="C2364" s="292" t="s">
        <v>1053</v>
      </c>
      <c r="E2364" s="292" t="s">
        <v>3834</v>
      </c>
      <c r="L2364" s="265">
        <v>-6690000</v>
      </c>
    </row>
    <row r="2365" spans="1:14" x14ac:dyDescent="0.3">
      <c r="A2365" s="58">
        <v>2365</v>
      </c>
      <c r="B2365" s="264">
        <v>45986</v>
      </c>
      <c r="C2365" s="292" t="s">
        <v>4428</v>
      </c>
      <c r="E2365" s="292" t="s">
        <v>4433</v>
      </c>
      <c r="L2365" s="265">
        <v>-1200000</v>
      </c>
    </row>
    <row r="2366" spans="1:14" x14ac:dyDescent="0.3">
      <c r="A2366" s="58">
        <v>2366</v>
      </c>
      <c r="B2366" s="264">
        <v>45986</v>
      </c>
      <c r="C2366" s="292" t="s">
        <v>2312</v>
      </c>
      <c r="E2366" s="292" t="s">
        <v>1125</v>
      </c>
      <c r="L2366" s="265">
        <v>-1815000</v>
      </c>
    </row>
    <row r="2367" spans="1:14" x14ac:dyDescent="0.3">
      <c r="A2367" s="58">
        <v>2367</v>
      </c>
      <c r="B2367" s="264">
        <v>45987</v>
      </c>
      <c r="C2367" s="292" t="s">
        <v>1171</v>
      </c>
      <c r="E2367" s="292" t="s">
        <v>3822</v>
      </c>
      <c r="F2367" s="269">
        <v>6058008122</v>
      </c>
      <c r="G2367" s="265">
        <v>2500000</v>
      </c>
      <c r="H2367" s="269">
        <v>1</v>
      </c>
      <c r="K2367" s="265">
        <v>2500000</v>
      </c>
      <c r="N2367" t="s">
        <v>4582</v>
      </c>
    </row>
    <row r="2368" spans="1:14" x14ac:dyDescent="0.3">
      <c r="A2368" s="58">
        <v>2368</v>
      </c>
      <c r="B2368" s="264">
        <v>45987</v>
      </c>
      <c r="C2368" s="292" t="s">
        <v>1571</v>
      </c>
      <c r="E2368" s="292" t="s">
        <v>1203</v>
      </c>
      <c r="F2368" s="269" t="s">
        <v>1204</v>
      </c>
      <c r="G2368" s="265">
        <v>1200000</v>
      </c>
      <c r="H2368" s="269">
        <v>1</v>
      </c>
      <c r="J2368" s="266">
        <v>120000</v>
      </c>
      <c r="K2368" s="265">
        <v>1320000</v>
      </c>
      <c r="N2368" t="s">
        <v>4582</v>
      </c>
    </row>
    <row r="2369" spans="1:14" x14ac:dyDescent="0.3">
      <c r="A2369" s="58">
        <v>2369</v>
      </c>
      <c r="B2369" s="264">
        <v>45987</v>
      </c>
      <c r="C2369" s="292" t="s">
        <v>1571</v>
      </c>
      <c r="E2369" s="292" t="s">
        <v>3032</v>
      </c>
      <c r="G2369" s="265">
        <v>200000</v>
      </c>
      <c r="H2369" s="269">
        <v>1</v>
      </c>
      <c r="J2369" s="266">
        <v>20000</v>
      </c>
      <c r="K2369" s="265">
        <v>220000</v>
      </c>
      <c r="N2369" t="s">
        <v>4582</v>
      </c>
    </row>
    <row r="2370" spans="1:14" x14ac:dyDescent="0.3">
      <c r="A2370" s="58">
        <v>2370</v>
      </c>
      <c r="B2370" s="264">
        <v>45987</v>
      </c>
      <c r="C2370" s="292" t="s">
        <v>1436</v>
      </c>
      <c r="E2370" s="292" t="s">
        <v>2292</v>
      </c>
      <c r="G2370" s="265">
        <v>650000</v>
      </c>
      <c r="H2370" s="269">
        <v>1</v>
      </c>
      <c r="K2370" s="265">
        <v>650000</v>
      </c>
      <c r="N2370" t="s">
        <v>4582</v>
      </c>
    </row>
    <row r="2371" spans="1:14" x14ac:dyDescent="0.3">
      <c r="A2371" s="58">
        <v>2371</v>
      </c>
      <c r="B2371" s="264">
        <v>45987</v>
      </c>
      <c r="C2371" s="292" t="s">
        <v>1784</v>
      </c>
      <c r="E2371" s="292" t="s">
        <v>2187</v>
      </c>
      <c r="G2371" s="265">
        <v>650000</v>
      </c>
      <c r="H2371" s="269">
        <v>1</v>
      </c>
      <c r="K2371" s="265">
        <v>650000</v>
      </c>
      <c r="N2371" t="s">
        <v>4582</v>
      </c>
    </row>
    <row r="2372" spans="1:14" x14ac:dyDescent="0.3">
      <c r="A2372" s="58">
        <v>2372</v>
      </c>
      <c r="B2372" s="264">
        <v>45987</v>
      </c>
      <c r="C2372" s="292" t="s">
        <v>1741</v>
      </c>
      <c r="E2372" s="292" t="s">
        <v>2904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  <c r="N2372" t="s">
        <v>4582</v>
      </c>
    </row>
    <row r="2373" spans="1:14" x14ac:dyDescent="0.3">
      <c r="A2373" s="58">
        <v>2373</v>
      </c>
      <c r="B2373" s="264">
        <v>45987</v>
      </c>
      <c r="C2373" s="292" t="s">
        <v>1574</v>
      </c>
      <c r="E2373" s="292" t="s">
        <v>2375</v>
      </c>
      <c r="F2373" s="269" t="s">
        <v>2867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4" x14ac:dyDescent="0.3">
      <c r="A2374" s="58">
        <v>2374</v>
      </c>
      <c r="B2374" s="264">
        <v>45987</v>
      </c>
      <c r="C2374" s="292" t="s">
        <v>2695</v>
      </c>
      <c r="E2374" s="292" t="s">
        <v>4123</v>
      </c>
      <c r="L2374" s="265">
        <v>-880000</v>
      </c>
    </row>
    <row r="2375" spans="1:14" x14ac:dyDescent="0.3">
      <c r="A2375" s="58">
        <v>2375</v>
      </c>
      <c r="B2375" s="264">
        <v>45987</v>
      </c>
      <c r="C2375" s="292" t="s">
        <v>1436</v>
      </c>
      <c r="E2375" s="292" t="s">
        <v>4447</v>
      </c>
      <c r="L2375" s="265">
        <v>-650000</v>
      </c>
    </row>
    <row r="2376" spans="1:14" x14ac:dyDescent="0.3">
      <c r="A2376" s="58">
        <v>2376</v>
      </c>
      <c r="B2376" s="264">
        <v>45987</v>
      </c>
      <c r="C2376" s="292" t="s">
        <v>1580</v>
      </c>
      <c r="E2376" s="292" t="s">
        <v>4448</v>
      </c>
      <c r="L2376" s="265">
        <v>-770000</v>
      </c>
    </row>
    <row r="2377" spans="1:14" x14ac:dyDescent="0.3">
      <c r="A2377" s="58">
        <v>2377</v>
      </c>
      <c r="B2377" s="264">
        <v>45988</v>
      </c>
      <c r="C2377" s="292" t="s">
        <v>4453</v>
      </c>
      <c r="E2377" s="292" t="s">
        <v>1490</v>
      </c>
      <c r="F2377" s="269" t="s">
        <v>2670</v>
      </c>
      <c r="G2377" s="265">
        <v>350000</v>
      </c>
      <c r="H2377" s="269">
        <v>1</v>
      </c>
      <c r="K2377" s="265">
        <v>350000</v>
      </c>
      <c r="N2377" t="s">
        <v>4582</v>
      </c>
    </row>
    <row r="2378" spans="1:14" x14ac:dyDescent="0.3">
      <c r="A2378" s="58">
        <v>2378</v>
      </c>
      <c r="B2378" s="264">
        <v>45988</v>
      </c>
      <c r="C2378" s="292" t="s">
        <v>1393</v>
      </c>
      <c r="E2378" s="292" t="s">
        <v>2375</v>
      </c>
      <c r="F2378" s="269" t="s">
        <v>2867</v>
      </c>
      <c r="G2378" s="265">
        <v>1100000</v>
      </c>
      <c r="H2378" s="269">
        <v>1</v>
      </c>
      <c r="K2378" s="265">
        <v>1100000</v>
      </c>
      <c r="N2378" t="s">
        <v>4582</v>
      </c>
    </row>
    <row r="2379" spans="1:14" x14ac:dyDescent="0.3">
      <c r="A2379" s="58">
        <v>2379</v>
      </c>
      <c r="B2379" s="264">
        <v>45988</v>
      </c>
      <c r="C2379" s="292" t="s">
        <v>1393</v>
      </c>
      <c r="E2379" s="292" t="s">
        <v>1260</v>
      </c>
      <c r="F2379" s="269" t="s">
        <v>1259</v>
      </c>
      <c r="G2379" s="265">
        <v>80000</v>
      </c>
      <c r="H2379" s="269">
        <v>1</v>
      </c>
      <c r="K2379" s="265">
        <v>80000</v>
      </c>
      <c r="N2379" t="s">
        <v>4582</v>
      </c>
    </row>
    <row r="2380" spans="1:14" x14ac:dyDescent="0.3">
      <c r="A2380" s="58">
        <v>2380</v>
      </c>
      <c r="B2380" s="264">
        <v>45988</v>
      </c>
      <c r="C2380" s="292" t="s">
        <v>1393</v>
      </c>
      <c r="E2380" s="292" t="s">
        <v>1260</v>
      </c>
      <c r="F2380" s="269" t="s">
        <v>1259</v>
      </c>
      <c r="G2380" s="265">
        <v>50000</v>
      </c>
      <c r="H2380" s="269">
        <v>1</v>
      </c>
      <c r="K2380" s="265">
        <v>50000</v>
      </c>
      <c r="N2380" t="s">
        <v>4582</v>
      </c>
    </row>
    <row r="2381" spans="1:14" x14ac:dyDescent="0.3">
      <c r="A2381" s="58">
        <v>2381</v>
      </c>
      <c r="B2381" s="264">
        <v>45988</v>
      </c>
      <c r="C2381" s="292" t="s">
        <v>1716</v>
      </c>
      <c r="E2381" s="292" t="s">
        <v>1201</v>
      </c>
      <c r="F2381" s="269" t="s">
        <v>1746</v>
      </c>
      <c r="G2381" s="265">
        <v>1200000</v>
      </c>
      <c r="H2381" s="269">
        <v>1</v>
      </c>
      <c r="K2381" s="265">
        <v>1200000</v>
      </c>
      <c r="N2381" t="s">
        <v>4582</v>
      </c>
    </row>
    <row r="2382" spans="1:14" x14ac:dyDescent="0.3">
      <c r="A2382" s="58">
        <v>2382</v>
      </c>
      <c r="B2382" s="264">
        <v>45988</v>
      </c>
      <c r="C2382" s="292" t="s">
        <v>1716</v>
      </c>
      <c r="E2382" s="292" t="s">
        <v>1490</v>
      </c>
      <c r="F2382" s="269" t="s">
        <v>2670</v>
      </c>
      <c r="G2382" s="265">
        <v>350000</v>
      </c>
      <c r="H2382" s="269">
        <v>1</v>
      </c>
      <c r="K2382" s="265">
        <v>350000</v>
      </c>
      <c r="N2382" t="s">
        <v>4582</v>
      </c>
    </row>
    <row r="2383" spans="1:14" x14ac:dyDescent="0.3">
      <c r="A2383" s="58">
        <v>2383</v>
      </c>
      <c r="B2383" s="264">
        <v>45988</v>
      </c>
      <c r="C2383" s="292" t="s">
        <v>1548</v>
      </c>
      <c r="E2383" s="292" t="s">
        <v>2206</v>
      </c>
      <c r="G2383" s="265">
        <v>650000</v>
      </c>
      <c r="H2383" s="269">
        <v>1</v>
      </c>
      <c r="J2383" s="266">
        <v>65000</v>
      </c>
      <c r="K2383" s="265">
        <v>715000</v>
      </c>
      <c r="N2383" t="s">
        <v>4582</v>
      </c>
    </row>
    <row r="2384" spans="1:14" x14ac:dyDescent="0.3">
      <c r="A2384" s="58">
        <v>2384</v>
      </c>
      <c r="B2384" s="264">
        <v>45988</v>
      </c>
      <c r="C2384" s="292" t="s">
        <v>1548</v>
      </c>
      <c r="E2384" s="292" t="s">
        <v>2105</v>
      </c>
      <c r="F2384" s="269" t="s">
        <v>2573</v>
      </c>
      <c r="G2384" s="265">
        <v>50000</v>
      </c>
      <c r="H2384" s="269">
        <v>1</v>
      </c>
      <c r="J2384" s="266">
        <v>5000</v>
      </c>
      <c r="K2384" s="265">
        <v>55000</v>
      </c>
      <c r="N2384" t="s">
        <v>4582</v>
      </c>
    </row>
    <row r="2385" spans="1:14" x14ac:dyDescent="0.3">
      <c r="A2385" s="58">
        <v>2385</v>
      </c>
      <c r="B2385" s="264">
        <v>45988</v>
      </c>
      <c r="C2385" s="292" t="s">
        <v>1548</v>
      </c>
      <c r="E2385" s="292" t="s">
        <v>1753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  <c r="N2385" t="s">
        <v>4582</v>
      </c>
    </row>
    <row r="2386" spans="1:14" x14ac:dyDescent="0.3">
      <c r="A2386" s="58">
        <v>2386</v>
      </c>
      <c r="B2386" s="264">
        <v>45988</v>
      </c>
      <c r="C2386" s="292" t="s">
        <v>1548</v>
      </c>
      <c r="E2386" s="292" t="s">
        <v>1513</v>
      </c>
      <c r="G2386" s="265">
        <v>20000</v>
      </c>
      <c r="H2386" s="269">
        <v>1</v>
      </c>
      <c r="J2386" s="266">
        <v>2000</v>
      </c>
      <c r="K2386" s="265">
        <v>22000</v>
      </c>
      <c r="N2386" t="s">
        <v>4582</v>
      </c>
    </row>
    <row r="2387" spans="1:14" x14ac:dyDescent="0.3">
      <c r="A2387" s="58">
        <v>2387</v>
      </c>
      <c r="B2387" s="264">
        <v>45988</v>
      </c>
      <c r="C2387" s="292" t="s">
        <v>2138</v>
      </c>
      <c r="E2387" s="292" t="s">
        <v>2283</v>
      </c>
      <c r="G2387" s="265">
        <v>1700000</v>
      </c>
      <c r="H2387" s="269">
        <v>1</v>
      </c>
      <c r="K2387" s="265">
        <v>1700000</v>
      </c>
      <c r="N2387" t="s">
        <v>4582</v>
      </c>
    </row>
    <row r="2388" spans="1:14" x14ac:dyDescent="0.3">
      <c r="A2388" s="58">
        <v>2388</v>
      </c>
      <c r="B2388" s="264">
        <v>45988</v>
      </c>
      <c r="C2388" s="292" t="s">
        <v>2716</v>
      </c>
      <c r="E2388" s="292" t="s">
        <v>1201</v>
      </c>
      <c r="F2388" s="269" t="s">
        <v>1746</v>
      </c>
      <c r="G2388" s="265">
        <v>1300000</v>
      </c>
      <c r="H2388" s="269">
        <v>1</v>
      </c>
      <c r="J2388" s="266">
        <v>130000</v>
      </c>
      <c r="K2388" s="265">
        <v>1430000</v>
      </c>
      <c r="N2388" t="s">
        <v>4582</v>
      </c>
    </row>
    <row r="2389" spans="1:14" x14ac:dyDescent="0.3">
      <c r="A2389" s="58">
        <v>2389</v>
      </c>
      <c r="B2389" s="264">
        <v>45988</v>
      </c>
      <c r="C2389" s="292" t="s">
        <v>2716</v>
      </c>
      <c r="E2389" s="292" t="s">
        <v>1490</v>
      </c>
      <c r="F2389" s="269" t="s">
        <v>2670</v>
      </c>
      <c r="G2389" s="265">
        <v>350000</v>
      </c>
      <c r="H2389" s="269">
        <v>1</v>
      </c>
      <c r="J2389" s="266">
        <v>35000</v>
      </c>
      <c r="K2389" s="265">
        <v>385000</v>
      </c>
      <c r="N2389" t="s">
        <v>4582</v>
      </c>
    </row>
    <row r="2390" spans="1:14" x14ac:dyDescent="0.3">
      <c r="A2390" s="58">
        <v>2390</v>
      </c>
      <c r="B2390" s="264">
        <v>45988</v>
      </c>
      <c r="C2390" s="292" t="s">
        <v>4453</v>
      </c>
      <c r="E2390" s="292" t="s">
        <v>4464</v>
      </c>
      <c r="L2390" s="265">
        <v>-350000</v>
      </c>
    </row>
    <row r="2391" spans="1:14" x14ac:dyDescent="0.3">
      <c r="A2391" s="58">
        <v>2391</v>
      </c>
      <c r="B2391" s="264">
        <v>45989</v>
      </c>
      <c r="C2391" s="292" t="s">
        <v>1443</v>
      </c>
      <c r="E2391" s="292" t="s">
        <v>4465</v>
      </c>
      <c r="L2391" s="265">
        <v>-1320000</v>
      </c>
    </row>
    <row r="2392" spans="1:14" x14ac:dyDescent="0.3">
      <c r="A2392" s="58">
        <v>2392</v>
      </c>
      <c r="B2392" s="264">
        <v>45989</v>
      </c>
      <c r="C2392" s="292" t="s">
        <v>987</v>
      </c>
      <c r="E2392" s="292" t="s">
        <v>1737</v>
      </c>
      <c r="G2392" s="265">
        <v>650000</v>
      </c>
      <c r="H2392" s="269">
        <v>1</v>
      </c>
      <c r="K2392" s="265">
        <v>650000</v>
      </c>
      <c r="N2392" t="s">
        <v>4582</v>
      </c>
    </row>
    <row r="2393" spans="1:14" x14ac:dyDescent="0.3">
      <c r="A2393" s="58">
        <v>2393</v>
      </c>
      <c r="B2393" s="264">
        <v>45989</v>
      </c>
      <c r="C2393" s="292" t="s">
        <v>1784</v>
      </c>
      <c r="E2393" s="292" t="s">
        <v>1201</v>
      </c>
      <c r="F2393" s="269" t="s">
        <v>1746</v>
      </c>
      <c r="G2393" s="265">
        <v>1200000</v>
      </c>
      <c r="H2393" s="269">
        <v>1</v>
      </c>
      <c r="K2393" s="265">
        <v>1200000</v>
      </c>
      <c r="N2393" t="s">
        <v>4582</v>
      </c>
    </row>
    <row r="2394" spans="1:14" x14ac:dyDescent="0.3">
      <c r="A2394" s="58">
        <v>2394</v>
      </c>
      <c r="B2394" s="264">
        <v>45989</v>
      </c>
      <c r="C2394" s="292" t="s">
        <v>1784</v>
      </c>
      <c r="E2394" s="292" t="s">
        <v>1490</v>
      </c>
      <c r="F2394" s="269" t="s">
        <v>2670</v>
      </c>
      <c r="G2394" s="265">
        <v>350000</v>
      </c>
      <c r="H2394" s="269">
        <v>1</v>
      </c>
      <c r="K2394" s="265">
        <v>350000</v>
      </c>
      <c r="N2394" t="s">
        <v>4582</v>
      </c>
    </row>
    <row r="2395" spans="1:14" x14ac:dyDescent="0.3">
      <c r="A2395" s="58">
        <v>2395</v>
      </c>
      <c r="B2395" s="264">
        <v>45989</v>
      </c>
      <c r="C2395" s="292" t="s">
        <v>1784</v>
      </c>
      <c r="E2395" s="292" t="s">
        <v>2185</v>
      </c>
      <c r="F2395" s="269" t="s">
        <v>1816</v>
      </c>
      <c r="G2395" s="265">
        <v>10000</v>
      </c>
      <c r="H2395" s="269">
        <v>1</v>
      </c>
      <c r="K2395" s="265">
        <v>10000</v>
      </c>
      <c r="N2395" t="s">
        <v>4582</v>
      </c>
    </row>
    <row r="2396" spans="1:14" x14ac:dyDescent="0.3">
      <c r="A2396" s="58">
        <v>2396</v>
      </c>
      <c r="B2396" s="264">
        <v>45989</v>
      </c>
      <c r="C2396" s="292" t="s">
        <v>1015</v>
      </c>
      <c r="E2396" s="292" t="s">
        <v>3454</v>
      </c>
      <c r="F2396" s="269" t="s">
        <v>1205</v>
      </c>
      <c r="G2396" s="265">
        <v>535455</v>
      </c>
      <c r="H2396" s="269">
        <v>1</v>
      </c>
      <c r="J2396" s="266">
        <v>53546</v>
      </c>
      <c r="K2396" s="265">
        <v>589001</v>
      </c>
      <c r="N2396" t="s">
        <v>4582</v>
      </c>
    </row>
    <row r="2397" spans="1:14" x14ac:dyDescent="0.3">
      <c r="A2397" s="58">
        <v>2397</v>
      </c>
      <c r="B2397" s="264">
        <v>45989</v>
      </c>
      <c r="C2397" s="292" t="s">
        <v>1015</v>
      </c>
      <c r="E2397" s="292" t="s">
        <v>2183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  <c r="N2397" t="s">
        <v>4582</v>
      </c>
    </row>
    <row r="2398" spans="1:14" x14ac:dyDescent="0.3">
      <c r="A2398" s="58">
        <v>2398</v>
      </c>
      <c r="B2398" s="264">
        <v>45989</v>
      </c>
      <c r="C2398" s="292" t="s">
        <v>1015</v>
      </c>
      <c r="E2398" s="292" t="s">
        <v>2185</v>
      </c>
      <c r="F2398" s="269" t="s">
        <v>1816</v>
      </c>
      <c r="G2398" s="265">
        <v>10000</v>
      </c>
      <c r="H2398" s="269">
        <v>1</v>
      </c>
      <c r="J2398" s="266">
        <v>1000</v>
      </c>
      <c r="K2398" s="265">
        <v>11000</v>
      </c>
      <c r="N2398" t="s">
        <v>4582</v>
      </c>
    </row>
    <row r="2399" spans="1:14" x14ac:dyDescent="0.3">
      <c r="A2399" s="58">
        <v>2399</v>
      </c>
      <c r="B2399" s="264">
        <v>45989</v>
      </c>
      <c r="C2399" s="292" t="s">
        <v>1015</v>
      </c>
      <c r="E2399" s="292" t="s">
        <v>4468</v>
      </c>
      <c r="G2399" s="265">
        <v>10000</v>
      </c>
      <c r="H2399" s="269">
        <v>1</v>
      </c>
      <c r="J2399" s="266">
        <v>1000</v>
      </c>
      <c r="K2399" s="265">
        <v>11000</v>
      </c>
      <c r="N2399" t="s">
        <v>4582</v>
      </c>
    </row>
    <row r="2400" spans="1:14" x14ac:dyDescent="0.3">
      <c r="A2400" s="58">
        <v>2400</v>
      </c>
      <c r="B2400" s="264">
        <v>45989</v>
      </c>
      <c r="C2400" s="292" t="s">
        <v>1015</v>
      </c>
      <c r="E2400" s="292" t="s">
        <v>2184</v>
      </c>
      <c r="F2400" s="269" t="s">
        <v>1789</v>
      </c>
      <c r="G2400" s="265">
        <v>35000</v>
      </c>
      <c r="H2400" s="269">
        <v>1</v>
      </c>
      <c r="J2400" s="266">
        <v>3500</v>
      </c>
      <c r="K2400" s="265">
        <v>38500</v>
      </c>
      <c r="N2400" t="s">
        <v>4582</v>
      </c>
    </row>
    <row r="2401" spans="1:14" x14ac:dyDescent="0.3">
      <c r="A2401" s="58">
        <v>2401</v>
      </c>
      <c r="B2401" s="264">
        <v>45989</v>
      </c>
      <c r="C2401" s="292" t="s">
        <v>1015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4" x14ac:dyDescent="0.3">
      <c r="A2402" s="58">
        <v>2402</v>
      </c>
      <c r="B2402" s="264">
        <v>45989</v>
      </c>
      <c r="C2402" s="292" t="s">
        <v>1015</v>
      </c>
      <c r="E2402" s="292" t="s">
        <v>2097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  <c r="N2402" t="s">
        <v>4582</v>
      </c>
    </row>
    <row r="2403" spans="1:14" x14ac:dyDescent="0.3">
      <c r="A2403" s="58">
        <v>2403</v>
      </c>
      <c r="B2403" s="264">
        <v>45989</v>
      </c>
      <c r="C2403" s="292" t="s">
        <v>1574</v>
      </c>
      <c r="E2403" s="292" t="s">
        <v>2097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4" x14ac:dyDescent="0.3">
      <c r="A2404" s="58">
        <v>2404</v>
      </c>
      <c r="B2404" s="264">
        <v>45989</v>
      </c>
      <c r="C2404" s="292" t="s">
        <v>1574</v>
      </c>
      <c r="E2404" s="292" t="s">
        <v>1260</v>
      </c>
      <c r="F2404" s="269" t="s">
        <v>1259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4" x14ac:dyDescent="0.3">
      <c r="A2405" s="58">
        <v>2405</v>
      </c>
      <c r="B2405" s="264">
        <v>45990</v>
      </c>
      <c r="C2405" s="292" t="s">
        <v>987</v>
      </c>
      <c r="E2405" s="292" t="s">
        <v>4164</v>
      </c>
      <c r="L2405" s="265">
        <v>-650000</v>
      </c>
    </row>
    <row r="2406" spans="1:14" x14ac:dyDescent="0.3">
      <c r="A2406" s="58">
        <v>2406</v>
      </c>
      <c r="B2406" s="264">
        <v>45990</v>
      </c>
      <c r="C2406" s="292" t="s">
        <v>1463</v>
      </c>
      <c r="E2406" s="292" t="s">
        <v>4472</v>
      </c>
      <c r="L2406" s="265">
        <v>-150000</v>
      </c>
    </row>
    <row r="2407" spans="1:14" x14ac:dyDescent="0.3">
      <c r="A2407" s="58">
        <v>2407</v>
      </c>
      <c r="B2407" s="264">
        <v>45988</v>
      </c>
      <c r="C2407" s="292" t="s">
        <v>2138</v>
      </c>
      <c r="E2407" s="292" t="s">
        <v>2050</v>
      </c>
      <c r="L2407" s="265">
        <v>-1732500</v>
      </c>
    </row>
    <row r="2408" spans="1:14" x14ac:dyDescent="0.3">
      <c r="A2408" s="58">
        <v>2408</v>
      </c>
      <c r="B2408" s="264">
        <v>45990</v>
      </c>
      <c r="C2408" s="292" t="s">
        <v>4421</v>
      </c>
      <c r="E2408" s="292" t="s">
        <v>4473</v>
      </c>
      <c r="L2408" s="265">
        <v>-150000</v>
      </c>
    </row>
    <row r="2409" spans="1:14" x14ac:dyDescent="0.3">
      <c r="A2409" s="58">
        <v>2409</v>
      </c>
      <c r="B2409" s="264">
        <v>45976</v>
      </c>
      <c r="C2409" s="292" t="s">
        <v>1018</v>
      </c>
      <c r="E2409" s="292" t="s">
        <v>2179</v>
      </c>
      <c r="F2409" s="269" t="s">
        <v>1198</v>
      </c>
      <c r="G2409" s="265">
        <v>1000000</v>
      </c>
      <c r="H2409" s="269">
        <v>1</v>
      </c>
      <c r="K2409" s="265">
        <v>1000000</v>
      </c>
      <c r="M2409" s="292" t="s">
        <v>4475</v>
      </c>
      <c r="N2409" t="s">
        <v>4570</v>
      </c>
    </row>
    <row r="2410" spans="1:14" x14ac:dyDescent="0.3">
      <c r="A2410" s="58">
        <v>2410</v>
      </c>
      <c r="B2410" s="264">
        <v>45992</v>
      </c>
      <c r="C2410" s="292" t="s">
        <v>1393</v>
      </c>
      <c r="E2410" s="292" t="s">
        <v>3763</v>
      </c>
      <c r="L2410" s="265">
        <v>-6330000</v>
      </c>
    </row>
    <row r="2411" spans="1:14" x14ac:dyDescent="0.3">
      <c r="A2411" s="58">
        <v>2411</v>
      </c>
      <c r="B2411" s="264">
        <v>45992</v>
      </c>
      <c r="C2411" s="292" t="s">
        <v>1535</v>
      </c>
      <c r="E2411" s="292" t="s">
        <v>3768</v>
      </c>
      <c r="L2411" s="265">
        <v>-2300000</v>
      </c>
    </row>
    <row r="2412" spans="1:14" x14ac:dyDescent="0.3">
      <c r="A2412" s="58">
        <v>2412</v>
      </c>
      <c r="B2412" s="264">
        <v>45992</v>
      </c>
      <c r="C2412" s="292" t="s">
        <v>1571</v>
      </c>
      <c r="E2412" s="292" t="s">
        <v>4476</v>
      </c>
      <c r="L2412" s="265">
        <v>-1540000</v>
      </c>
    </row>
    <row r="2413" spans="1:14" x14ac:dyDescent="0.3">
      <c r="A2413" s="58">
        <v>2413</v>
      </c>
      <c r="B2413" s="264">
        <v>45992</v>
      </c>
      <c r="C2413" s="292" t="s">
        <v>1741</v>
      </c>
      <c r="E2413" s="292" t="s">
        <v>2183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  <c r="N2413" t="s">
        <v>4801</v>
      </c>
    </row>
    <row r="2414" spans="1:14" x14ac:dyDescent="0.3">
      <c r="A2414" s="58">
        <v>2414</v>
      </c>
      <c r="B2414" s="264">
        <v>45992</v>
      </c>
      <c r="C2414" s="292" t="s">
        <v>1741</v>
      </c>
      <c r="E2414" s="292" t="s">
        <v>2184</v>
      </c>
      <c r="F2414" s="269" t="s">
        <v>1789</v>
      </c>
      <c r="G2414" s="265">
        <v>35000</v>
      </c>
      <c r="H2414" s="269">
        <v>1</v>
      </c>
      <c r="J2414" s="266">
        <v>3500</v>
      </c>
      <c r="K2414" s="265">
        <v>38500</v>
      </c>
      <c r="N2414" t="s">
        <v>4801</v>
      </c>
    </row>
    <row r="2415" spans="1:14" x14ac:dyDescent="0.3">
      <c r="A2415" s="58">
        <v>2415</v>
      </c>
      <c r="B2415" s="264">
        <v>45992</v>
      </c>
      <c r="C2415" s="292" t="s">
        <v>1741</v>
      </c>
      <c r="E2415" s="292" t="s">
        <v>2185</v>
      </c>
      <c r="F2415" s="269" t="s">
        <v>1816</v>
      </c>
      <c r="G2415" s="265">
        <v>10000</v>
      </c>
      <c r="H2415" s="269">
        <v>5</v>
      </c>
      <c r="J2415" s="266">
        <v>5000</v>
      </c>
      <c r="K2415" s="265">
        <v>55000</v>
      </c>
      <c r="N2415" t="s">
        <v>4801</v>
      </c>
    </row>
    <row r="2416" spans="1:14" x14ac:dyDescent="0.3">
      <c r="A2416" s="58">
        <v>2416</v>
      </c>
      <c r="B2416" s="264">
        <v>45992</v>
      </c>
      <c r="C2416" s="292" t="s">
        <v>4477</v>
      </c>
      <c r="E2416" s="292" t="s">
        <v>2805</v>
      </c>
      <c r="F2416" s="269">
        <v>28120504</v>
      </c>
      <c r="G2416" s="265">
        <v>1200000</v>
      </c>
      <c r="H2416" s="269">
        <v>1</v>
      </c>
      <c r="K2416" s="265">
        <v>1200000</v>
      </c>
      <c r="N2416" t="s">
        <v>4801</v>
      </c>
    </row>
    <row r="2417" spans="1:14" x14ac:dyDescent="0.3">
      <c r="A2417" s="58">
        <v>2417</v>
      </c>
      <c r="B2417" s="264">
        <v>45992</v>
      </c>
      <c r="C2417" s="292" t="s">
        <v>1574</v>
      </c>
      <c r="E2417" s="292" t="s">
        <v>1201</v>
      </c>
      <c r="F2417" s="269" t="s">
        <v>1746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4" x14ac:dyDescent="0.3">
      <c r="A2418" s="58">
        <v>2418</v>
      </c>
      <c r="B2418" s="264">
        <v>45992</v>
      </c>
      <c r="C2418" s="292" t="s">
        <v>1574</v>
      </c>
      <c r="E2418" s="292" t="s">
        <v>1490</v>
      </c>
      <c r="F2418" s="269" t="s">
        <v>2670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4" x14ac:dyDescent="0.3">
      <c r="A2419" s="58">
        <v>2419</v>
      </c>
      <c r="B2419" s="264">
        <v>45992</v>
      </c>
      <c r="C2419" s="292" t="s">
        <v>1574</v>
      </c>
      <c r="E2419" s="292" t="s">
        <v>1699</v>
      </c>
      <c r="F2419" s="269" t="s">
        <v>1698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4" x14ac:dyDescent="0.3">
      <c r="A2420" s="58">
        <v>2420</v>
      </c>
      <c r="B2420" s="264">
        <v>45992</v>
      </c>
      <c r="C2420" s="292" t="s">
        <v>1799</v>
      </c>
      <c r="E2420" s="292" t="s">
        <v>3727</v>
      </c>
      <c r="L2420" s="265">
        <v>-974000</v>
      </c>
    </row>
    <row r="2421" spans="1:14" x14ac:dyDescent="0.3">
      <c r="A2421" s="58">
        <v>2421</v>
      </c>
      <c r="B2421" s="264">
        <v>45992</v>
      </c>
      <c r="C2421" s="292" t="s">
        <v>4477</v>
      </c>
      <c r="E2421" s="292" t="s">
        <v>4483</v>
      </c>
      <c r="L2421" s="265">
        <v>-1200000</v>
      </c>
    </row>
    <row r="2422" spans="1:14" x14ac:dyDescent="0.3">
      <c r="A2422" s="58">
        <v>2422</v>
      </c>
      <c r="B2422" s="264">
        <v>45993</v>
      </c>
      <c r="C2422" s="292" t="s">
        <v>2138</v>
      </c>
      <c r="E2422" s="292" t="s">
        <v>3851</v>
      </c>
      <c r="L2422" s="265">
        <v>-1700000</v>
      </c>
    </row>
    <row r="2423" spans="1:14" x14ac:dyDescent="0.3">
      <c r="A2423" s="58">
        <v>2423</v>
      </c>
      <c r="B2423" s="264">
        <v>45993</v>
      </c>
      <c r="C2423" s="292" t="s">
        <v>1171</v>
      </c>
      <c r="E2423" s="292" t="s">
        <v>3880</v>
      </c>
      <c r="L2423" s="265">
        <v>-2500000</v>
      </c>
    </row>
    <row r="2424" spans="1:14" x14ac:dyDescent="0.3">
      <c r="A2424" s="58">
        <v>2424</v>
      </c>
      <c r="B2424" s="264">
        <v>45993</v>
      </c>
      <c r="C2424" s="292" t="s">
        <v>1574</v>
      </c>
      <c r="E2424" s="292" t="s">
        <v>3939</v>
      </c>
      <c r="L2424" s="265">
        <v>-2500000</v>
      </c>
    </row>
    <row r="2425" spans="1:14" x14ac:dyDescent="0.3">
      <c r="A2425" s="58">
        <v>2425</v>
      </c>
      <c r="B2425" s="264">
        <v>45993</v>
      </c>
      <c r="C2425" s="292" t="s">
        <v>4485</v>
      </c>
      <c r="E2425" s="292" t="s">
        <v>2796</v>
      </c>
      <c r="F2425" s="269" t="s">
        <v>2795</v>
      </c>
      <c r="G2425" s="265">
        <v>500000</v>
      </c>
      <c r="H2425" s="269">
        <v>1</v>
      </c>
      <c r="K2425" s="265">
        <v>500000</v>
      </c>
      <c r="N2425" t="s">
        <v>4801</v>
      </c>
    </row>
    <row r="2426" spans="1:14" x14ac:dyDescent="0.3">
      <c r="A2426" s="58">
        <v>2426</v>
      </c>
      <c r="B2426" s="264">
        <v>45993</v>
      </c>
      <c r="C2426" s="292" t="s">
        <v>4503</v>
      </c>
      <c r="E2426" s="292" t="s">
        <v>4504</v>
      </c>
      <c r="F2426" s="269" t="s">
        <v>4505</v>
      </c>
      <c r="G2426" s="265">
        <v>400000</v>
      </c>
      <c r="H2426" s="269">
        <v>1</v>
      </c>
      <c r="J2426" s="266">
        <v>40000</v>
      </c>
      <c r="K2426" s="265">
        <v>440000</v>
      </c>
      <c r="N2426" t="s">
        <v>4801</v>
      </c>
    </row>
    <row r="2427" spans="1:14" x14ac:dyDescent="0.3">
      <c r="A2427" s="58">
        <v>2427</v>
      </c>
      <c r="B2427" s="264">
        <v>45993</v>
      </c>
      <c r="C2427" s="292" t="s">
        <v>1580</v>
      </c>
      <c r="E2427" s="292" t="s">
        <v>3042</v>
      </c>
      <c r="F2427" s="269" t="s">
        <v>1946</v>
      </c>
      <c r="G2427" s="265">
        <v>1000000</v>
      </c>
      <c r="H2427" s="269">
        <v>1</v>
      </c>
      <c r="J2427" s="266">
        <v>100000</v>
      </c>
      <c r="K2427" s="265">
        <v>1100000</v>
      </c>
      <c r="N2427" t="s">
        <v>4801</v>
      </c>
    </row>
    <row r="2428" spans="1:14" x14ac:dyDescent="0.3">
      <c r="A2428" s="58">
        <v>2428</v>
      </c>
      <c r="B2428" s="264">
        <v>45993</v>
      </c>
      <c r="C2428" s="292" t="s">
        <v>1438</v>
      </c>
      <c r="E2428" s="292" t="s">
        <v>2187</v>
      </c>
      <c r="L2428" s="265">
        <v>-900000</v>
      </c>
      <c r="N2428" t="s">
        <v>4801</v>
      </c>
    </row>
    <row r="2429" spans="1:14" x14ac:dyDescent="0.3">
      <c r="A2429" s="58">
        <v>2429</v>
      </c>
      <c r="B2429" s="264">
        <v>45993</v>
      </c>
      <c r="C2429" s="292" t="s">
        <v>4485</v>
      </c>
      <c r="E2429" s="292" t="s">
        <v>4491</v>
      </c>
      <c r="L2429" s="265">
        <v>-500000</v>
      </c>
    </row>
    <row r="2430" spans="1:14" x14ac:dyDescent="0.3">
      <c r="A2430" s="58">
        <v>2430</v>
      </c>
      <c r="B2430" s="264">
        <v>45994</v>
      </c>
      <c r="C2430" s="292" t="s">
        <v>1053</v>
      </c>
      <c r="E2430" s="292" t="s">
        <v>1201</v>
      </c>
      <c r="F2430" s="269" t="s">
        <v>1746</v>
      </c>
      <c r="G2430" s="265">
        <v>1200000</v>
      </c>
      <c r="H2430" s="269">
        <v>1</v>
      </c>
      <c r="K2430" s="265">
        <v>1200000</v>
      </c>
      <c r="N2430" t="s">
        <v>4801</v>
      </c>
    </row>
    <row r="2431" spans="1:14" x14ac:dyDescent="0.3">
      <c r="A2431" s="58">
        <v>2431</v>
      </c>
      <c r="B2431" s="264">
        <v>45994</v>
      </c>
      <c r="C2431" s="292" t="s">
        <v>1053</v>
      </c>
      <c r="E2431" s="292" t="s">
        <v>1490</v>
      </c>
      <c r="F2431" s="269" t="s">
        <v>2670</v>
      </c>
      <c r="G2431" s="265">
        <v>350000</v>
      </c>
      <c r="H2431" s="269">
        <v>1</v>
      </c>
      <c r="K2431" s="265">
        <v>350000</v>
      </c>
      <c r="N2431" t="s">
        <v>4801</v>
      </c>
    </row>
    <row r="2432" spans="1:14" x14ac:dyDescent="0.3">
      <c r="A2432" s="58">
        <v>2432</v>
      </c>
      <c r="B2432" s="264">
        <v>45994</v>
      </c>
      <c r="C2432" s="292" t="s">
        <v>1232</v>
      </c>
      <c r="E2432" s="292" t="s">
        <v>1203</v>
      </c>
      <c r="F2432" s="269" t="s">
        <v>1202</v>
      </c>
      <c r="G2432" s="265">
        <v>1200000</v>
      </c>
      <c r="H2432" s="269">
        <v>1</v>
      </c>
      <c r="J2432" s="266">
        <v>120000</v>
      </c>
      <c r="K2432" s="265">
        <v>1320000</v>
      </c>
      <c r="N2432" t="s">
        <v>4801</v>
      </c>
    </row>
    <row r="2433" spans="1:14" x14ac:dyDescent="0.3">
      <c r="A2433" s="58">
        <v>2433</v>
      </c>
      <c r="B2433" s="264">
        <v>45994</v>
      </c>
      <c r="C2433" s="292" t="s">
        <v>1467</v>
      </c>
      <c r="E2433" s="292" t="s">
        <v>2037</v>
      </c>
      <c r="F2433" s="269" t="s">
        <v>3589</v>
      </c>
      <c r="G2433" s="265">
        <v>1000000</v>
      </c>
      <c r="H2433" s="269">
        <v>1</v>
      </c>
      <c r="K2433" s="265">
        <v>1000000</v>
      </c>
      <c r="N2433" t="s">
        <v>4801</v>
      </c>
    </row>
    <row r="2434" spans="1:14" x14ac:dyDescent="0.3">
      <c r="A2434" s="58">
        <v>2434</v>
      </c>
      <c r="B2434" s="264">
        <v>45994</v>
      </c>
      <c r="C2434" s="292" t="s">
        <v>1018</v>
      </c>
      <c r="E2434" s="292" t="s">
        <v>2084</v>
      </c>
      <c r="F2434" s="269">
        <v>1068298046</v>
      </c>
      <c r="G2434" s="265">
        <v>450000</v>
      </c>
      <c r="H2434" s="269">
        <v>1</v>
      </c>
      <c r="K2434" s="265">
        <v>450000</v>
      </c>
      <c r="N2434" t="s">
        <v>4801</v>
      </c>
    </row>
    <row r="2435" spans="1:14" x14ac:dyDescent="0.3">
      <c r="A2435" s="58">
        <v>2435</v>
      </c>
      <c r="B2435" s="264">
        <v>45994</v>
      </c>
      <c r="C2435" s="292" t="s">
        <v>1018</v>
      </c>
      <c r="E2435" s="292" t="s">
        <v>1543</v>
      </c>
      <c r="F2435" s="269">
        <v>24152333903</v>
      </c>
      <c r="G2435" s="265">
        <v>50000</v>
      </c>
      <c r="H2435" s="269">
        <v>1</v>
      </c>
      <c r="K2435" s="265">
        <v>50000</v>
      </c>
      <c r="N2435" t="s">
        <v>4801</v>
      </c>
    </row>
    <row r="2436" spans="1:14" x14ac:dyDescent="0.3">
      <c r="A2436" s="58">
        <v>2436</v>
      </c>
      <c r="B2436" s="264">
        <v>45994</v>
      </c>
      <c r="C2436" s="292" t="s">
        <v>1799</v>
      </c>
      <c r="E2436" s="292" t="s">
        <v>2195</v>
      </c>
      <c r="F2436" s="269" t="s">
        <v>1950</v>
      </c>
      <c r="G2436" s="265">
        <v>1900000</v>
      </c>
      <c r="H2436" s="269">
        <v>1</v>
      </c>
      <c r="J2436" s="266">
        <v>190000</v>
      </c>
      <c r="K2436" s="265">
        <v>2090000</v>
      </c>
      <c r="N2436" t="s">
        <v>4801</v>
      </c>
    </row>
    <row r="2437" spans="1:14" x14ac:dyDescent="0.3">
      <c r="A2437" s="58">
        <v>2437</v>
      </c>
      <c r="B2437" s="264">
        <v>45994</v>
      </c>
      <c r="C2437" s="292" t="s">
        <v>1799</v>
      </c>
      <c r="E2437" s="292" t="s">
        <v>3640</v>
      </c>
      <c r="G2437" s="265">
        <v>200000</v>
      </c>
      <c r="H2437" s="269">
        <v>1</v>
      </c>
      <c r="J2437" s="266">
        <v>20000</v>
      </c>
      <c r="K2437" s="265">
        <v>220000</v>
      </c>
      <c r="N2437" t="s">
        <v>4801</v>
      </c>
    </row>
    <row r="2438" spans="1:14" x14ac:dyDescent="0.3">
      <c r="A2438" s="58">
        <v>2438</v>
      </c>
      <c r="B2438" s="264">
        <v>45994</v>
      </c>
      <c r="C2438" s="292" t="s">
        <v>4779</v>
      </c>
      <c r="D2438" s="295" t="s">
        <v>4078</v>
      </c>
      <c r="E2438" s="292" t="s">
        <v>4780</v>
      </c>
      <c r="F2438" s="269" t="s">
        <v>4781</v>
      </c>
      <c r="G2438" s="265">
        <v>0</v>
      </c>
      <c r="H2438" s="269">
        <v>1</v>
      </c>
      <c r="J2438" s="266">
        <v>0</v>
      </c>
      <c r="K2438" s="265">
        <v>0</v>
      </c>
    </row>
    <row r="2439" spans="1:14" x14ac:dyDescent="0.3">
      <c r="A2439" s="58">
        <v>2439</v>
      </c>
      <c r="B2439" s="264">
        <v>45994</v>
      </c>
      <c r="C2439" s="292" t="s">
        <v>1799</v>
      </c>
      <c r="E2439" s="292" t="s">
        <v>1201</v>
      </c>
      <c r="F2439" s="269" t="s">
        <v>1746</v>
      </c>
      <c r="G2439" s="265">
        <v>1200000</v>
      </c>
      <c r="H2439" s="269">
        <v>1</v>
      </c>
      <c r="J2439" s="266">
        <v>120000</v>
      </c>
      <c r="K2439" s="265">
        <v>1320000</v>
      </c>
      <c r="N2439" t="s">
        <v>4801</v>
      </c>
    </row>
    <row r="2440" spans="1:14" x14ac:dyDescent="0.3">
      <c r="A2440" s="58">
        <v>2440</v>
      </c>
      <c r="B2440" s="264">
        <v>45994</v>
      </c>
      <c r="C2440" s="292" t="s">
        <v>1799</v>
      </c>
      <c r="E2440" s="292" t="s">
        <v>1490</v>
      </c>
      <c r="F2440" s="269" t="s">
        <v>2670</v>
      </c>
      <c r="G2440" s="265">
        <v>350000</v>
      </c>
      <c r="H2440" s="269">
        <v>1</v>
      </c>
      <c r="J2440" s="266">
        <v>35000</v>
      </c>
      <c r="K2440" s="265">
        <v>385000</v>
      </c>
      <c r="N2440" t="s">
        <v>4801</v>
      </c>
    </row>
    <row r="2441" spans="1:14" x14ac:dyDescent="0.3">
      <c r="A2441" s="58">
        <v>2441</v>
      </c>
      <c r="B2441" s="264">
        <v>45994</v>
      </c>
      <c r="C2441" s="292" t="s">
        <v>1393</v>
      </c>
      <c r="E2441" s="292" t="s">
        <v>1737</v>
      </c>
      <c r="G2441" s="265">
        <v>650000</v>
      </c>
      <c r="H2441" s="269">
        <v>1</v>
      </c>
      <c r="K2441" s="265">
        <v>650000</v>
      </c>
      <c r="N2441" t="s">
        <v>4801</v>
      </c>
    </row>
    <row r="2442" spans="1:14" x14ac:dyDescent="0.3">
      <c r="A2442" s="58">
        <v>2442</v>
      </c>
      <c r="B2442" s="264">
        <v>45994</v>
      </c>
      <c r="C2442" s="292" t="s">
        <v>1467</v>
      </c>
      <c r="E2442" s="292" t="s">
        <v>4502</v>
      </c>
      <c r="L2442" s="265">
        <v>-4150000</v>
      </c>
    </row>
    <row r="2443" spans="1:14" x14ac:dyDescent="0.3">
      <c r="A2443" s="58">
        <v>2443</v>
      </c>
      <c r="B2443" s="264">
        <v>45993</v>
      </c>
      <c r="C2443" s="292" t="s">
        <v>4016</v>
      </c>
      <c r="E2443" s="292" t="s">
        <v>1125</v>
      </c>
      <c r="L2443" s="265">
        <v>-440000</v>
      </c>
    </row>
    <row r="2444" spans="1:14" x14ac:dyDescent="0.3">
      <c r="A2444" s="58">
        <v>2444</v>
      </c>
      <c r="B2444" s="264">
        <v>45995</v>
      </c>
      <c r="C2444" s="292" t="s">
        <v>1147</v>
      </c>
      <c r="E2444" s="292" t="s">
        <v>4149</v>
      </c>
      <c r="L2444" s="265">
        <v>-1350000</v>
      </c>
    </row>
    <row r="2445" spans="1:14" x14ac:dyDescent="0.3">
      <c r="A2445" s="58">
        <v>2445</v>
      </c>
      <c r="B2445" s="264">
        <v>45995</v>
      </c>
      <c r="C2445" s="292" t="s">
        <v>1147</v>
      </c>
      <c r="E2445" s="292" t="s">
        <v>2404</v>
      </c>
      <c r="F2445" s="269">
        <v>1087298441</v>
      </c>
      <c r="G2445" s="265">
        <v>50000</v>
      </c>
      <c r="H2445" s="269">
        <v>1</v>
      </c>
      <c r="K2445" s="265">
        <v>50000</v>
      </c>
      <c r="N2445" t="s">
        <v>4801</v>
      </c>
    </row>
    <row r="2446" spans="1:14" x14ac:dyDescent="0.3">
      <c r="A2446" s="58">
        <v>2446</v>
      </c>
      <c r="B2446" s="264">
        <v>45995</v>
      </c>
      <c r="C2446" s="292" t="s">
        <v>1393</v>
      </c>
      <c r="E2446" s="292" t="s">
        <v>1201</v>
      </c>
      <c r="F2446" s="269" t="s">
        <v>1355</v>
      </c>
      <c r="G2446" s="265">
        <v>1200000</v>
      </c>
      <c r="H2446" s="269">
        <v>1</v>
      </c>
      <c r="K2446" s="265">
        <v>1200000</v>
      </c>
      <c r="N2446" t="s">
        <v>4801</v>
      </c>
    </row>
    <row r="2447" spans="1:14" x14ac:dyDescent="0.3">
      <c r="A2447" s="58">
        <v>2447</v>
      </c>
      <c r="B2447" s="264">
        <v>45995</v>
      </c>
      <c r="C2447" s="292" t="s">
        <v>1393</v>
      </c>
      <c r="E2447" s="292" t="s">
        <v>2831</v>
      </c>
      <c r="F2447" s="269">
        <v>5961308248</v>
      </c>
      <c r="G2447" s="265">
        <v>130000</v>
      </c>
      <c r="H2447" s="269">
        <v>1</v>
      </c>
      <c r="K2447" s="265">
        <v>130000</v>
      </c>
      <c r="N2447" t="s">
        <v>4801</v>
      </c>
    </row>
    <row r="2448" spans="1:14" x14ac:dyDescent="0.3">
      <c r="A2448" s="58">
        <v>2448</v>
      </c>
      <c r="B2448" s="264">
        <v>45995</v>
      </c>
      <c r="C2448" s="292" t="s">
        <v>4506</v>
      </c>
      <c r="E2448" s="292" t="s">
        <v>1201</v>
      </c>
      <c r="F2448" s="269" t="s">
        <v>1746</v>
      </c>
      <c r="G2448" s="265">
        <v>1100000</v>
      </c>
      <c r="H2448" s="269">
        <v>1</v>
      </c>
      <c r="K2448" s="265">
        <v>1100000</v>
      </c>
      <c r="N2448" t="s">
        <v>4801</v>
      </c>
    </row>
    <row r="2449" spans="1:14" x14ac:dyDescent="0.3">
      <c r="A2449" s="58">
        <v>2449</v>
      </c>
      <c r="B2449" s="264">
        <v>45995</v>
      </c>
      <c r="C2449" s="292" t="s">
        <v>4506</v>
      </c>
      <c r="E2449" s="292" t="s">
        <v>1794</v>
      </c>
      <c r="L2449" s="265">
        <v>-1100000</v>
      </c>
    </row>
    <row r="2450" spans="1:14" x14ac:dyDescent="0.3">
      <c r="A2450" s="58">
        <v>2450</v>
      </c>
      <c r="B2450" s="264">
        <v>45995</v>
      </c>
      <c r="C2450" s="292" t="s">
        <v>1716</v>
      </c>
      <c r="E2450" s="292" t="s">
        <v>4512</v>
      </c>
      <c r="L2450" s="265">
        <v>-6450000</v>
      </c>
    </row>
    <row r="2451" spans="1:14" x14ac:dyDescent="0.3">
      <c r="A2451" s="58">
        <v>2451</v>
      </c>
      <c r="B2451" s="264">
        <v>45996</v>
      </c>
      <c r="C2451" s="292" t="s">
        <v>1741</v>
      </c>
      <c r="E2451" s="292" t="s">
        <v>3767</v>
      </c>
      <c r="L2451" s="265">
        <v>-2436500</v>
      </c>
    </row>
    <row r="2452" spans="1:14" x14ac:dyDescent="0.3">
      <c r="A2452" s="58">
        <v>2452</v>
      </c>
      <c r="B2452" s="264">
        <v>45996</v>
      </c>
      <c r="C2452" s="292" t="s">
        <v>1026</v>
      </c>
      <c r="E2452" s="292" t="s">
        <v>4515</v>
      </c>
      <c r="G2452" s="265">
        <v>600000</v>
      </c>
      <c r="H2452" s="269">
        <v>1</v>
      </c>
      <c r="K2452" s="265">
        <v>600000</v>
      </c>
      <c r="N2452" t="s">
        <v>4801</v>
      </c>
    </row>
    <row r="2453" spans="1:14" x14ac:dyDescent="0.3">
      <c r="A2453" s="58">
        <v>2453</v>
      </c>
      <c r="B2453" s="264">
        <v>45996</v>
      </c>
      <c r="C2453" s="292" t="s">
        <v>2549</v>
      </c>
      <c r="E2453" s="292" t="s">
        <v>2179</v>
      </c>
      <c r="F2453" s="269" t="s">
        <v>1198</v>
      </c>
      <c r="G2453" s="265">
        <v>900000</v>
      </c>
      <c r="H2453" s="269">
        <v>1</v>
      </c>
      <c r="K2453" s="265">
        <v>900000</v>
      </c>
      <c r="N2453" t="s">
        <v>4801</v>
      </c>
    </row>
    <row r="2454" spans="1:14" x14ac:dyDescent="0.3">
      <c r="A2454" s="58">
        <v>2454</v>
      </c>
      <c r="B2454" s="264">
        <v>45996</v>
      </c>
      <c r="C2454" s="292" t="s">
        <v>4568</v>
      </c>
      <c r="E2454" s="292" t="s">
        <v>4569</v>
      </c>
      <c r="F2454" s="270">
        <v>6058008122</v>
      </c>
      <c r="G2454" s="265">
        <v>2500000</v>
      </c>
      <c r="H2454" s="269">
        <v>1</v>
      </c>
      <c r="J2454" s="266">
        <v>250000</v>
      </c>
      <c r="K2454" s="265">
        <v>2750000</v>
      </c>
      <c r="N2454" t="s">
        <v>4801</v>
      </c>
    </row>
    <row r="2455" spans="1:14" x14ac:dyDescent="0.3">
      <c r="A2455" s="58">
        <v>2455</v>
      </c>
      <c r="B2455" s="264">
        <v>45996</v>
      </c>
      <c r="C2455" s="292" t="s">
        <v>1053</v>
      </c>
      <c r="E2455" s="292" t="s">
        <v>3834</v>
      </c>
      <c r="L2455" s="265">
        <v>-1550000</v>
      </c>
    </row>
    <row r="2456" spans="1:14" x14ac:dyDescent="0.3">
      <c r="A2456" s="58">
        <v>2456</v>
      </c>
      <c r="B2456" s="264">
        <v>45997</v>
      </c>
      <c r="C2456" s="292" t="s">
        <v>1580</v>
      </c>
      <c r="E2456" s="292" t="s">
        <v>4448</v>
      </c>
      <c r="L2456" s="265">
        <v>-1100000</v>
      </c>
    </row>
    <row r="2457" spans="1:14" x14ac:dyDescent="0.3">
      <c r="A2457" s="58">
        <v>2457</v>
      </c>
      <c r="B2457" s="264">
        <v>45999</v>
      </c>
      <c r="C2457" s="292" t="s">
        <v>3874</v>
      </c>
      <c r="E2457" s="292" t="s">
        <v>3454</v>
      </c>
      <c r="F2457" s="269" t="s">
        <v>1205</v>
      </c>
      <c r="G2457" s="265">
        <v>560000</v>
      </c>
      <c r="H2457" s="269">
        <v>1</v>
      </c>
      <c r="K2457" s="265">
        <v>560000</v>
      </c>
      <c r="N2457" t="s">
        <v>4801</v>
      </c>
    </row>
    <row r="2458" spans="1:14" x14ac:dyDescent="0.3">
      <c r="A2458" s="58">
        <v>2458</v>
      </c>
      <c r="B2458" s="264">
        <v>45999</v>
      </c>
      <c r="C2458" s="292" t="s">
        <v>1741</v>
      </c>
      <c r="E2458" s="292" t="s">
        <v>4523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4" x14ac:dyDescent="0.3">
      <c r="A2459" s="58">
        <v>2459</v>
      </c>
      <c r="B2459" s="264">
        <v>45999</v>
      </c>
      <c r="C2459" s="292" t="s">
        <v>1147</v>
      </c>
      <c r="E2459" s="292" t="s">
        <v>2391</v>
      </c>
      <c r="F2459" s="269" t="s">
        <v>2390</v>
      </c>
      <c r="G2459" s="265">
        <v>900000</v>
      </c>
      <c r="H2459" s="269">
        <v>1</v>
      </c>
      <c r="K2459" s="265">
        <v>900000</v>
      </c>
      <c r="N2459" t="s">
        <v>4801</v>
      </c>
    </row>
    <row r="2460" spans="1:14" x14ac:dyDescent="0.3">
      <c r="A2460" s="58">
        <v>2460</v>
      </c>
      <c r="B2460" s="264">
        <v>45999</v>
      </c>
      <c r="C2460" s="292" t="s">
        <v>1393</v>
      </c>
      <c r="E2460" s="292" t="s">
        <v>1737</v>
      </c>
      <c r="G2460" s="265">
        <v>650000</v>
      </c>
      <c r="H2460" s="269">
        <v>1</v>
      </c>
      <c r="K2460" s="265">
        <v>650000</v>
      </c>
      <c r="N2460" t="s">
        <v>4801</v>
      </c>
    </row>
    <row r="2461" spans="1:14" x14ac:dyDescent="0.3">
      <c r="A2461" s="58">
        <v>2461</v>
      </c>
      <c r="B2461" s="264">
        <v>45999</v>
      </c>
      <c r="C2461" s="292" t="s">
        <v>1574</v>
      </c>
      <c r="E2461" s="292" t="s">
        <v>1737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4" x14ac:dyDescent="0.3">
      <c r="A2462" s="58">
        <v>2462</v>
      </c>
      <c r="B2462" s="264">
        <v>45999</v>
      </c>
      <c r="C2462" s="292" t="s">
        <v>1574</v>
      </c>
      <c r="E2462" s="292" t="s">
        <v>1699</v>
      </c>
      <c r="F2462" s="269" t="s">
        <v>1698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4" x14ac:dyDescent="0.3">
      <c r="A2463" s="58">
        <v>2463</v>
      </c>
      <c r="B2463" s="264">
        <v>45999</v>
      </c>
      <c r="C2463" s="292" t="s">
        <v>1971</v>
      </c>
      <c r="E2463" s="292" t="s">
        <v>2173</v>
      </c>
      <c r="F2463" s="269" t="s">
        <v>1199</v>
      </c>
      <c r="G2463" s="265">
        <v>1500000</v>
      </c>
      <c r="H2463" s="269">
        <v>1</v>
      </c>
      <c r="J2463" s="266">
        <v>150000</v>
      </c>
      <c r="K2463" s="265">
        <v>1650000</v>
      </c>
      <c r="N2463" t="s">
        <v>4801</v>
      </c>
    </row>
    <row r="2464" spans="1:14" x14ac:dyDescent="0.3">
      <c r="A2464" s="58">
        <v>2464</v>
      </c>
      <c r="B2464" s="264">
        <v>45999</v>
      </c>
      <c r="C2464" s="292" t="s">
        <v>1971</v>
      </c>
      <c r="E2464" s="292" t="s">
        <v>1513</v>
      </c>
      <c r="G2464" s="265">
        <v>25000</v>
      </c>
      <c r="H2464" s="269">
        <v>1</v>
      </c>
      <c r="J2464" s="266">
        <v>2500</v>
      </c>
      <c r="K2464" s="265">
        <v>27500</v>
      </c>
      <c r="N2464" t="s">
        <v>4801</v>
      </c>
    </row>
    <row r="2465" spans="1:14" x14ac:dyDescent="0.3">
      <c r="A2465" s="58">
        <v>2465</v>
      </c>
      <c r="B2465" s="264">
        <v>45999</v>
      </c>
      <c r="C2465" s="292" t="s">
        <v>3874</v>
      </c>
      <c r="E2465" s="292" t="s">
        <v>3878</v>
      </c>
      <c r="L2465" s="265">
        <v>-560000</v>
      </c>
    </row>
    <row r="2466" spans="1:14" x14ac:dyDescent="0.3">
      <c r="A2466" s="58">
        <v>2466</v>
      </c>
      <c r="B2466" s="264">
        <v>45999</v>
      </c>
      <c r="C2466" s="292" t="s">
        <v>2549</v>
      </c>
      <c r="E2466" s="292" t="s">
        <v>4530</v>
      </c>
      <c r="L2466" s="265">
        <v>-900000</v>
      </c>
    </row>
    <row r="2467" spans="1:14" x14ac:dyDescent="0.3">
      <c r="A2467" s="58">
        <v>2467</v>
      </c>
      <c r="B2467" s="264">
        <v>45999</v>
      </c>
      <c r="C2467" s="292" t="s">
        <v>1548</v>
      </c>
      <c r="E2467" s="292" t="s">
        <v>4531</v>
      </c>
      <c r="L2467" s="265">
        <v>-1177000</v>
      </c>
    </row>
    <row r="2468" spans="1:14" x14ac:dyDescent="0.3">
      <c r="A2468" s="58">
        <v>2468</v>
      </c>
      <c r="B2468" s="264">
        <v>45999</v>
      </c>
      <c r="C2468" s="292" t="s">
        <v>1971</v>
      </c>
      <c r="E2468" s="292" t="s">
        <v>4122</v>
      </c>
      <c r="L2468" s="265">
        <v>-1677500</v>
      </c>
    </row>
    <row r="2469" spans="1:14" x14ac:dyDescent="0.3">
      <c r="A2469" s="58">
        <v>2469</v>
      </c>
      <c r="B2469" s="264">
        <v>46000</v>
      </c>
      <c r="C2469" s="292" t="s">
        <v>2018</v>
      </c>
      <c r="E2469" s="292" t="s">
        <v>1203</v>
      </c>
      <c r="F2469" s="269" t="s">
        <v>1202</v>
      </c>
      <c r="G2469" s="265">
        <v>1300000</v>
      </c>
      <c r="H2469" s="269">
        <v>1</v>
      </c>
      <c r="K2469" s="265">
        <v>1300000</v>
      </c>
      <c r="N2469" t="s">
        <v>4801</v>
      </c>
    </row>
    <row r="2470" spans="1:14" x14ac:dyDescent="0.3">
      <c r="A2470" s="58">
        <v>2470</v>
      </c>
      <c r="B2470" s="264">
        <v>46000</v>
      </c>
      <c r="C2470" s="292" t="s">
        <v>1592</v>
      </c>
      <c r="E2470" s="292" t="s">
        <v>3454</v>
      </c>
      <c r="F2470" s="269" t="s">
        <v>1205</v>
      </c>
      <c r="G2470" s="265">
        <v>560000</v>
      </c>
      <c r="H2470" s="269">
        <v>1</v>
      </c>
      <c r="K2470" s="265">
        <v>560000</v>
      </c>
      <c r="N2470" t="s">
        <v>4801</v>
      </c>
    </row>
    <row r="2471" spans="1:14" x14ac:dyDescent="0.3">
      <c r="A2471" s="58">
        <v>2471</v>
      </c>
      <c r="B2471" s="264">
        <v>46000</v>
      </c>
      <c r="C2471" s="292" t="s">
        <v>1592</v>
      </c>
      <c r="E2471" s="292" t="s">
        <v>2183</v>
      </c>
      <c r="F2471" s="269">
        <v>50229</v>
      </c>
      <c r="G2471" s="265">
        <v>70000</v>
      </c>
      <c r="H2471" s="269">
        <v>1</v>
      </c>
      <c r="K2471" s="265">
        <v>70000</v>
      </c>
      <c r="N2471" t="s">
        <v>4801</v>
      </c>
    </row>
    <row r="2472" spans="1:14" x14ac:dyDescent="0.3">
      <c r="A2472" s="58">
        <v>2472</v>
      </c>
      <c r="B2472" s="264">
        <v>46000</v>
      </c>
      <c r="C2472" s="292" t="s">
        <v>1592</v>
      </c>
      <c r="E2472" s="292" t="s">
        <v>2184</v>
      </c>
      <c r="F2472" s="269" t="s">
        <v>1789</v>
      </c>
      <c r="G2472" s="265">
        <v>35000</v>
      </c>
      <c r="H2472" s="269">
        <v>1</v>
      </c>
      <c r="K2472" s="265">
        <v>35000</v>
      </c>
      <c r="N2472" t="s">
        <v>4801</v>
      </c>
    </row>
    <row r="2473" spans="1:14" x14ac:dyDescent="0.3">
      <c r="A2473" s="58">
        <v>2473</v>
      </c>
      <c r="B2473" s="264">
        <v>46000</v>
      </c>
      <c r="C2473" s="292" t="s">
        <v>1171</v>
      </c>
      <c r="E2473" s="292" t="s">
        <v>2189</v>
      </c>
      <c r="F2473" s="269">
        <v>2820403</v>
      </c>
      <c r="G2473" s="265">
        <v>1700000</v>
      </c>
      <c r="H2473" s="269">
        <v>1</v>
      </c>
      <c r="K2473" s="265">
        <v>1700000</v>
      </c>
      <c r="N2473" t="s">
        <v>4801</v>
      </c>
    </row>
    <row r="2474" spans="1:14" x14ac:dyDescent="0.3">
      <c r="A2474" s="58">
        <v>2474</v>
      </c>
      <c r="B2474" s="264">
        <v>46000</v>
      </c>
      <c r="C2474" s="292" t="s">
        <v>3280</v>
      </c>
      <c r="E2474" s="292" t="s">
        <v>1856</v>
      </c>
      <c r="F2474" s="269">
        <v>501218962</v>
      </c>
      <c r="G2474" s="265">
        <v>3500000</v>
      </c>
      <c r="H2474" s="269">
        <v>1</v>
      </c>
      <c r="J2474" s="266">
        <v>350000</v>
      </c>
      <c r="K2474" s="265">
        <v>3850000</v>
      </c>
      <c r="N2474" t="s">
        <v>4801</v>
      </c>
    </row>
    <row r="2475" spans="1:14" x14ac:dyDescent="0.3">
      <c r="A2475" s="58">
        <v>2475</v>
      </c>
      <c r="B2475" s="264">
        <v>46000</v>
      </c>
      <c r="C2475" s="292" t="s">
        <v>2989</v>
      </c>
      <c r="E2475" s="292" t="s">
        <v>1201</v>
      </c>
      <c r="F2475" s="269" t="s">
        <v>1746</v>
      </c>
      <c r="G2475" s="265">
        <v>1200000</v>
      </c>
      <c r="H2475" s="269">
        <v>1</v>
      </c>
      <c r="K2475" s="265">
        <v>1200000</v>
      </c>
      <c r="N2475" t="s">
        <v>4801</v>
      </c>
    </row>
    <row r="2476" spans="1:14" x14ac:dyDescent="0.3">
      <c r="A2476" s="58">
        <v>2476</v>
      </c>
      <c r="B2476" s="264">
        <v>46000</v>
      </c>
      <c r="C2476" s="292" t="s">
        <v>2549</v>
      </c>
      <c r="E2476" s="292" t="s">
        <v>1201</v>
      </c>
      <c r="F2476" s="269" t="s">
        <v>1746</v>
      </c>
      <c r="G2476" s="265">
        <v>1200000</v>
      </c>
      <c r="H2476" s="269">
        <v>1</v>
      </c>
      <c r="K2476" s="265">
        <v>1200000</v>
      </c>
      <c r="N2476" t="s">
        <v>4801</v>
      </c>
    </row>
    <row r="2477" spans="1:14" x14ac:dyDescent="0.3">
      <c r="A2477" s="58">
        <v>2477</v>
      </c>
      <c r="B2477" s="264">
        <v>46000</v>
      </c>
      <c r="C2477" s="292" t="s">
        <v>4564</v>
      </c>
      <c r="E2477" s="292" t="s">
        <v>4565</v>
      </c>
      <c r="F2477" s="269" t="s">
        <v>4566</v>
      </c>
      <c r="G2477" s="265">
        <v>150000</v>
      </c>
      <c r="H2477" s="269">
        <v>1</v>
      </c>
      <c r="K2477" s="265">
        <v>150000</v>
      </c>
    </row>
    <row r="2478" spans="1:14" x14ac:dyDescent="0.3">
      <c r="A2478" s="58">
        <v>2478</v>
      </c>
      <c r="B2478" s="264">
        <v>46000</v>
      </c>
      <c r="C2478" s="292" t="s">
        <v>1741</v>
      </c>
      <c r="E2478" s="292" t="s">
        <v>1513</v>
      </c>
      <c r="G2478" s="265">
        <v>20000</v>
      </c>
      <c r="H2478" s="269">
        <v>1</v>
      </c>
      <c r="J2478" s="266">
        <v>2000</v>
      </c>
      <c r="K2478" s="265">
        <v>22000</v>
      </c>
    </row>
    <row r="2479" spans="1:14" x14ac:dyDescent="0.3">
      <c r="A2479" s="58">
        <v>2479</v>
      </c>
      <c r="B2479" s="264">
        <v>46000</v>
      </c>
      <c r="C2479" s="292" t="s">
        <v>1393</v>
      </c>
      <c r="E2479" s="292" t="s">
        <v>2174</v>
      </c>
      <c r="F2479" s="269" t="s">
        <v>1797</v>
      </c>
      <c r="G2479" s="265">
        <v>50000</v>
      </c>
      <c r="H2479" s="269">
        <v>1</v>
      </c>
      <c r="K2479" s="265">
        <v>50000</v>
      </c>
      <c r="N2479" t="s">
        <v>4801</v>
      </c>
    </row>
    <row r="2480" spans="1:14" x14ac:dyDescent="0.3">
      <c r="A2480" s="58">
        <v>2480</v>
      </c>
      <c r="B2480" s="264">
        <v>46000</v>
      </c>
      <c r="C2480" s="292" t="s">
        <v>1393</v>
      </c>
      <c r="E2480" s="292" t="s">
        <v>2195</v>
      </c>
      <c r="F2480" s="269" t="s">
        <v>1950</v>
      </c>
      <c r="G2480" s="265">
        <v>1900000</v>
      </c>
      <c r="H2480" s="269">
        <v>1</v>
      </c>
      <c r="K2480" s="265">
        <v>1900000</v>
      </c>
      <c r="N2480" t="s">
        <v>4801</v>
      </c>
    </row>
    <row r="2481" spans="1:14" x14ac:dyDescent="0.3">
      <c r="A2481" s="58">
        <v>2481</v>
      </c>
      <c r="B2481" s="264">
        <v>46000</v>
      </c>
      <c r="C2481" s="292" t="s">
        <v>1393</v>
      </c>
      <c r="E2481" s="292" t="s">
        <v>3640</v>
      </c>
      <c r="G2481" s="265">
        <v>200000</v>
      </c>
      <c r="H2481" s="269">
        <v>1</v>
      </c>
      <c r="K2481" s="265">
        <v>200000</v>
      </c>
      <c r="N2481" t="s">
        <v>4801</v>
      </c>
    </row>
    <row r="2482" spans="1:14" x14ac:dyDescent="0.3">
      <c r="A2482" s="58">
        <v>2482</v>
      </c>
      <c r="B2482" s="264">
        <v>46000</v>
      </c>
      <c r="C2482" s="292" t="s">
        <v>2018</v>
      </c>
      <c r="E2482" s="292" t="s">
        <v>4542</v>
      </c>
      <c r="L2482" s="265">
        <v>-1300000</v>
      </c>
    </row>
    <row r="2483" spans="1:14" x14ac:dyDescent="0.3">
      <c r="A2483" s="58">
        <v>2483</v>
      </c>
      <c r="B2483" s="264">
        <v>46000</v>
      </c>
      <c r="C2483" s="292" t="s">
        <v>3280</v>
      </c>
      <c r="E2483" s="292" t="s">
        <v>4280</v>
      </c>
      <c r="L2483" s="265">
        <v>-3850000</v>
      </c>
    </row>
    <row r="2484" spans="1:14" x14ac:dyDescent="0.3">
      <c r="A2484" s="58">
        <v>2484</v>
      </c>
      <c r="B2484" s="264">
        <v>46000</v>
      </c>
      <c r="C2484" s="292" t="s">
        <v>1232</v>
      </c>
      <c r="E2484" s="292" t="s">
        <v>4261</v>
      </c>
      <c r="L2484" s="265">
        <v>-1320000</v>
      </c>
    </row>
    <row r="2485" spans="1:14" x14ac:dyDescent="0.3">
      <c r="A2485" s="58">
        <v>2485</v>
      </c>
      <c r="B2485" s="264">
        <v>46001</v>
      </c>
      <c r="C2485" s="292" t="s">
        <v>1018</v>
      </c>
      <c r="E2485" s="292" t="s">
        <v>3879</v>
      </c>
      <c r="L2485" s="265">
        <v>-4713000</v>
      </c>
    </row>
    <row r="2486" spans="1:14" x14ac:dyDescent="0.3">
      <c r="A2486" s="58">
        <v>2486</v>
      </c>
      <c r="B2486" s="264">
        <v>46001</v>
      </c>
      <c r="C2486" s="292" t="s">
        <v>2716</v>
      </c>
      <c r="E2486" s="292" t="s">
        <v>4544</v>
      </c>
      <c r="L2486" s="265">
        <v>-1815000</v>
      </c>
    </row>
    <row r="2487" spans="1:14" x14ac:dyDescent="0.3">
      <c r="A2487" s="58">
        <v>2487</v>
      </c>
      <c r="B2487" s="264">
        <v>46001</v>
      </c>
      <c r="C2487" s="292" t="s">
        <v>1592</v>
      </c>
      <c r="E2487" s="292" t="s">
        <v>3852</v>
      </c>
      <c r="L2487" s="265">
        <v>-665000</v>
      </c>
    </row>
    <row r="2488" spans="1:14" x14ac:dyDescent="0.3">
      <c r="A2488" s="58">
        <v>2488</v>
      </c>
      <c r="B2488" s="264">
        <v>46001</v>
      </c>
      <c r="C2488" s="292" t="s">
        <v>1784</v>
      </c>
      <c r="E2488" s="292" t="s">
        <v>4114</v>
      </c>
      <c r="L2488" s="265">
        <v>-2610000</v>
      </c>
    </row>
    <row r="2489" spans="1:14" x14ac:dyDescent="0.3">
      <c r="A2489" s="58">
        <v>2489</v>
      </c>
      <c r="B2489" s="264">
        <v>46001</v>
      </c>
      <c r="C2489" s="292" t="s">
        <v>2549</v>
      </c>
      <c r="E2489" s="292" t="s">
        <v>4530</v>
      </c>
      <c r="L2489" s="265">
        <v>-1200000</v>
      </c>
    </row>
    <row r="2490" spans="1:14" x14ac:dyDescent="0.3">
      <c r="A2490" s="58">
        <v>2490</v>
      </c>
      <c r="B2490" s="264">
        <v>46001</v>
      </c>
      <c r="C2490" s="292" t="s">
        <v>1438</v>
      </c>
      <c r="E2490" s="292" t="s">
        <v>4546</v>
      </c>
      <c r="L2490" s="265">
        <v>-1700000</v>
      </c>
    </row>
    <row r="2491" spans="1:14" x14ac:dyDescent="0.3">
      <c r="A2491" s="58">
        <v>2491</v>
      </c>
      <c r="B2491" s="264">
        <v>46001</v>
      </c>
      <c r="C2491" s="292" t="s">
        <v>1393</v>
      </c>
      <c r="E2491" s="292" t="s">
        <v>1699</v>
      </c>
      <c r="F2491" s="269" t="s">
        <v>1698</v>
      </c>
      <c r="G2491" s="265">
        <v>50000</v>
      </c>
      <c r="H2491" s="269">
        <v>1</v>
      </c>
      <c r="K2491" s="265">
        <v>50000</v>
      </c>
      <c r="N2491" t="s">
        <v>4801</v>
      </c>
    </row>
    <row r="2492" spans="1:14" x14ac:dyDescent="0.3">
      <c r="A2492" s="58">
        <v>2492</v>
      </c>
      <c r="B2492" s="264">
        <v>46001</v>
      </c>
      <c r="C2492" s="292" t="s">
        <v>1015</v>
      </c>
      <c r="E2492" s="292" t="s">
        <v>3454</v>
      </c>
      <c r="F2492" s="269" t="s">
        <v>1205</v>
      </c>
      <c r="G2492" s="265">
        <v>560000</v>
      </c>
      <c r="H2492" s="269">
        <v>1</v>
      </c>
      <c r="J2492" s="266">
        <v>56000</v>
      </c>
      <c r="K2492" s="265">
        <v>616000</v>
      </c>
      <c r="N2492" t="s">
        <v>4801</v>
      </c>
    </row>
    <row r="2493" spans="1:14" x14ac:dyDescent="0.3">
      <c r="A2493" s="58">
        <v>2493</v>
      </c>
      <c r="B2493" s="264">
        <v>46001</v>
      </c>
      <c r="C2493" s="292" t="s">
        <v>1015</v>
      </c>
      <c r="E2493" s="292" t="s">
        <v>2183</v>
      </c>
      <c r="F2493" s="269">
        <v>50229</v>
      </c>
      <c r="G2493" s="265">
        <v>70000</v>
      </c>
      <c r="H2493" s="269">
        <v>1</v>
      </c>
      <c r="J2493" s="266">
        <v>7000</v>
      </c>
      <c r="K2493" s="265">
        <v>77000</v>
      </c>
      <c r="N2493" t="s">
        <v>4801</v>
      </c>
    </row>
    <row r="2494" spans="1:14" x14ac:dyDescent="0.3">
      <c r="A2494" s="58">
        <v>2494</v>
      </c>
      <c r="B2494" s="264">
        <v>46001</v>
      </c>
      <c r="C2494" s="292" t="s">
        <v>1015</v>
      </c>
      <c r="E2494" s="292" t="s">
        <v>2184</v>
      </c>
      <c r="F2494" s="269" t="s">
        <v>1789</v>
      </c>
      <c r="G2494" s="265">
        <v>30000</v>
      </c>
      <c r="H2494" s="269">
        <v>1</v>
      </c>
      <c r="J2494" s="266">
        <v>3000</v>
      </c>
      <c r="K2494" s="265">
        <v>33000</v>
      </c>
      <c r="N2494" t="s">
        <v>4801</v>
      </c>
    </row>
    <row r="2495" spans="1:14" x14ac:dyDescent="0.3">
      <c r="A2495" s="58">
        <v>2495</v>
      </c>
      <c r="B2495" s="264">
        <v>46001</v>
      </c>
      <c r="C2495" s="292" t="s">
        <v>2593</v>
      </c>
      <c r="E2495" s="292" t="s">
        <v>1711</v>
      </c>
      <c r="F2495" s="269">
        <v>2800802</v>
      </c>
      <c r="G2495" s="265">
        <v>150000</v>
      </c>
      <c r="H2495" s="269">
        <v>1</v>
      </c>
      <c r="K2495" s="265">
        <v>150000</v>
      </c>
      <c r="N2495" t="s">
        <v>4801</v>
      </c>
    </row>
    <row r="2496" spans="1:14" x14ac:dyDescent="0.3">
      <c r="A2496" s="58">
        <v>2496</v>
      </c>
      <c r="B2496" s="264">
        <v>46001</v>
      </c>
      <c r="C2496" s="292" t="s">
        <v>1716</v>
      </c>
      <c r="E2496" s="292" t="s">
        <v>2283</v>
      </c>
      <c r="G2496" s="265">
        <v>1700000</v>
      </c>
      <c r="H2496" s="269">
        <v>1</v>
      </c>
      <c r="K2496" s="265">
        <v>1700000</v>
      </c>
      <c r="N2496" t="s">
        <v>4801</v>
      </c>
    </row>
    <row r="2497" spans="1:14" x14ac:dyDescent="0.3">
      <c r="A2497" s="58">
        <v>2497</v>
      </c>
      <c r="B2497" s="264">
        <v>46001</v>
      </c>
      <c r="C2497" s="292" t="s">
        <v>1438</v>
      </c>
      <c r="E2497" s="292" t="s">
        <v>2910</v>
      </c>
      <c r="F2497" s="269">
        <v>2212500301</v>
      </c>
      <c r="G2497" s="265">
        <v>990000</v>
      </c>
      <c r="H2497" s="269">
        <v>1</v>
      </c>
      <c r="K2497" s="265">
        <v>990000</v>
      </c>
      <c r="N2497" t="s">
        <v>4801</v>
      </c>
    </row>
    <row r="2498" spans="1:14" x14ac:dyDescent="0.3">
      <c r="A2498" s="58">
        <v>2498</v>
      </c>
      <c r="B2498" s="264">
        <v>46001</v>
      </c>
      <c r="C2498" s="292" t="s">
        <v>1955</v>
      </c>
      <c r="E2498" s="292" t="s">
        <v>3569</v>
      </c>
      <c r="F2498" s="269" t="s">
        <v>3579</v>
      </c>
      <c r="G2498" s="265">
        <v>2500000</v>
      </c>
      <c r="H2498" s="269">
        <v>1</v>
      </c>
      <c r="K2498" s="265">
        <v>2500000</v>
      </c>
      <c r="N2498" t="s">
        <v>4801</v>
      </c>
    </row>
    <row r="2499" spans="1:14" x14ac:dyDescent="0.3">
      <c r="A2499" s="58">
        <v>2499</v>
      </c>
      <c r="B2499" s="264">
        <v>46002</v>
      </c>
      <c r="C2499" s="292" t="s">
        <v>2907</v>
      </c>
      <c r="E2499" s="292" t="s">
        <v>4556</v>
      </c>
      <c r="F2499" s="269" t="s">
        <v>4555</v>
      </c>
      <c r="G2499" s="265">
        <v>850000</v>
      </c>
      <c r="H2499" s="269">
        <v>1</v>
      </c>
      <c r="K2499" s="265">
        <v>850000</v>
      </c>
      <c r="N2499" t="s">
        <v>4801</v>
      </c>
    </row>
    <row r="2500" spans="1:14" x14ac:dyDescent="0.3">
      <c r="A2500" s="58">
        <v>2500</v>
      </c>
      <c r="B2500" s="264">
        <v>46002</v>
      </c>
      <c r="C2500" s="292" t="s">
        <v>3106</v>
      </c>
      <c r="E2500" s="292" t="s">
        <v>2189</v>
      </c>
      <c r="F2500" s="269">
        <v>2820403</v>
      </c>
      <c r="G2500" s="265">
        <v>1600000</v>
      </c>
      <c r="H2500" s="269">
        <v>1</v>
      </c>
      <c r="K2500" s="265">
        <v>1600000</v>
      </c>
      <c r="N2500" t="s">
        <v>4801</v>
      </c>
    </row>
    <row r="2501" spans="1:14" x14ac:dyDescent="0.3">
      <c r="A2501" s="58">
        <v>2501</v>
      </c>
      <c r="B2501" s="264">
        <v>46002</v>
      </c>
      <c r="C2501" s="292" t="s">
        <v>1393</v>
      </c>
      <c r="E2501" s="292" t="s">
        <v>1555</v>
      </c>
      <c r="F2501" s="269" t="s">
        <v>1220</v>
      </c>
      <c r="G2501" s="265">
        <v>1600000</v>
      </c>
      <c r="H2501" s="269">
        <v>1</v>
      </c>
      <c r="K2501" s="265">
        <v>1600000</v>
      </c>
      <c r="M2501" s="292" t="s">
        <v>4559</v>
      </c>
      <c r="N2501" t="s">
        <v>4801</v>
      </c>
    </row>
    <row r="2502" spans="1:14" x14ac:dyDescent="0.3">
      <c r="A2502" s="58">
        <v>2502</v>
      </c>
      <c r="B2502" s="264">
        <v>46002</v>
      </c>
      <c r="C2502" s="292" t="s">
        <v>3106</v>
      </c>
      <c r="E2502" s="292" t="s">
        <v>4561</v>
      </c>
      <c r="L2502" s="265">
        <v>-1600000</v>
      </c>
    </row>
    <row r="2503" spans="1:14" x14ac:dyDescent="0.3">
      <c r="A2503" s="58">
        <v>2503</v>
      </c>
      <c r="B2503" s="264">
        <v>46002</v>
      </c>
      <c r="C2503" s="292" t="s">
        <v>2907</v>
      </c>
      <c r="E2503" s="292" t="s">
        <v>4294</v>
      </c>
      <c r="L2503" s="265">
        <v>-850000</v>
      </c>
    </row>
    <row r="2504" spans="1:14" x14ac:dyDescent="0.3">
      <c r="A2504" s="58">
        <v>2504</v>
      </c>
      <c r="B2504" s="264">
        <v>46002</v>
      </c>
      <c r="C2504" s="292" t="s">
        <v>1864</v>
      </c>
      <c r="E2504" s="292" t="s">
        <v>2189</v>
      </c>
      <c r="F2504" s="269">
        <v>2820403</v>
      </c>
      <c r="G2504" s="265">
        <v>1600000</v>
      </c>
      <c r="H2504" s="269">
        <v>1</v>
      </c>
      <c r="J2504" s="266">
        <v>160000</v>
      </c>
      <c r="K2504" s="265">
        <v>1760000</v>
      </c>
      <c r="M2504" s="292" t="s">
        <v>4562</v>
      </c>
      <c r="N2504" t="s">
        <v>4801</v>
      </c>
    </row>
    <row r="2505" spans="1:14" x14ac:dyDescent="0.3">
      <c r="A2505" s="58">
        <v>2505</v>
      </c>
      <c r="B2505" s="264">
        <v>46002</v>
      </c>
      <c r="C2505" s="292" t="s">
        <v>1864</v>
      </c>
      <c r="E2505" s="292" t="s">
        <v>2050</v>
      </c>
      <c r="L2505" s="265">
        <v>-1760000</v>
      </c>
    </row>
    <row r="2506" spans="1:14" x14ac:dyDescent="0.3">
      <c r="A2506" s="58">
        <v>2506</v>
      </c>
      <c r="B2506" s="264">
        <v>46003</v>
      </c>
      <c r="C2506" s="292" t="s">
        <v>1015</v>
      </c>
      <c r="E2506" s="292" t="s">
        <v>3802</v>
      </c>
      <c r="L2506" s="265">
        <v>-2552500</v>
      </c>
    </row>
    <row r="2507" spans="1:14" x14ac:dyDescent="0.3">
      <c r="A2507" s="58">
        <v>2507</v>
      </c>
      <c r="B2507" s="264">
        <v>46003</v>
      </c>
      <c r="C2507" s="292" t="s">
        <v>1741</v>
      </c>
      <c r="E2507" s="292" t="s">
        <v>4567</v>
      </c>
      <c r="L2507" s="265">
        <v>-150000</v>
      </c>
    </row>
    <row r="2508" spans="1:14" x14ac:dyDescent="0.3">
      <c r="A2508" s="58">
        <v>2508</v>
      </c>
      <c r="B2508" s="264">
        <v>46003</v>
      </c>
      <c r="C2508" s="292" t="s">
        <v>987</v>
      </c>
      <c r="E2508" s="292" t="s">
        <v>3569</v>
      </c>
      <c r="F2508" s="269" t="s">
        <v>3579</v>
      </c>
      <c r="G2508" s="265">
        <v>2200000</v>
      </c>
      <c r="H2508" s="269">
        <v>1</v>
      </c>
      <c r="K2508" s="265">
        <v>2200000</v>
      </c>
      <c r="N2508" t="s">
        <v>4801</v>
      </c>
    </row>
    <row r="2509" spans="1:14" x14ac:dyDescent="0.3">
      <c r="A2509" s="58">
        <v>2509</v>
      </c>
      <c r="B2509" s="264">
        <v>46003</v>
      </c>
      <c r="C2509" s="292" t="s">
        <v>1015</v>
      </c>
      <c r="E2509" s="292" t="s">
        <v>4573</v>
      </c>
      <c r="F2509" s="269" t="s">
        <v>4572</v>
      </c>
      <c r="G2509" s="265">
        <v>300000</v>
      </c>
      <c r="H2509" s="269">
        <v>1</v>
      </c>
      <c r="J2509" s="266">
        <v>30000</v>
      </c>
      <c r="K2509" s="265">
        <v>330000</v>
      </c>
      <c r="N2509" t="s">
        <v>4801</v>
      </c>
    </row>
    <row r="2510" spans="1:14" x14ac:dyDescent="0.3">
      <c r="A2510" s="58">
        <v>2510</v>
      </c>
      <c r="B2510" s="264">
        <v>46003</v>
      </c>
      <c r="C2510" s="292" t="s">
        <v>1716</v>
      </c>
      <c r="E2510" s="292" t="s">
        <v>4576</v>
      </c>
      <c r="F2510" s="269">
        <v>24042372</v>
      </c>
      <c r="G2510" s="265">
        <v>650000</v>
      </c>
      <c r="H2510" s="269">
        <v>1</v>
      </c>
      <c r="K2510" s="265">
        <v>650000</v>
      </c>
      <c r="N2510" t="s">
        <v>4801</v>
      </c>
    </row>
    <row r="2511" spans="1:14" x14ac:dyDescent="0.3">
      <c r="A2511" s="58">
        <v>2511</v>
      </c>
      <c r="B2511" s="264">
        <v>46003</v>
      </c>
      <c r="C2511" s="292" t="s">
        <v>1535</v>
      </c>
      <c r="E2511" s="292" t="s">
        <v>1201</v>
      </c>
      <c r="F2511" s="269" t="s">
        <v>1746</v>
      </c>
      <c r="G2511" s="265">
        <v>1200000</v>
      </c>
      <c r="H2511" s="269">
        <v>1</v>
      </c>
      <c r="K2511" s="265">
        <v>1200000</v>
      </c>
      <c r="N2511" t="s">
        <v>4801</v>
      </c>
    </row>
    <row r="2512" spans="1:14" x14ac:dyDescent="0.3">
      <c r="A2512" s="58">
        <v>2512</v>
      </c>
      <c r="B2512" s="264">
        <v>46003</v>
      </c>
      <c r="C2512" s="292" t="s">
        <v>1535</v>
      </c>
      <c r="E2512" s="292" t="s">
        <v>1490</v>
      </c>
      <c r="F2512" s="269" t="s">
        <v>2670</v>
      </c>
      <c r="G2512" s="265">
        <v>300000</v>
      </c>
      <c r="H2512" s="269">
        <v>1</v>
      </c>
      <c r="K2512" s="265">
        <v>300000</v>
      </c>
      <c r="N2512" t="s">
        <v>4801</v>
      </c>
    </row>
    <row r="2513" spans="1:14" x14ac:dyDescent="0.3">
      <c r="A2513" s="58">
        <v>2513</v>
      </c>
      <c r="B2513" s="264">
        <v>46003</v>
      </c>
      <c r="C2513" s="292" t="s">
        <v>1535</v>
      </c>
      <c r="E2513" s="292" t="s">
        <v>2740</v>
      </c>
      <c r="F2513" s="269">
        <v>7252703114</v>
      </c>
      <c r="G2513" s="265">
        <v>200000</v>
      </c>
      <c r="H2513" s="269">
        <v>1</v>
      </c>
      <c r="K2513" s="265">
        <v>200000</v>
      </c>
      <c r="N2513" t="s">
        <v>4801</v>
      </c>
    </row>
    <row r="2514" spans="1:14" x14ac:dyDescent="0.3">
      <c r="A2514" s="58">
        <v>2514</v>
      </c>
      <c r="B2514" s="264">
        <v>46003</v>
      </c>
      <c r="C2514" s="292" t="s">
        <v>1015</v>
      </c>
      <c r="E2514" s="292" t="s">
        <v>2766</v>
      </c>
      <c r="F2514" s="269" t="s">
        <v>1210</v>
      </c>
      <c r="G2514" s="265">
        <v>1600000</v>
      </c>
      <c r="H2514" s="269">
        <v>1</v>
      </c>
      <c r="J2514" s="266">
        <v>160000</v>
      </c>
      <c r="K2514" s="265">
        <v>1760000</v>
      </c>
      <c r="N2514" t="s">
        <v>4801</v>
      </c>
    </row>
    <row r="2515" spans="1:14" x14ac:dyDescent="0.3">
      <c r="A2515" s="58">
        <v>2515</v>
      </c>
      <c r="B2515" s="264">
        <v>46003</v>
      </c>
      <c r="C2515" s="292" t="s">
        <v>4184</v>
      </c>
      <c r="E2515" s="292" t="s">
        <v>4580</v>
      </c>
      <c r="L2515" s="265">
        <v>-2750000</v>
      </c>
    </row>
    <row r="2516" spans="1:14" x14ac:dyDescent="0.3">
      <c r="A2516" s="58">
        <v>2516</v>
      </c>
      <c r="B2516" s="264">
        <v>46003</v>
      </c>
      <c r="C2516" s="292" t="s">
        <v>987</v>
      </c>
      <c r="E2516" s="292" t="s">
        <v>4581</v>
      </c>
      <c r="L2516" s="265">
        <v>-2200000</v>
      </c>
    </row>
    <row r="2517" spans="1:14" x14ac:dyDescent="0.3">
      <c r="A2517" s="58">
        <v>2517</v>
      </c>
      <c r="B2517" s="264">
        <v>46004</v>
      </c>
      <c r="C2517" s="292" t="s">
        <v>1461</v>
      </c>
      <c r="E2517" s="292" t="s">
        <v>4296</v>
      </c>
      <c r="L2517" s="265">
        <v>-1100000</v>
      </c>
    </row>
    <row r="2518" spans="1:14" x14ac:dyDescent="0.3">
      <c r="A2518" s="58">
        <v>2518</v>
      </c>
      <c r="B2518" s="264">
        <v>46006</v>
      </c>
      <c r="C2518" s="292" t="s">
        <v>4339</v>
      </c>
      <c r="E2518" s="292" t="s">
        <v>2375</v>
      </c>
      <c r="F2518" s="269" t="s">
        <v>2408</v>
      </c>
      <c r="G2518" s="265">
        <v>750000</v>
      </c>
      <c r="H2518" s="269">
        <v>1</v>
      </c>
      <c r="K2518" s="265">
        <v>750000</v>
      </c>
      <c r="N2518" t="s">
        <v>4801</v>
      </c>
    </row>
    <row r="2519" spans="1:14" x14ac:dyDescent="0.3">
      <c r="A2519" s="58">
        <v>2519</v>
      </c>
      <c r="B2519" s="264">
        <v>46006</v>
      </c>
      <c r="C2519" s="292" t="s">
        <v>1535</v>
      </c>
      <c r="E2519" s="292" t="s">
        <v>1737</v>
      </c>
      <c r="G2519" s="265">
        <v>1100000</v>
      </c>
      <c r="H2519" s="269">
        <v>1</v>
      </c>
      <c r="K2519" s="265">
        <v>1100000</v>
      </c>
      <c r="N2519" t="s">
        <v>4801</v>
      </c>
    </row>
    <row r="2520" spans="1:14" x14ac:dyDescent="0.3">
      <c r="A2520" s="58">
        <v>2520</v>
      </c>
      <c r="B2520" s="264">
        <v>46006</v>
      </c>
      <c r="C2520" s="292" t="s">
        <v>1393</v>
      </c>
      <c r="E2520" s="292" t="s">
        <v>1737</v>
      </c>
      <c r="G2520" s="265">
        <v>650000</v>
      </c>
      <c r="H2520" s="269">
        <v>1</v>
      </c>
      <c r="K2520" s="265">
        <v>650000</v>
      </c>
      <c r="N2520" t="s">
        <v>4801</v>
      </c>
    </row>
    <row r="2521" spans="1:14" x14ac:dyDescent="0.3">
      <c r="A2521" s="58">
        <v>2521</v>
      </c>
      <c r="B2521" s="264">
        <v>46006</v>
      </c>
      <c r="C2521" s="292" t="s">
        <v>1716</v>
      </c>
      <c r="E2521" s="292" t="s">
        <v>4637</v>
      </c>
      <c r="G2521" s="265">
        <v>850000</v>
      </c>
      <c r="H2521" s="269">
        <v>1</v>
      </c>
      <c r="K2521" s="265">
        <v>850000</v>
      </c>
      <c r="N2521" t="s">
        <v>4801</v>
      </c>
    </row>
    <row r="2522" spans="1:14" x14ac:dyDescent="0.3">
      <c r="A2522" s="58">
        <v>2522</v>
      </c>
      <c r="B2522" s="264">
        <v>46004</v>
      </c>
      <c r="C2522" s="292" t="s">
        <v>1026</v>
      </c>
      <c r="E2522" s="292" t="s">
        <v>4644</v>
      </c>
      <c r="L2522" s="265">
        <v>-600000</v>
      </c>
    </row>
    <row r="2523" spans="1:14" x14ac:dyDescent="0.3">
      <c r="A2523" s="58">
        <v>2523</v>
      </c>
      <c r="B2523" s="264">
        <v>46007</v>
      </c>
      <c r="C2523" s="292" t="s">
        <v>4339</v>
      </c>
      <c r="E2523" s="292" t="s">
        <v>4394</v>
      </c>
      <c r="L2523" s="265">
        <v>-750000</v>
      </c>
    </row>
    <row r="2524" spans="1:14" x14ac:dyDescent="0.3">
      <c r="A2524" s="58">
        <v>2524</v>
      </c>
      <c r="B2524" s="264">
        <v>46007</v>
      </c>
      <c r="C2524" s="292" t="s">
        <v>1367</v>
      </c>
      <c r="E2524" s="292" t="s">
        <v>4645</v>
      </c>
      <c r="G2524" s="265">
        <v>250000</v>
      </c>
      <c r="H2524" s="269">
        <v>1</v>
      </c>
      <c r="K2524" s="265">
        <v>250000</v>
      </c>
      <c r="N2524" t="s">
        <v>4801</v>
      </c>
    </row>
    <row r="2525" spans="1:14" x14ac:dyDescent="0.3">
      <c r="A2525" s="58">
        <v>2525</v>
      </c>
      <c r="B2525" s="264">
        <v>46007</v>
      </c>
      <c r="C2525" s="292" t="s">
        <v>1535</v>
      </c>
      <c r="E2525" s="292" t="s">
        <v>2171</v>
      </c>
      <c r="F2525" s="269" t="s">
        <v>1458</v>
      </c>
      <c r="G2525" s="265">
        <v>1500000</v>
      </c>
      <c r="H2525" s="269">
        <v>1</v>
      </c>
      <c r="K2525" s="265">
        <v>1500000</v>
      </c>
      <c r="N2525" t="s">
        <v>4801</v>
      </c>
    </row>
    <row r="2526" spans="1:14" x14ac:dyDescent="0.3">
      <c r="A2526" s="58">
        <v>2526</v>
      </c>
      <c r="B2526" s="264">
        <v>46007</v>
      </c>
      <c r="C2526" s="292" t="s">
        <v>1716</v>
      </c>
      <c r="E2526" s="292" t="s">
        <v>2130</v>
      </c>
      <c r="F2526" s="269">
        <v>2830502</v>
      </c>
      <c r="G2526" s="265">
        <v>1650000</v>
      </c>
      <c r="H2526" s="269">
        <v>1</v>
      </c>
      <c r="K2526" s="265">
        <v>1650000</v>
      </c>
      <c r="N2526" t="s">
        <v>4801</v>
      </c>
    </row>
    <row r="2527" spans="1:14" x14ac:dyDescent="0.3">
      <c r="A2527" s="58">
        <v>2527</v>
      </c>
      <c r="B2527" s="264">
        <v>46007</v>
      </c>
      <c r="C2527" s="292" t="s">
        <v>3874</v>
      </c>
      <c r="E2527" s="292" t="s">
        <v>3454</v>
      </c>
      <c r="F2527" s="269" t="s">
        <v>1205</v>
      </c>
      <c r="G2527" s="265">
        <v>560000</v>
      </c>
      <c r="H2527" s="269">
        <v>1</v>
      </c>
      <c r="K2527" s="265">
        <v>560000</v>
      </c>
      <c r="N2527" t="s">
        <v>4801</v>
      </c>
    </row>
    <row r="2528" spans="1:14" x14ac:dyDescent="0.3">
      <c r="A2528" s="58">
        <v>2528</v>
      </c>
      <c r="B2528" s="264">
        <v>46007</v>
      </c>
      <c r="C2528" s="292" t="s">
        <v>1372</v>
      </c>
      <c r="E2528" s="292" t="s">
        <v>3862</v>
      </c>
      <c r="F2528" s="269">
        <v>9009381061816</v>
      </c>
      <c r="G2528" s="265">
        <v>120000</v>
      </c>
      <c r="H2528" s="269">
        <v>1</v>
      </c>
      <c r="K2528" s="265">
        <v>120000</v>
      </c>
      <c r="N2528" t="s">
        <v>4801</v>
      </c>
    </row>
    <row r="2529" spans="1:14" x14ac:dyDescent="0.3">
      <c r="A2529" s="58">
        <v>2529</v>
      </c>
      <c r="B2529" s="264">
        <v>46007</v>
      </c>
      <c r="C2529" s="292" t="s">
        <v>1393</v>
      </c>
      <c r="E2529" s="292" t="s">
        <v>1201</v>
      </c>
      <c r="F2529" s="269" t="s">
        <v>1746</v>
      </c>
      <c r="G2529" s="265">
        <v>1200000</v>
      </c>
      <c r="H2529" s="269">
        <v>1</v>
      </c>
      <c r="K2529" s="265">
        <v>1200000</v>
      </c>
      <c r="N2529" t="s">
        <v>4801</v>
      </c>
    </row>
    <row r="2530" spans="1:14" x14ac:dyDescent="0.3">
      <c r="A2530" s="58">
        <v>2530</v>
      </c>
      <c r="B2530" s="264">
        <v>46007</v>
      </c>
      <c r="C2530" s="292" t="s">
        <v>1393</v>
      </c>
      <c r="E2530" s="292" t="s">
        <v>2831</v>
      </c>
      <c r="F2530" s="269">
        <v>5961308248</v>
      </c>
      <c r="G2530" s="265">
        <v>130000</v>
      </c>
      <c r="H2530" s="269">
        <v>1</v>
      </c>
      <c r="K2530" s="265">
        <v>130000</v>
      </c>
      <c r="N2530" t="s">
        <v>4801</v>
      </c>
    </row>
    <row r="2531" spans="1:14" x14ac:dyDescent="0.3">
      <c r="A2531" s="58">
        <v>2531</v>
      </c>
      <c r="B2531" s="264">
        <v>46007</v>
      </c>
      <c r="C2531" s="292" t="s">
        <v>1393</v>
      </c>
      <c r="E2531" s="292" t="s">
        <v>2023</v>
      </c>
      <c r="G2531" s="265">
        <v>80000</v>
      </c>
      <c r="H2531" s="269">
        <v>1</v>
      </c>
      <c r="K2531" s="265">
        <v>80000</v>
      </c>
      <c r="N2531" t="s">
        <v>4801</v>
      </c>
    </row>
    <row r="2532" spans="1:14" x14ac:dyDescent="0.3">
      <c r="A2532" s="58">
        <v>2532</v>
      </c>
      <c r="B2532" s="264">
        <v>46007</v>
      </c>
      <c r="C2532" s="292" t="s">
        <v>2774</v>
      </c>
      <c r="E2532" s="292" t="s">
        <v>1201</v>
      </c>
      <c r="F2532" s="269" t="s">
        <v>1746</v>
      </c>
      <c r="G2532" s="265">
        <v>1200000</v>
      </c>
      <c r="H2532" s="269">
        <v>1</v>
      </c>
      <c r="K2532" s="265">
        <v>1200000</v>
      </c>
      <c r="N2532" t="s">
        <v>4801</v>
      </c>
    </row>
    <row r="2533" spans="1:14" x14ac:dyDescent="0.3">
      <c r="A2533" s="58">
        <v>2533</v>
      </c>
      <c r="B2533" s="264">
        <v>46007</v>
      </c>
      <c r="C2533" s="292" t="s">
        <v>2774</v>
      </c>
      <c r="E2533" s="292" t="s">
        <v>1490</v>
      </c>
      <c r="F2533" s="269" t="s">
        <v>2670</v>
      </c>
      <c r="G2533" s="265">
        <v>350000</v>
      </c>
      <c r="H2533" s="269">
        <v>1</v>
      </c>
      <c r="K2533" s="265">
        <v>350000</v>
      </c>
      <c r="N2533" t="s">
        <v>4801</v>
      </c>
    </row>
    <row r="2534" spans="1:14" x14ac:dyDescent="0.3">
      <c r="A2534" s="58">
        <v>2534</v>
      </c>
      <c r="B2534" s="264">
        <v>46007</v>
      </c>
      <c r="C2534" s="292" t="s">
        <v>987</v>
      </c>
      <c r="E2534" s="292" t="s">
        <v>2187</v>
      </c>
      <c r="G2534" s="265">
        <v>600000</v>
      </c>
      <c r="H2534" s="269">
        <v>1</v>
      </c>
      <c r="K2534" s="265">
        <v>600000</v>
      </c>
      <c r="N2534" t="s">
        <v>4801</v>
      </c>
    </row>
    <row r="2535" spans="1:14" x14ac:dyDescent="0.3">
      <c r="A2535" s="58">
        <v>2535</v>
      </c>
      <c r="B2535" s="264">
        <v>46007</v>
      </c>
      <c r="C2535" s="292" t="s">
        <v>987</v>
      </c>
      <c r="E2535" s="292" t="s">
        <v>3454</v>
      </c>
      <c r="F2535" s="269" t="s">
        <v>1205</v>
      </c>
      <c r="G2535" s="265">
        <v>560000</v>
      </c>
      <c r="H2535" s="269">
        <v>1</v>
      </c>
      <c r="K2535" s="265">
        <v>560000</v>
      </c>
      <c r="N2535" t="s">
        <v>4801</v>
      </c>
    </row>
    <row r="2536" spans="1:14" x14ac:dyDescent="0.3">
      <c r="A2536" s="58">
        <v>2536</v>
      </c>
      <c r="B2536" s="264">
        <v>46007</v>
      </c>
      <c r="C2536" s="292" t="s">
        <v>987</v>
      </c>
      <c r="E2536" s="292" t="s">
        <v>2183</v>
      </c>
      <c r="F2536" s="269">
        <v>50229</v>
      </c>
      <c r="G2536" s="265">
        <v>70000</v>
      </c>
      <c r="H2536" s="269">
        <v>1</v>
      </c>
      <c r="K2536" s="265">
        <v>70000</v>
      </c>
      <c r="N2536" t="s">
        <v>4801</v>
      </c>
    </row>
    <row r="2537" spans="1:14" x14ac:dyDescent="0.3">
      <c r="A2537" s="58">
        <v>2537</v>
      </c>
      <c r="B2537" s="264">
        <v>46007</v>
      </c>
      <c r="C2537" s="292" t="s">
        <v>2989</v>
      </c>
      <c r="E2537" s="292" t="s">
        <v>1737</v>
      </c>
      <c r="G2537" s="265">
        <v>650000</v>
      </c>
      <c r="H2537" s="269">
        <v>1</v>
      </c>
      <c r="K2537" s="265">
        <v>650000</v>
      </c>
      <c r="N2537" t="s">
        <v>4801</v>
      </c>
    </row>
    <row r="2538" spans="1:14" x14ac:dyDescent="0.3">
      <c r="A2538" s="58">
        <v>2538</v>
      </c>
      <c r="B2538" s="264">
        <v>46007</v>
      </c>
      <c r="C2538" s="292" t="s">
        <v>1571</v>
      </c>
      <c r="E2538" s="292" t="s">
        <v>2910</v>
      </c>
      <c r="F2538" s="269">
        <v>415054509</v>
      </c>
      <c r="G2538" s="265">
        <v>350000</v>
      </c>
      <c r="H2538" s="269">
        <v>1</v>
      </c>
      <c r="J2538" s="266">
        <v>35000</v>
      </c>
      <c r="K2538" s="265">
        <v>385000</v>
      </c>
      <c r="N2538" t="s">
        <v>4801</v>
      </c>
    </row>
    <row r="2539" spans="1:14" x14ac:dyDescent="0.3">
      <c r="A2539" s="58">
        <v>2539</v>
      </c>
      <c r="B2539" s="264">
        <v>46007</v>
      </c>
      <c r="C2539" s="292" t="s">
        <v>1571</v>
      </c>
      <c r="E2539" s="292" t="s">
        <v>3836</v>
      </c>
      <c r="F2539" s="269">
        <v>410013910</v>
      </c>
      <c r="G2539" s="265">
        <v>7728</v>
      </c>
      <c r="H2539" s="269">
        <v>1</v>
      </c>
      <c r="J2539" s="266">
        <v>773</v>
      </c>
      <c r="K2539" s="265">
        <v>8501</v>
      </c>
      <c r="N2539" t="s">
        <v>4801</v>
      </c>
    </row>
    <row r="2540" spans="1:14" x14ac:dyDescent="0.3">
      <c r="A2540" s="58">
        <v>2540</v>
      </c>
      <c r="B2540" s="264">
        <v>46007</v>
      </c>
      <c r="C2540" s="292" t="s">
        <v>2251</v>
      </c>
      <c r="E2540" s="292" t="s">
        <v>2189</v>
      </c>
      <c r="F2540" s="269">
        <v>2820403</v>
      </c>
      <c r="G2540" s="265">
        <v>1600000</v>
      </c>
      <c r="H2540" s="269">
        <v>1</v>
      </c>
      <c r="K2540" s="265">
        <v>1600000</v>
      </c>
      <c r="N2540" t="s">
        <v>4801</v>
      </c>
    </row>
    <row r="2541" spans="1:14" x14ac:dyDescent="0.3">
      <c r="A2541" s="58">
        <v>2541</v>
      </c>
      <c r="B2541" s="264">
        <v>46007</v>
      </c>
      <c r="C2541" s="292" t="s">
        <v>2251</v>
      </c>
      <c r="E2541" s="292" t="s">
        <v>4147</v>
      </c>
      <c r="L2541" s="265">
        <v>-1600000</v>
      </c>
    </row>
    <row r="2542" spans="1:14" x14ac:dyDescent="0.3">
      <c r="A2542" s="58">
        <v>2542</v>
      </c>
      <c r="B2542" s="264">
        <v>46007</v>
      </c>
      <c r="C2542" s="292" t="s">
        <v>987</v>
      </c>
      <c r="E2542" s="292" t="s">
        <v>4164</v>
      </c>
      <c r="L2542" s="265">
        <v>-1230000</v>
      </c>
    </row>
    <row r="2543" spans="1:14" x14ac:dyDescent="0.3">
      <c r="A2543" s="58">
        <v>2543</v>
      </c>
      <c r="B2543" s="264">
        <v>46007</v>
      </c>
      <c r="C2543" s="292" t="s">
        <v>2774</v>
      </c>
      <c r="E2543" s="292" t="s">
        <v>4657</v>
      </c>
      <c r="L2543" s="265">
        <v>-1550000</v>
      </c>
    </row>
    <row r="2544" spans="1:14" x14ac:dyDescent="0.3">
      <c r="A2544" s="58">
        <v>2544</v>
      </c>
      <c r="B2544" s="264">
        <v>46007</v>
      </c>
      <c r="C2544" s="292" t="s">
        <v>3874</v>
      </c>
      <c r="E2544" s="292" t="s">
        <v>3878</v>
      </c>
      <c r="L2544" s="265">
        <v>-560000</v>
      </c>
    </row>
    <row r="2545" spans="1:14" x14ac:dyDescent="0.3">
      <c r="A2545" s="58">
        <v>2545</v>
      </c>
      <c r="B2545" s="264">
        <v>46008</v>
      </c>
      <c r="C2545" s="292" t="s">
        <v>1393</v>
      </c>
      <c r="E2545" s="292" t="s">
        <v>1856</v>
      </c>
      <c r="F2545" s="269">
        <v>501218962</v>
      </c>
      <c r="G2545" s="265">
        <v>3500000</v>
      </c>
      <c r="H2545" s="269">
        <v>1</v>
      </c>
      <c r="K2545" s="265">
        <v>3500000</v>
      </c>
      <c r="N2545" t="s">
        <v>4801</v>
      </c>
    </row>
    <row r="2546" spans="1:14" x14ac:dyDescent="0.3">
      <c r="A2546" s="58">
        <v>2546</v>
      </c>
      <c r="B2546" s="264">
        <v>46008</v>
      </c>
      <c r="C2546" s="292" t="s">
        <v>1393</v>
      </c>
      <c r="E2546" s="292" t="s">
        <v>1758</v>
      </c>
      <c r="F2546" s="269" t="s">
        <v>1760</v>
      </c>
      <c r="G2546" s="265">
        <v>110000</v>
      </c>
      <c r="H2546" s="269">
        <v>1</v>
      </c>
      <c r="K2546" s="265">
        <v>110000</v>
      </c>
      <c r="N2546" t="s">
        <v>4801</v>
      </c>
    </row>
    <row r="2547" spans="1:14" x14ac:dyDescent="0.3">
      <c r="A2547" s="58">
        <v>2547</v>
      </c>
      <c r="B2547" s="264">
        <v>46008</v>
      </c>
      <c r="C2547" s="292" t="s">
        <v>1535</v>
      </c>
      <c r="E2547" s="292" t="s">
        <v>1529</v>
      </c>
      <c r="G2547" s="265">
        <v>450000</v>
      </c>
      <c r="H2547" s="269">
        <v>1</v>
      </c>
      <c r="K2547" s="265">
        <v>450000</v>
      </c>
      <c r="N2547" t="s">
        <v>4801</v>
      </c>
    </row>
    <row r="2548" spans="1:14" x14ac:dyDescent="0.3">
      <c r="A2548" s="58">
        <v>2548</v>
      </c>
      <c r="B2548" s="264">
        <v>46008</v>
      </c>
      <c r="C2548" s="292" t="s">
        <v>2138</v>
      </c>
      <c r="E2548" s="292" t="s">
        <v>4664</v>
      </c>
      <c r="F2548" s="269">
        <v>2295000324</v>
      </c>
      <c r="G2548" s="265">
        <v>357000</v>
      </c>
      <c r="H2548" s="269">
        <v>1</v>
      </c>
      <c r="K2548" s="265">
        <v>357000</v>
      </c>
      <c r="N2548" t="s">
        <v>4801</v>
      </c>
    </row>
    <row r="2549" spans="1:14" x14ac:dyDescent="0.3">
      <c r="A2549" s="58">
        <v>2549</v>
      </c>
      <c r="B2549" s="264">
        <v>46008</v>
      </c>
      <c r="C2549" s="292" t="s">
        <v>2138</v>
      </c>
      <c r="E2549" s="292" t="s">
        <v>4665</v>
      </c>
      <c r="F2549" s="269">
        <v>410013910</v>
      </c>
      <c r="G2549" s="265">
        <v>8500</v>
      </c>
      <c r="H2549" s="269">
        <v>1</v>
      </c>
      <c r="K2549" s="265">
        <v>8500</v>
      </c>
      <c r="N2549" t="s">
        <v>4801</v>
      </c>
    </row>
    <row r="2550" spans="1:14" x14ac:dyDescent="0.3">
      <c r="A2550" s="58">
        <v>2550</v>
      </c>
      <c r="B2550" s="264">
        <v>46008</v>
      </c>
      <c r="C2550" s="292" t="s">
        <v>1147</v>
      </c>
      <c r="E2550" s="292" t="s">
        <v>1711</v>
      </c>
      <c r="F2550" s="269">
        <v>2800802</v>
      </c>
      <c r="G2550" s="265">
        <v>150000</v>
      </c>
      <c r="H2550" s="269">
        <v>1</v>
      </c>
      <c r="K2550" s="265">
        <v>150000</v>
      </c>
      <c r="N2550" t="s">
        <v>4801</v>
      </c>
    </row>
    <row r="2551" spans="1:14" x14ac:dyDescent="0.3">
      <c r="A2551" s="58">
        <v>2551</v>
      </c>
      <c r="B2551" s="264">
        <v>46008</v>
      </c>
      <c r="C2551" s="292" t="s">
        <v>1026</v>
      </c>
      <c r="E2551" s="292" t="s">
        <v>3937</v>
      </c>
      <c r="F2551" s="269" t="s">
        <v>1205</v>
      </c>
      <c r="G2551" s="265">
        <v>450000</v>
      </c>
      <c r="H2551" s="269">
        <v>1</v>
      </c>
      <c r="K2551" s="265">
        <v>450000</v>
      </c>
      <c r="N2551" t="s">
        <v>4801</v>
      </c>
    </row>
    <row r="2552" spans="1:14" x14ac:dyDescent="0.3">
      <c r="A2552" s="58">
        <v>2552</v>
      </c>
      <c r="B2552" s="264">
        <v>46008</v>
      </c>
      <c r="C2552" s="292" t="s">
        <v>1385</v>
      </c>
      <c r="E2552" s="292" t="s">
        <v>1737</v>
      </c>
      <c r="G2552" s="265">
        <v>1100000</v>
      </c>
      <c r="H2552" s="269">
        <v>1</v>
      </c>
      <c r="K2552" s="265">
        <v>1100000</v>
      </c>
      <c r="N2552" t="s">
        <v>4801</v>
      </c>
    </row>
    <row r="2553" spans="1:14" x14ac:dyDescent="0.3">
      <c r="A2553" s="58">
        <v>2553</v>
      </c>
      <c r="B2553" s="264">
        <v>46008</v>
      </c>
      <c r="C2553" s="292" t="s">
        <v>4686</v>
      </c>
      <c r="D2553" s="295" t="s">
        <v>4078</v>
      </c>
      <c r="E2553" s="292" t="s">
        <v>4687</v>
      </c>
      <c r="F2553" s="269" t="s">
        <v>4688</v>
      </c>
      <c r="H2553" s="269">
        <v>1</v>
      </c>
    </row>
    <row r="2554" spans="1:14" x14ac:dyDescent="0.3">
      <c r="A2554" s="58">
        <v>2554</v>
      </c>
      <c r="B2554" s="264">
        <v>46008</v>
      </c>
      <c r="C2554" s="292" t="s">
        <v>1443</v>
      </c>
      <c r="E2554" s="292" t="s">
        <v>3454</v>
      </c>
      <c r="F2554" s="269" t="s">
        <v>1205</v>
      </c>
      <c r="G2554" s="265">
        <v>550000</v>
      </c>
      <c r="H2554" s="269">
        <v>1</v>
      </c>
      <c r="J2554" s="266">
        <v>55000</v>
      </c>
      <c r="K2554" s="265">
        <v>605000</v>
      </c>
      <c r="N2554" t="s">
        <v>4801</v>
      </c>
    </row>
    <row r="2555" spans="1:14" x14ac:dyDescent="0.3">
      <c r="A2555" s="58">
        <v>2555</v>
      </c>
      <c r="B2555" s="264">
        <v>46008</v>
      </c>
      <c r="C2555" s="292" t="s">
        <v>1443</v>
      </c>
      <c r="E2555" s="292" t="s">
        <v>2183</v>
      </c>
      <c r="F2555" s="269">
        <v>50229</v>
      </c>
      <c r="G2555" s="265">
        <v>70000</v>
      </c>
      <c r="H2555" s="269">
        <v>1</v>
      </c>
      <c r="J2555" s="266">
        <v>7000</v>
      </c>
      <c r="K2555" s="265">
        <v>77000</v>
      </c>
      <c r="N2555" t="s">
        <v>4801</v>
      </c>
    </row>
    <row r="2556" spans="1:14" x14ac:dyDescent="0.3">
      <c r="A2556" s="58">
        <v>2556</v>
      </c>
      <c r="B2556" s="264">
        <v>46008</v>
      </c>
      <c r="C2556" s="292" t="s">
        <v>1443</v>
      </c>
      <c r="E2556" s="292" t="s">
        <v>2185</v>
      </c>
      <c r="F2556" s="269" t="s">
        <v>1816</v>
      </c>
      <c r="G2556" s="265">
        <v>10000</v>
      </c>
      <c r="H2556" s="269">
        <v>2</v>
      </c>
      <c r="J2556" s="266">
        <v>2000</v>
      </c>
      <c r="K2556" s="265">
        <v>22000</v>
      </c>
      <c r="N2556" t="s">
        <v>4801</v>
      </c>
    </row>
    <row r="2557" spans="1:14" x14ac:dyDescent="0.3">
      <c r="A2557" s="58">
        <v>2557</v>
      </c>
      <c r="B2557" s="264">
        <v>46008</v>
      </c>
      <c r="C2557" s="292" t="s">
        <v>1443</v>
      </c>
      <c r="E2557" s="292" t="s">
        <v>2184</v>
      </c>
      <c r="F2557" s="269" t="s">
        <v>1789</v>
      </c>
      <c r="G2557" s="265">
        <v>10000</v>
      </c>
      <c r="H2557" s="269">
        <v>1</v>
      </c>
      <c r="J2557" s="266">
        <v>1000</v>
      </c>
      <c r="K2557" s="265">
        <v>11000</v>
      </c>
      <c r="N2557" t="s">
        <v>4801</v>
      </c>
    </row>
    <row r="2558" spans="1:14" x14ac:dyDescent="0.3">
      <c r="A2558" s="58">
        <v>2558</v>
      </c>
      <c r="B2558" s="264">
        <v>46008</v>
      </c>
      <c r="C2558" s="292" t="s">
        <v>1443</v>
      </c>
      <c r="E2558" s="292" t="s">
        <v>2184</v>
      </c>
      <c r="F2558" s="269" t="s">
        <v>1789</v>
      </c>
      <c r="G2558" s="265">
        <v>40000</v>
      </c>
      <c r="H2558" s="269">
        <v>1</v>
      </c>
      <c r="J2558" s="266">
        <v>4000</v>
      </c>
      <c r="K2558" s="265">
        <v>44000</v>
      </c>
      <c r="N2558" t="s">
        <v>4801</v>
      </c>
    </row>
    <row r="2559" spans="1:14" x14ac:dyDescent="0.3">
      <c r="A2559" s="58">
        <v>2559</v>
      </c>
      <c r="B2559" s="264">
        <v>46008</v>
      </c>
      <c r="C2559" s="292" t="s">
        <v>2774</v>
      </c>
      <c r="E2559" s="292" t="s">
        <v>1555</v>
      </c>
      <c r="F2559" s="269" t="s">
        <v>1762</v>
      </c>
      <c r="G2559" s="265">
        <v>1400000</v>
      </c>
      <c r="H2559" s="269">
        <v>1</v>
      </c>
      <c r="K2559" s="265">
        <v>1400000</v>
      </c>
      <c r="N2559" t="s">
        <v>4801</v>
      </c>
    </row>
    <row r="2560" spans="1:14" x14ac:dyDescent="0.3">
      <c r="A2560" s="58">
        <v>2560</v>
      </c>
      <c r="B2560" s="264">
        <v>46008</v>
      </c>
      <c r="C2560" s="292" t="s">
        <v>2774</v>
      </c>
      <c r="E2560" s="292" t="s">
        <v>4673</v>
      </c>
      <c r="L2560" s="265">
        <v>-1400000</v>
      </c>
    </row>
    <row r="2561" spans="1:14" x14ac:dyDescent="0.3">
      <c r="A2561" s="58">
        <v>2561</v>
      </c>
      <c r="B2561" s="264">
        <v>46009</v>
      </c>
      <c r="C2561" s="292" t="s">
        <v>2989</v>
      </c>
      <c r="E2561" s="292" t="s">
        <v>4674</v>
      </c>
      <c r="L2561" s="265">
        <v>-1850000</v>
      </c>
    </row>
    <row r="2562" spans="1:14" x14ac:dyDescent="0.3">
      <c r="A2562" s="58">
        <v>2562</v>
      </c>
      <c r="B2562" s="264">
        <v>46009</v>
      </c>
      <c r="C2562" s="292" t="s">
        <v>4675</v>
      </c>
      <c r="E2562" s="292" t="s">
        <v>2190</v>
      </c>
      <c r="F2562" s="269" t="s">
        <v>1196</v>
      </c>
      <c r="G2562" s="265">
        <v>1200000</v>
      </c>
      <c r="H2562" s="269">
        <v>1</v>
      </c>
      <c r="J2562" s="266">
        <v>120000</v>
      </c>
      <c r="K2562" s="265">
        <v>1320000</v>
      </c>
      <c r="N2562" t="s">
        <v>4801</v>
      </c>
    </row>
    <row r="2563" spans="1:14" x14ac:dyDescent="0.3">
      <c r="A2563" s="58">
        <v>2563</v>
      </c>
      <c r="B2563" s="264">
        <v>46009</v>
      </c>
      <c r="C2563" s="292" t="s">
        <v>1580</v>
      </c>
      <c r="E2563" s="292" t="s">
        <v>1737</v>
      </c>
      <c r="G2563" s="265">
        <v>650000</v>
      </c>
      <c r="H2563" s="269">
        <v>1</v>
      </c>
      <c r="J2563" s="266">
        <v>65000</v>
      </c>
      <c r="K2563" s="265">
        <v>715000</v>
      </c>
      <c r="N2563" t="s">
        <v>4801</v>
      </c>
    </row>
    <row r="2564" spans="1:14" x14ac:dyDescent="0.3">
      <c r="A2564" s="58">
        <v>2564</v>
      </c>
      <c r="B2564" s="264">
        <v>46009</v>
      </c>
      <c r="C2564" s="292" t="s">
        <v>2549</v>
      </c>
      <c r="E2564" s="292" t="s">
        <v>1737</v>
      </c>
      <c r="G2564" s="265">
        <v>1100000</v>
      </c>
      <c r="H2564" s="269">
        <v>1</v>
      </c>
      <c r="K2564" s="265">
        <v>1100000</v>
      </c>
      <c r="N2564" t="s">
        <v>4801</v>
      </c>
    </row>
    <row r="2565" spans="1:14" x14ac:dyDescent="0.3">
      <c r="A2565" s="58">
        <v>2565</v>
      </c>
      <c r="B2565" s="264">
        <v>46009</v>
      </c>
      <c r="C2565" s="292" t="s">
        <v>2780</v>
      </c>
      <c r="E2565" s="292" t="s">
        <v>2189</v>
      </c>
      <c r="F2565" s="269">
        <v>2820403</v>
      </c>
      <c r="G2565" s="265">
        <v>1600000</v>
      </c>
      <c r="H2565" s="269">
        <v>1</v>
      </c>
      <c r="K2565" s="265">
        <v>1600000</v>
      </c>
      <c r="N2565" t="s">
        <v>4801</v>
      </c>
    </row>
    <row r="2566" spans="1:14" x14ac:dyDescent="0.3">
      <c r="A2566" s="58">
        <v>2566</v>
      </c>
      <c r="B2566" s="264">
        <v>46009</v>
      </c>
      <c r="C2566" s="292" t="s">
        <v>1716</v>
      </c>
      <c r="E2566" s="292" t="s">
        <v>1555</v>
      </c>
      <c r="F2566" s="269" t="s">
        <v>2688</v>
      </c>
      <c r="G2566" s="265">
        <v>1600000</v>
      </c>
      <c r="H2566" s="269">
        <v>1</v>
      </c>
      <c r="K2566" s="265">
        <v>1600000</v>
      </c>
      <c r="N2566" t="s">
        <v>4801</v>
      </c>
    </row>
    <row r="2567" spans="1:14" x14ac:dyDescent="0.3">
      <c r="A2567" s="58">
        <v>2567</v>
      </c>
      <c r="B2567" s="264">
        <v>46009</v>
      </c>
      <c r="C2567" s="292" t="s">
        <v>2593</v>
      </c>
      <c r="E2567" s="292" t="s">
        <v>3130</v>
      </c>
      <c r="G2567" s="265">
        <v>250000</v>
      </c>
      <c r="H2567" s="269">
        <v>1</v>
      </c>
      <c r="K2567" s="265">
        <v>250000</v>
      </c>
      <c r="N2567" t="s">
        <v>4801</v>
      </c>
    </row>
    <row r="2568" spans="1:14" x14ac:dyDescent="0.3">
      <c r="A2568" s="58">
        <v>2568</v>
      </c>
      <c r="B2568" s="264">
        <v>46009</v>
      </c>
      <c r="C2568" s="292" t="s">
        <v>2593</v>
      </c>
      <c r="E2568" s="292" t="s">
        <v>1513</v>
      </c>
      <c r="G2568" s="265">
        <v>20000</v>
      </c>
      <c r="H2568" s="269">
        <v>1</v>
      </c>
      <c r="K2568" s="265">
        <v>20000</v>
      </c>
      <c r="N2568" t="s">
        <v>4801</v>
      </c>
    </row>
    <row r="2569" spans="1:14" x14ac:dyDescent="0.3">
      <c r="A2569" s="58">
        <v>2569</v>
      </c>
      <c r="B2569" s="264">
        <v>46009</v>
      </c>
      <c r="C2569" s="292" t="s">
        <v>4675</v>
      </c>
      <c r="E2569" s="292" t="s">
        <v>4684</v>
      </c>
      <c r="L2569" s="265">
        <v>-1320000</v>
      </c>
    </row>
    <row r="2570" spans="1:14" x14ac:dyDescent="0.3">
      <c r="A2570" s="58">
        <v>2570</v>
      </c>
      <c r="B2570" s="264">
        <v>46009</v>
      </c>
      <c r="C2570" s="292" t="s">
        <v>2138</v>
      </c>
      <c r="E2570" s="292" t="s">
        <v>3851</v>
      </c>
      <c r="L2570" s="265">
        <v>-365500</v>
      </c>
    </row>
    <row r="2571" spans="1:14" x14ac:dyDescent="0.3">
      <c r="A2571" s="58">
        <v>2571</v>
      </c>
      <c r="B2571" s="264">
        <v>46010</v>
      </c>
      <c r="C2571" s="292" t="s">
        <v>1443</v>
      </c>
      <c r="E2571" s="292" t="s">
        <v>4691</v>
      </c>
      <c r="L2571" s="265">
        <v>-759000</v>
      </c>
    </row>
    <row r="2572" spans="1:14" x14ac:dyDescent="0.3">
      <c r="A2572" s="58">
        <v>2572</v>
      </c>
      <c r="B2572" s="264">
        <v>46010</v>
      </c>
      <c r="C2572" s="292" t="s">
        <v>1574</v>
      </c>
      <c r="E2572" s="292" t="s">
        <v>1201</v>
      </c>
      <c r="F2572" s="269" t="s">
        <v>1746</v>
      </c>
      <c r="G2572" s="265">
        <v>1200000</v>
      </c>
      <c r="H2572" s="269">
        <v>1</v>
      </c>
      <c r="J2572" s="266">
        <v>120000</v>
      </c>
      <c r="K2572" s="265">
        <v>1320000</v>
      </c>
    </row>
    <row r="2573" spans="1:14" x14ac:dyDescent="0.3">
      <c r="A2573" s="58">
        <v>2573</v>
      </c>
      <c r="B2573" s="264">
        <v>46010</v>
      </c>
      <c r="C2573" s="292" t="s">
        <v>1574</v>
      </c>
      <c r="E2573" s="292" t="s">
        <v>1490</v>
      </c>
      <c r="F2573" s="269" t="s">
        <v>2670</v>
      </c>
      <c r="G2573" s="265">
        <v>350000</v>
      </c>
      <c r="H2573" s="269">
        <v>1</v>
      </c>
      <c r="J2573" s="266">
        <v>35000</v>
      </c>
      <c r="K2573" s="265">
        <v>385000</v>
      </c>
    </row>
    <row r="2574" spans="1:14" x14ac:dyDescent="0.3">
      <c r="A2574" s="58">
        <v>2574</v>
      </c>
      <c r="B2574" s="264">
        <v>46010</v>
      </c>
      <c r="C2574" s="292" t="s">
        <v>979</v>
      </c>
      <c r="E2574" s="292" t="s">
        <v>2375</v>
      </c>
      <c r="F2574" s="269" t="s">
        <v>2408</v>
      </c>
      <c r="G2574" s="265">
        <v>750000</v>
      </c>
      <c r="H2574" s="269">
        <v>1</v>
      </c>
      <c r="J2574" s="266">
        <v>75000</v>
      </c>
      <c r="K2574" s="265">
        <v>825000</v>
      </c>
      <c r="N2574" t="s">
        <v>4801</v>
      </c>
    </row>
    <row r="2575" spans="1:14" x14ac:dyDescent="0.3">
      <c r="A2575" s="58">
        <v>2575</v>
      </c>
      <c r="B2575" s="264">
        <v>46010</v>
      </c>
      <c r="C2575" s="292" t="s">
        <v>1171</v>
      </c>
      <c r="E2575" s="292" t="s">
        <v>3042</v>
      </c>
      <c r="F2575" s="269" t="s">
        <v>1946</v>
      </c>
      <c r="G2575" s="265">
        <v>1000000</v>
      </c>
      <c r="H2575" s="269">
        <v>1</v>
      </c>
      <c r="K2575" s="265">
        <v>1000000</v>
      </c>
      <c r="N2575" t="s">
        <v>4801</v>
      </c>
    </row>
    <row r="2576" spans="1:14" x14ac:dyDescent="0.3">
      <c r="A2576" s="58">
        <v>2576</v>
      </c>
      <c r="B2576" s="264">
        <v>46010</v>
      </c>
      <c r="C2576" s="292" t="s">
        <v>1393</v>
      </c>
      <c r="E2576" s="292" t="s">
        <v>2181</v>
      </c>
      <c r="F2576" s="269" t="s">
        <v>1253</v>
      </c>
      <c r="G2576" s="265">
        <v>130000</v>
      </c>
      <c r="H2576" s="269">
        <v>2</v>
      </c>
      <c r="K2576" s="265">
        <v>260000</v>
      </c>
      <c r="N2576" t="s">
        <v>4801</v>
      </c>
    </row>
    <row r="2577" spans="1:14" x14ac:dyDescent="0.3">
      <c r="A2577" s="58">
        <v>2577</v>
      </c>
      <c r="B2577" s="264">
        <v>46010</v>
      </c>
      <c r="C2577" s="292" t="s">
        <v>1446</v>
      </c>
      <c r="E2577" s="292" t="s">
        <v>2766</v>
      </c>
      <c r="F2577" s="269" t="s">
        <v>1210</v>
      </c>
      <c r="G2577" s="265">
        <v>1700000</v>
      </c>
      <c r="H2577" s="269">
        <v>1</v>
      </c>
      <c r="J2577" s="266">
        <v>170000</v>
      </c>
      <c r="K2577" s="265">
        <v>1870000</v>
      </c>
      <c r="N2577" t="s">
        <v>4801</v>
      </c>
    </row>
    <row r="2578" spans="1:14" x14ac:dyDescent="0.3">
      <c r="A2578" s="58">
        <v>2578</v>
      </c>
      <c r="B2578" s="264">
        <v>46011</v>
      </c>
      <c r="C2578" s="292" t="s">
        <v>2549</v>
      </c>
      <c r="E2578" s="292" t="s">
        <v>1737</v>
      </c>
      <c r="G2578" s="265">
        <v>1100000</v>
      </c>
      <c r="H2578" s="269">
        <v>1</v>
      </c>
      <c r="K2578" s="265">
        <v>1100000</v>
      </c>
      <c r="N2578" t="s">
        <v>4801</v>
      </c>
    </row>
    <row r="2579" spans="1:14" x14ac:dyDescent="0.3">
      <c r="A2579" s="58">
        <v>2579</v>
      </c>
      <c r="B2579" s="264">
        <v>46011</v>
      </c>
      <c r="C2579" s="292" t="s">
        <v>979</v>
      </c>
      <c r="E2579" s="292" t="s">
        <v>4701</v>
      </c>
      <c r="L2579" s="265">
        <v>-825000</v>
      </c>
    </row>
    <row r="2580" spans="1:14" x14ac:dyDescent="0.3">
      <c r="A2580" s="58">
        <v>2580</v>
      </c>
      <c r="B2580" s="264">
        <v>46011</v>
      </c>
      <c r="C2580" s="292" t="s">
        <v>1372</v>
      </c>
      <c r="E2580" s="292" t="s">
        <v>4180</v>
      </c>
      <c r="L2580" s="265">
        <v>-120000</v>
      </c>
    </row>
    <row r="2581" spans="1:14" x14ac:dyDescent="0.3">
      <c r="A2581" s="58">
        <v>2581</v>
      </c>
      <c r="B2581" s="264">
        <v>46011</v>
      </c>
      <c r="C2581" s="292" t="s">
        <v>1955</v>
      </c>
      <c r="E2581" s="292" t="s">
        <v>2052</v>
      </c>
      <c r="L2581" s="265">
        <v>-2500000</v>
      </c>
    </row>
    <row r="2582" spans="1:14" x14ac:dyDescent="0.3">
      <c r="A2582" s="58">
        <v>2582</v>
      </c>
      <c r="B2582" s="264">
        <v>46010</v>
      </c>
      <c r="C2582" s="292" t="s">
        <v>2549</v>
      </c>
      <c r="E2582" s="292" t="s">
        <v>4703</v>
      </c>
      <c r="L2582" s="265">
        <v>-1100000</v>
      </c>
    </row>
    <row r="2583" spans="1:14" x14ac:dyDescent="0.3">
      <c r="A2583" s="58">
        <v>2583</v>
      </c>
      <c r="B2583" s="264">
        <v>46010</v>
      </c>
      <c r="C2583" s="292" t="s">
        <v>2780</v>
      </c>
      <c r="E2583" s="292" t="s">
        <v>2082</v>
      </c>
      <c r="L2583" s="265">
        <v>-1600000</v>
      </c>
    </row>
    <row r="2584" spans="1:14" x14ac:dyDescent="0.3">
      <c r="A2584" s="58">
        <v>2584</v>
      </c>
      <c r="B2584" s="264">
        <v>46011</v>
      </c>
      <c r="C2584" s="292" t="s">
        <v>1171</v>
      </c>
      <c r="E2584" s="292" t="s">
        <v>3880</v>
      </c>
      <c r="L2584" s="265">
        <v>-2700000</v>
      </c>
    </row>
    <row r="2585" spans="1:14" x14ac:dyDescent="0.3">
      <c r="A2585" s="58">
        <v>2585</v>
      </c>
      <c r="B2585" s="264">
        <v>46013</v>
      </c>
      <c r="C2585" s="292" t="s">
        <v>1888</v>
      </c>
      <c r="E2585" s="292" t="s">
        <v>1201</v>
      </c>
      <c r="F2585" s="269" t="s">
        <v>1746</v>
      </c>
      <c r="G2585" s="265">
        <v>1200000</v>
      </c>
      <c r="H2585" s="269">
        <v>1</v>
      </c>
      <c r="K2585" s="265">
        <v>1200000</v>
      </c>
      <c r="N2585" t="s">
        <v>4801</v>
      </c>
    </row>
    <row r="2586" spans="1:14" x14ac:dyDescent="0.3">
      <c r="A2586" s="58">
        <v>2586</v>
      </c>
      <c r="B2586" s="264">
        <v>46013</v>
      </c>
      <c r="C2586" s="292" t="s">
        <v>1716</v>
      </c>
      <c r="E2586" s="292" t="s">
        <v>4238</v>
      </c>
      <c r="F2586" s="269">
        <v>60200700</v>
      </c>
      <c r="G2586" s="265">
        <v>350000</v>
      </c>
      <c r="H2586" s="269">
        <v>1</v>
      </c>
      <c r="K2586" s="265">
        <v>350000</v>
      </c>
      <c r="N2586" t="s">
        <v>4801</v>
      </c>
    </row>
    <row r="2587" spans="1:14" x14ac:dyDescent="0.3">
      <c r="A2587" s="58">
        <v>2587</v>
      </c>
      <c r="B2587" s="264">
        <v>46013</v>
      </c>
      <c r="C2587" s="292" t="s">
        <v>1716</v>
      </c>
      <c r="E2587" s="292" t="s">
        <v>2910</v>
      </c>
      <c r="F2587" s="269">
        <v>415054509</v>
      </c>
      <c r="G2587" s="265">
        <v>340000</v>
      </c>
      <c r="H2587" s="269">
        <v>1</v>
      </c>
      <c r="K2587" s="265">
        <v>340000</v>
      </c>
      <c r="N2587" t="s">
        <v>4801</v>
      </c>
    </row>
    <row r="2588" spans="1:14" x14ac:dyDescent="0.3">
      <c r="A2588" s="58">
        <v>2588</v>
      </c>
      <c r="B2588" s="264">
        <v>46013</v>
      </c>
      <c r="C2588" s="292" t="s">
        <v>1716</v>
      </c>
      <c r="E2588" s="292" t="s">
        <v>4707</v>
      </c>
      <c r="F2588" s="269" t="s">
        <v>4706</v>
      </c>
      <c r="G2588" s="265">
        <v>22000</v>
      </c>
      <c r="H2588" s="269">
        <v>1</v>
      </c>
      <c r="K2588" s="265">
        <v>22000</v>
      </c>
      <c r="N2588" t="s">
        <v>4801</v>
      </c>
    </row>
    <row r="2589" spans="1:14" x14ac:dyDescent="0.3">
      <c r="A2589" s="58">
        <v>2589</v>
      </c>
      <c r="B2589" s="264">
        <v>46013</v>
      </c>
      <c r="C2589" s="292" t="s">
        <v>3140</v>
      </c>
      <c r="E2589" s="292" t="s">
        <v>3454</v>
      </c>
      <c r="F2589" s="269" t="s">
        <v>1205</v>
      </c>
      <c r="G2589" s="265">
        <v>580000</v>
      </c>
      <c r="H2589" s="269">
        <v>1</v>
      </c>
      <c r="K2589" s="265">
        <v>580000</v>
      </c>
      <c r="N2589" t="s">
        <v>4801</v>
      </c>
    </row>
    <row r="2590" spans="1:14" x14ac:dyDescent="0.3">
      <c r="A2590" s="58">
        <v>2590</v>
      </c>
      <c r="B2590" s="264">
        <v>46013</v>
      </c>
      <c r="C2590" s="292" t="s">
        <v>3140</v>
      </c>
      <c r="E2590" s="292" t="s">
        <v>2181</v>
      </c>
      <c r="F2590" s="269" t="s">
        <v>1253</v>
      </c>
      <c r="G2590" s="265">
        <v>130000</v>
      </c>
      <c r="H2590" s="269">
        <v>1</v>
      </c>
      <c r="K2590" s="265">
        <v>130000</v>
      </c>
      <c r="N2590" t="s">
        <v>4801</v>
      </c>
    </row>
    <row r="2591" spans="1:14" x14ac:dyDescent="0.3">
      <c r="A2591" s="58">
        <v>2591</v>
      </c>
      <c r="B2591" s="264">
        <v>46013</v>
      </c>
      <c r="C2591" s="292" t="s">
        <v>3140</v>
      </c>
      <c r="E2591" s="292" t="s">
        <v>2183</v>
      </c>
      <c r="F2591" s="269">
        <v>50229</v>
      </c>
      <c r="G2591" s="265">
        <v>70000</v>
      </c>
      <c r="H2591" s="269">
        <v>1</v>
      </c>
      <c r="K2591" s="265">
        <v>70000</v>
      </c>
      <c r="N2591" t="s">
        <v>4801</v>
      </c>
    </row>
    <row r="2592" spans="1:14" x14ac:dyDescent="0.3">
      <c r="A2592" s="58">
        <v>2592</v>
      </c>
      <c r="B2592" s="264">
        <v>46013</v>
      </c>
      <c r="C2592" s="292" t="s">
        <v>3140</v>
      </c>
      <c r="E2592" s="292" t="s">
        <v>4709</v>
      </c>
      <c r="G2592" s="265">
        <v>10000</v>
      </c>
      <c r="H2592" s="269">
        <v>2</v>
      </c>
      <c r="K2592" s="265">
        <v>20000</v>
      </c>
      <c r="N2592" t="s">
        <v>4801</v>
      </c>
    </row>
    <row r="2593" spans="1:14" x14ac:dyDescent="0.3">
      <c r="A2593" s="58">
        <v>2593</v>
      </c>
      <c r="B2593" s="264">
        <v>46013</v>
      </c>
      <c r="C2593" s="292" t="s">
        <v>1438</v>
      </c>
      <c r="E2593" s="292" t="s">
        <v>1711</v>
      </c>
      <c r="F2593" s="269">
        <v>2800802</v>
      </c>
      <c r="G2593" s="265">
        <v>150000</v>
      </c>
      <c r="H2593" s="269">
        <v>2</v>
      </c>
      <c r="K2593" s="265">
        <v>300000</v>
      </c>
      <c r="N2593" t="s">
        <v>4801</v>
      </c>
    </row>
    <row r="2594" spans="1:14" x14ac:dyDescent="0.3">
      <c r="A2594" s="58">
        <v>2594</v>
      </c>
      <c r="B2594" s="264">
        <v>46013</v>
      </c>
      <c r="C2594" s="292" t="s">
        <v>3192</v>
      </c>
      <c r="E2594" s="292" t="s">
        <v>2173</v>
      </c>
      <c r="F2594" s="269" t="s">
        <v>1199</v>
      </c>
      <c r="G2594" s="265">
        <v>1500000</v>
      </c>
      <c r="H2594" s="269">
        <v>1</v>
      </c>
      <c r="K2594" s="265">
        <v>1500000</v>
      </c>
      <c r="N2594" t="s">
        <v>4801</v>
      </c>
    </row>
    <row r="2595" spans="1:14" x14ac:dyDescent="0.3">
      <c r="A2595" s="58">
        <v>2595</v>
      </c>
      <c r="B2595" s="264">
        <v>46013</v>
      </c>
      <c r="C2595" s="292" t="s">
        <v>3192</v>
      </c>
      <c r="E2595" s="292" t="s">
        <v>2174</v>
      </c>
      <c r="F2595" s="269" t="s">
        <v>1797</v>
      </c>
      <c r="G2595" s="265">
        <v>50000</v>
      </c>
      <c r="H2595" s="269">
        <v>1</v>
      </c>
      <c r="K2595" s="265">
        <v>50000</v>
      </c>
      <c r="N2595" t="s">
        <v>4801</v>
      </c>
    </row>
    <row r="2596" spans="1:14" x14ac:dyDescent="0.3">
      <c r="A2596" s="58">
        <v>2596</v>
      </c>
      <c r="B2596" s="264">
        <v>46013</v>
      </c>
      <c r="C2596" s="292" t="s">
        <v>4675</v>
      </c>
      <c r="E2596" s="292" t="s">
        <v>3033</v>
      </c>
      <c r="F2596" s="269">
        <v>2820403</v>
      </c>
      <c r="G2596" s="265">
        <v>500000</v>
      </c>
      <c r="H2596" s="269">
        <v>1</v>
      </c>
      <c r="J2596" s="266">
        <v>50000</v>
      </c>
      <c r="K2596" s="265">
        <v>550000</v>
      </c>
      <c r="N2596" t="s">
        <v>4801</v>
      </c>
    </row>
    <row r="2597" spans="1:14" x14ac:dyDescent="0.3">
      <c r="A2597" s="58">
        <v>2597</v>
      </c>
      <c r="B2597" s="264">
        <v>46013</v>
      </c>
      <c r="C2597" s="292" t="s">
        <v>1652</v>
      </c>
      <c r="E2597" s="292" t="s">
        <v>3569</v>
      </c>
      <c r="F2597" s="269" t="s">
        <v>3579</v>
      </c>
      <c r="G2597" s="265">
        <v>2500000</v>
      </c>
      <c r="H2597" s="269">
        <v>1</v>
      </c>
      <c r="K2597" s="265">
        <v>2500000</v>
      </c>
      <c r="N2597" t="s">
        <v>4801</v>
      </c>
    </row>
    <row r="2598" spans="1:14" x14ac:dyDescent="0.3">
      <c r="A2598" s="58">
        <v>2598</v>
      </c>
      <c r="B2598" s="264">
        <v>46013</v>
      </c>
      <c r="C2598" s="292" t="s">
        <v>1652</v>
      </c>
      <c r="E2598" s="292" t="s">
        <v>4715</v>
      </c>
      <c r="L2598" s="265">
        <v>-2500000</v>
      </c>
    </row>
    <row r="2599" spans="1:14" x14ac:dyDescent="0.3">
      <c r="A2599" s="58">
        <v>2599</v>
      </c>
      <c r="B2599" s="264">
        <v>46013</v>
      </c>
      <c r="C2599" s="292" t="s">
        <v>1385</v>
      </c>
      <c r="E2599" s="292" t="s">
        <v>4295</v>
      </c>
      <c r="L2599" s="265">
        <v>-1100000</v>
      </c>
    </row>
    <row r="2600" spans="1:14" x14ac:dyDescent="0.3">
      <c r="A2600" s="58">
        <v>2600</v>
      </c>
      <c r="B2600" s="264">
        <v>46013</v>
      </c>
      <c r="C2600" s="292" t="s">
        <v>1741</v>
      </c>
      <c r="E2600" s="292" t="s">
        <v>2183</v>
      </c>
      <c r="F2600" s="269">
        <v>50229</v>
      </c>
      <c r="G2600" s="265">
        <v>75000</v>
      </c>
      <c r="H2600" s="269">
        <v>2</v>
      </c>
      <c r="J2600" s="266">
        <v>15000</v>
      </c>
      <c r="K2600" s="265">
        <v>165000</v>
      </c>
    </row>
    <row r="2601" spans="1:14" x14ac:dyDescent="0.3">
      <c r="A2601" s="58">
        <v>2601</v>
      </c>
      <c r="B2601" s="264">
        <v>46013</v>
      </c>
      <c r="C2601" s="292" t="s">
        <v>1741</v>
      </c>
      <c r="E2601" s="292" t="s">
        <v>2181</v>
      </c>
      <c r="F2601" s="269" t="s">
        <v>1253</v>
      </c>
      <c r="G2601" s="265">
        <v>130000</v>
      </c>
      <c r="H2601" s="269">
        <v>1</v>
      </c>
      <c r="J2601" s="266">
        <v>13000</v>
      </c>
      <c r="K2601" s="265">
        <v>143000</v>
      </c>
    </row>
    <row r="2602" spans="1:14" x14ac:dyDescent="0.3">
      <c r="A2602" s="58">
        <v>2602</v>
      </c>
      <c r="B2602" s="264">
        <v>46013</v>
      </c>
      <c r="C2602" s="292" t="s">
        <v>1741</v>
      </c>
      <c r="E2602" s="292" t="s">
        <v>2184</v>
      </c>
      <c r="F2602" s="269" t="s">
        <v>1789</v>
      </c>
      <c r="G2602" s="265">
        <v>15000</v>
      </c>
      <c r="H2602" s="269">
        <v>1</v>
      </c>
      <c r="J2602" s="266">
        <v>1500</v>
      </c>
      <c r="K2602" s="265">
        <v>16500</v>
      </c>
    </row>
    <row r="2603" spans="1:14" x14ac:dyDescent="0.3">
      <c r="A2603" s="58">
        <v>2603</v>
      </c>
      <c r="B2603" s="264">
        <v>46014</v>
      </c>
      <c r="C2603" s="292" t="s">
        <v>1535</v>
      </c>
      <c r="E2603" s="292" t="s">
        <v>1201</v>
      </c>
      <c r="F2603" s="269" t="s">
        <v>1746</v>
      </c>
      <c r="G2603" s="265">
        <v>1200000</v>
      </c>
      <c r="H2603" s="269">
        <v>1</v>
      </c>
      <c r="K2603" s="265">
        <v>1200000</v>
      </c>
      <c r="N2603" t="s">
        <v>4801</v>
      </c>
    </row>
    <row r="2604" spans="1:14" x14ac:dyDescent="0.3">
      <c r="A2604" s="58">
        <v>2604</v>
      </c>
      <c r="B2604" s="264">
        <v>46014</v>
      </c>
      <c r="C2604" s="292" t="s">
        <v>3943</v>
      </c>
      <c r="E2604" s="292" t="s">
        <v>1849</v>
      </c>
      <c r="F2604" s="269">
        <v>26107633480</v>
      </c>
      <c r="G2604" s="265">
        <v>150000</v>
      </c>
      <c r="H2604" s="269">
        <v>1</v>
      </c>
      <c r="K2604" s="265">
        <v>150000</v>
      </c>
      <c r="N2604" t="s">
        <v>4801</v>
      </c>
    </row>
    <row r="2605" spans="1:14" x14ac:dyDescent="0.3">
      <c r="A2605" s="58">
        <v>2605</v>
      </c>
      <c r="B2605" s="264">
        <v>46014</v>
      </c>
      <c r="C2605" s="292" t="s">
        <v>1538</v>
      </c>
      <c r="E2605" s="292" t="s">
        <v>1737</v>
      </c>
      <c r="G2605" s="265">
        <v>1100000</v>
      </c>
      <c r="H2605" s="269">
        <v>1</v>
      </c>
      <c r="K2605" s="265">
        <v>1100000</v>
      </c>
      <c r="N2605" t="s">
        <v>4801</v>
      </c>
    </row>
    <row r="2606" spans="1:14" x14ac:dyDescent="0.3">
      <c r="A2606" s="58">
        <v>2606</v>
      </c>
      <c r="B2606" s="264">
        <v>46014</v>
      </c>
      <c r="C2606" s="292" t="s">
        <v>4396</v>
      </c>
      <c r="E2606" s="292" t="s">
        <v>1738</v>
      </c>
      <c r="F2606" s="269">
        <v>2830501</v>
      </c>
      <c r="G2606" s="265">
        <v>1550000</v>
      </c>
      <c r="H2606" s="269">
        <v>1</v>
      </c>
      <c r="J2606" s="265">
        <v>155000</v>
      </c>
      <c r="K2606" s="265">
        <v>1705000</v>
      </c>
      <c r="N2606" t="s">
        <v>4801</v>
      </c>
    </row>
    <row r="2607" spans="1:14" x14ac:dyDescent="0.3">
      <c r="A2607" s="58">
        <v>2607</v>
      </c>
      <c r="B2607" s="264">
        <v>46014</v>
      </c>
      <c r="C2607" s="292" t="s">
        <v>1436</v>
      </c>
      <c r="E2607" s="292" t="s">
        <v>4721</v>
      </c>
      <c r="F2607" s="269" t="s">
        <v>4720</v>
      </c>
      <c r="G2607" s="265">
        <v>600000</v>
      </c>
      <c r="H2607" s="269">
        <v>1</v>
      </c>
      <c r="K2607" s="265">
        <v>600000</v>
      </c>
      <c r="N2607" t="s">
        <v>4801</v>
      </c>
    </row>
    <row r="2608" spans="1:14" x14ac:dyDescent="0.3">
      <c r="A2608" s="58">
        <v>2608</v>
      </c>
      <c r="B2608" s="264">
        <v>46014</v>
      </c>
      <c r="C2608" s="292" t="s">
        <v>1716</v>
      </c>
      <c r="E2608" s="292" t="s">
        <v>2790</v>
      </c>
      <c r="F2608" s="269">
        <v>1094302044</v>
      </c>
      <c r="G2608" s="265">
        <v>250000</v>
      </c>
      <c r="H2608" s="269">
        <v>1</v>
      </c>
      <c r="K2608" s="265">
        <v>250000</v>
      </c>
      <c r="N2608" t="s">
        <v>4801</v>
      </c>
    </row>
    <row r="2609" spans="1:14" x14ac:dyDescent="0.3">
      <c r="A2609" s="58">
        <v>2609</v>
      </c>
      <c r="B2609" s="264">
        <v>46014</v>
      </c>
      <c r="C2609" s="292" t="s">
        <v>1716</v>
      </c>
      <c r="E2609" s="292" t="s">
        <v>1753</v>
      </c>
      <c r="F2609" s="269">
        <v>501220641</v>
      </c>
      <c r="G2609" s="265">
        <v>200000</v>
      </c>
      <c r="H2609" s="269">
        <v>1</v>
      </c>
      <c r="K2609" s="265">
        <v>200000</v>
      </c>
      <c r="N2609" t="s">
        <v>4801</v>
      </c>
    </row>
    <row r="2610" spans="1:14" x14ac:dyDescent="0.3">
      <c r="A2610" s="58">
        <v>2610</v>
      </c>
      <c r="B2610" s="264">
        <v>46014</v>
      </c>
      <c r="C2610" s="292" t="s">
        <v>1716</v>
      </c>
      <c r="E2610" s="292" t="s">
        <v>2105</v>
      </c>
      <c r="F2610" s="269" t="s">
        <v>2573</v>
      </c>
      <c r="G2610" s="265">
        <v>60000</v>
      </c>
      <c r="H2610" s="269">
        <v>1</v>
      </c>
      <c r="K2610" s="265">
        <v>60000</v>
      </c>
      <c r="N2610" t="s">
        <v>4801</v>
      </c>
    </row>
    <row r="2611" spans="1:14" x14ac:dyDescent="0.3">
      <c r="A2611" s="58">
        <v>2611</v>
      </c>
      <c r="B2611" s="264">
        <v>46014</v>
      </c>
      <c r="C2611" s="292" t="s">
        <v>1448</v>
      </c>
      <c r="E2611" s="292" t="s">
        <v>3937</v>
      </c>
      <c r="F2611" s="269" t="s">
        <v>1205</v>
      </c>
      <c r="G2611" s="265">
        <v>450000</v>
      </c>
      <c r="H2611" s="269">
        <v>1</v>
      </c>
      <c r="K2611" s="265">
        <v>450000</v>
      </c>
      <c r="N2611" t="s">
        <v>4801</v>
      </c>
    </row>
    <row r="2612" spans="1:14" x14ac:dyDescent="0.3">
      <c r="A2612" s="58">
        <v>2612</v>
      </c>
      <c r="B2612" s="264">
        <v>46014</v>
      </c>
      <c r="C2612" s="292" t="s">
        <v>4396</v>
      </c>
      <c r="E2612" s="292" t="s">
        <v>4730</v>
      </c>
      <c r="L2612" s="265">
        <v>-1705000</v>
      </c>
    </row>
    <row r="2613" spans="1:14" x14ac:dyDescent="0.3">
      <c r="A2613" s="58">
        <v>2613</v>
      </c>
      <c r="B2613" s="264">
        <v>46014</v>
      </c>
      <c r="C2613" s="292" t="s">
        <v>4675</v>
      </c>
      <c r="E2613" s="292" t="s">
        <v>4731</v>
      </c>
      <c r="L2613" s="265">
        <v>-550000</v>
      </c>
    </row>
    <row r="2614" spans="1:14" x14ac:dyDescent="0.3">
      <c r="A2614" s="58">
        <v>2614</v>
      </c>
      <c r="B2614" s="264">
        <v>46014</v>
      </c>
      <c r="C2614" s="292" t="s">
        <v>3943</v>
      </c>
      <c r="E2614" s="292" t="s">
        <v>4732</v>
      </c>
      <c r="L2614" s="265">
        <v>-150000</v>
      </c>
    </row>
    <row r="2615" spans="1:14" x14ac:dyDescent="0.3">
      <c r="A2615" s="58">
        <v>2615</v>
      </c>
      <c r="B2615" s="264">
        <v>46013</v>
      </c>
      <c r="C2615" s="292" t="s">
        <v>3140</v>
      </c>
      <c r="E2615" s="292" t="s">
        <v>4733</v>
      </c>
      <c r="L2615" s="265">
        <v>-800000</v>
      </c>
    </row>
    <row r="2616" spans="1:14" x14ac:dyDescent="0.3">
      <c r="A2616" s="58">
        <v>2616</v>
      </c>
      <c r="B2616" s="264">
        <v>46014</v>
      </c>
      <c r="C2616" s="292" t="s">
        <v>1538</v>
      </c>
      <c r="E2616" s="292" t="s">
        <v>4734</v>
      </c>
      <c r="L2616" s="265">
        <v>-1100000</v>
      </c>
    </row>
    <row r="2617" spans="1:14" x14ac:dyDescent="0.3">
      <c r="A2617" s="58">
        <v>2617</v>
      </c>
      <c r="B2617" s="264">
        <v>46015</v>
      </c>
      <c r="C2617" s="292" t="s">
        <v>1393</v>
      </c>
      <c r="E2617" s="292" t="s">
        <v>1203</v>
      </c>
      <c r="F2617" s="269" t="s">
        <v>1202</v>
      </c>
      <c r="G2617" s="265">
        <v>1200000</v>
      </c>
      <c r="H2617" s="269">
        <v>1</v>
      </c>
      <c r="K2617" s="265">
        <v>1200000</v>
      </c>
      <c r="N2617" t="s">
        <v>4801</v>
      </c>
    </row>
    <row r="2618" spans="1:14" x14ac:dyDescent="0.3">
      <c r="A2618" s="58">
        <v>2618</v>
      </c>
      <c r="B2618" s="264">
        <v>46015</v>
      </c>
      <c r="C2618" s="292" t="s">
        <v>1592</v>
      </c>
      <c r="E2618" s="292" t="s">
        <v>2375</v>
      </c>
      <c r="F2618" s="269" t="s">
        <v>2867</v>
      </c>
      <c r="G2618" s="265">
        <v>750000</v>
      </c>
      <c r="H2618" s="269">
        <v>1</v>
      </c>
      <c r="K2618" s="265">
        <v>750000</v>
      </c>
      <c r="N2618" t="s">
        <v>4801</v>
      </c>
    </row>
    <row r="2619" spans="1:14" x14ac:dyDescent="0.3">
      <c r="A2619" s="58">
        <v>2619</v>
      </c>
      <c r="B2619" s="264">
        <v>46015</v>
      </c>
      <c r="C2619" s="292" t="s">
        <v>2254</v>
      </c>
      <c r="E2619" s="292" t="s">
        <v>2084</v>
      </c>
      <c r="F2619" s="269">
        <v>1068298044</v>
      </c>
      <c r="G2619" s="265">
        <v>500000</v>
      </c>
      <c r="H2619" s="269">
        <v>1</v>
      </c>
      <c r="K2619" s="265">
        <v>500000</v>
      </c>
      <c r="N2619" t="s">
        <v>4801</v>
      </c>
    </row>
    <row r="2620" spans="1:14" x14ac:dyDescent="0.3">
      <c r="A2620" s="58">
        <v>2620</v>
      </c>
      <c r="B2620" s="264">
        <v>46015</v>
      </c>
      <c r="C2620" s="292" t="s">
        <v>2549</v>
      </c>
      <c r="E2620" s="292" t="s">
        <v>2283</v>
      </c>
      <c r="G2620" s="265">
        <v>1650000</v>
      </c>
      <c r="H2620" s="269">
        <v>1</v>
      </c>
      <c r="K2620" s="265">
        <v>1650000</v>
      </c>
      <c r="N2620" t="s">
        <v>4801</v>
      </c>
    </row>
    <row r="2621" spans="1:14" x14ac:dyDescent="0.3">
      <c r="A2621" s="58">
        <v>2621</v>
      </c>
      <c r="B2621" s="264">
        <v>46015</v>
      </c>
      <c r="C2621" s="292" t="s">
        <v>2254</v>
      </c>
      <c r="E2621" s="292" t="s">
        <v>4301</v>
      </c>
      <c r="L2621" s="265">
        <v>-500000</v>
      </c>
    </row>
    <row r="2622" spans="1:14" x14ac:dyDescent="0.3">
      <c r="A2622" s="58">
        <v>2622</v>
      </c>
      <c r="B2622" s="264">
        <v>46015</v>
      </c>
      <c r="C2622" s="292" t="s">
        <v>2549</v>
      </c>
      <c r="E2622" s="292" t="s">
        <v>4740</v>
      </c>
      <c r="L2622" s="265">
        <v>-1100000</v>
      </c>
    </row>
    <row r="2623" spans="1:14" x14ac:dyDescent="0.3">
      <c r="A2623" s="58">
        <v>2623</v>
      </c>
      <c r="B2623" s="264">
        <v>46015</v>
      </c>
      <c r="C2623" s="292" t="s">
        <v>1026</v>
      </c>
      <c r="E2623" s="292" t="s">
        <v>4644</v>
      </c>
      <c r="L2623" s="265">
        <v>-450000</v>
      </c>
    </row>
    <row r="2624" spans="1:14" x14ac:dyDescent="0.3">
      <c r="A2624" s="58">
        <v>2624</v>
      </c>
      <c r="B2624" s="264">
        <v>46015</v>
      </c>
      <c r="C2624" s="292" t="s">
        <v>1592</v>
      </c>
      <c r="E2624" s="292" t="s">
        <v>4741</v>
      </c>
      <c r="L2624" s="265">
        <v>-750000</v>
      </c>
    </row>
    <row r="2625" spans="1:14" x14ac:dyDescent="0.3">
      <c r="A2625" s="58">
        <v>2625</v>
      </c>
      <c r="B2625" s="264">
        <v>46017</v>
      </c>
      <c r="C2625" s="292" t="s">
        <v>1580</v>
      </c>
      <c r="E2625" s="292" t="s">
        <v>4742</v>
      </c>
      <c r="L2625" s="265">
        <v>-715000</v>
      </c>
    </row>
    <row r="2626" spans="1:14" x14ac:dyDescent="0.3">
      <c r="A2626" s="58">
        <v>2626</v>
      </c>
      <c r="B2626" s="264">
        <v>46017</v>
      </c>
      <c r="C2626" s="292" t="s">
        <v>2549</v>
      </c>
      <c r="E2626" s="292" t="s">
        <v>4530</v>
      </c>
      <c r="L2626" s="265">
        <v>-1650000</v>
      </c>
    </row>
    <row r="2627" spans="1:14" x14ac:dyDescent="0.3">
      <c r="A2627" s="58">
        <v>2627</v>
      </c>
      <c r="B2627" s="264">
        <v>46017</v>
      </c>
      <c r="C2627" s="292" t="s">
        <v>1580</v>
      </c>
      <c r="E2627" s="292" t="s">
        <v>2375</v>
      </c>
      <c r="F2627" s="269" t="s">
        <v>2408</v>
      </c>
      <c r="G2627" s="265">
        <v>750000</v>
      </c>
      <c r="H2627" s="269">
        <v>1</v>
      </c>
      <c r="J2627" s="266">
        <v>75000</v>
      </c>
      <c r="K2627" s="265">
        <v>825000</v>
      </c>
      <c r="N2627" t="s">
        <v>4801</v>
      </c>
    </row>
    <row r="2628" spans="1:14" x14ac:dyDescent="0.3">
      <c r="A2628" s="58">
        <v>2628</v>
      </c>
      <c r="B2628" s="264">
        <v>46017</v>
      </c>
      <c r="C2628" s="292" t="s">
        <v>1367</v>
      </c>
      <c r="E2628" s="292" t="s">
        <v>1529</v>
      </c>
      <c r="G2628" s="265">
        <v>200000</v>
      </c>
      <c r="H2628" s="269">
        <v>1</v>
      </c>
      <c r="K2628" s="265">
        <v>200000</v>
      </c>
      <c r="N2628" t="s">
        <v>4801</v>
      </c>
    </row>
    <row r="2629" spans="1:14" x14ac:dyDescent="0.3">
      <c r="A2629" s="58">
        <v>2629</v>
      </c>
      <c r="B2629" s="264">
        <v>46017</v>
      </c>
      <c r="C2629" s="292" t="s">
        <v>1446</v>
      </c>
      <c r="E2629" s="292" t="s">
        <v>1737</v>
      </c>
      <c r="G2629" s="265">
        <v>1100000</v>
      </c>
      <c r="H2629" s="269">
        <v>1</v>
      </c>
      <c r="J2629" s="266">
        <v>110000</v>
      </c>
      <c r="K2629" s="265">
        <v>1210000</v>
      </c>
      <c r="N2629" t="s">
        <v>4801</v>
      </c>
    </row>
    <row r="2630" spans="1:14" x14ac:dyDescent="0.3">
      <c r="A2630" s="58">
        <v>2630</v>
      </c>
      <c r="B2630" s="264">
        <v>46017</v>
      </c>
      <c r="C2630" s="292" t="s">
        <v>1367</v>
      </c>
      <c r="E2630" s="292" t="s">
        <v>4746</v>
      </c>
      <c r="L2630" s="265">
        <v>-450000</v>
      </c>
    </row>
    <row r="2631" spans="1:14" x14ac:dyDescent="0.3">
      <c r="A2631" s="58">
        <v>2631</v>
      </c>
      <c r="B2631" s="264">
        <v>46017</v>
      </c>
      <c r="C2631" s="292" t="s">
        <v>1467</v>
      </c>
      <c r="E2631" s="292" t="s">
        <v>2037</v>
      </c>
      <c r="F2631" s="269" t="s">
        <v>3589</v>
      </c>
      <c r="G2631" s="265">
        <v>1000000</v>
      </c>
      <c r="H2631" s="269">
        <v>1</v>
      </c>
      <c r="K2631" s="265">
        <v>1000000</v>
      </c>
      <c r="N2631" t="s">
        <v>4801</v>
      </c>
    </row>
    <row r="2632" spans="1:14" x14ac:dyDescent="0.3">
      <c r="A2632" s="58">
        <v>2632</v>
      </c>
      <c r="B2632" s="264">
        <v>46018</v>
      </c>
      <c r="C2632" s="292" t="s">
        <v>2774</v>
      </c>
      <c r="E2632" s="292" t="s">
        <v>1737</v>
      </c>
      <c r="G2632" s="265">
        <v>1100000</v>
      </c>
      <c r="H2632" s="269">
        <v>1</v>
      </c>
      <c r="K2632" s="265">
        <v>1100000</v>
      </c>
      <c r="N2632" t="s">
        <v>4801</v>
      </c>
    </row>
    <row r="2633" spans="1:14" x14ac:dyDescent="0.3">
      <c r="A2633" s="58">
        <v>2633</v>
      </c>
      <c r="B2633" s="264">
        <v>46020</v>
      </c>
      <c r="C2633" s="292" t="s">
        <v>3192</v>
      </c>
      <c r="E2633" s="292" t="s">
        <v>4749</v>
      </c>
      <c r="L2633" s="265">
        <v>-1550000</v>
      </c>
    </row>
    <row r="2634" spans="1:14" x14ac:dyDescent="0.3">
      <c r="A2634" s="58">
        <v>2634</v>
      </c>
      <c r="B2634" s="264">
        <v>46020</v>
      </c>
      <c r="C2634" s="292" t="s">
        <v>1855</v>
      </c>
      <c r="E2634" s="292" t="s">
        <v>2173</v>
      </c>
      <c r="F2634" s="269" t="s">
        <v>1199</v>
      </c>
      <c r="G2634" s="265">
        <v>1500000</v>
      </c>
      <c r="H2634" s="269">
        <v>1</v>
      </c>
      <c r="K2634" s="265">
        <v>1500000</v>
      </c>
      <c r="M2634" s="292" t="s">
        <v>4750</v>
      </c>
      <c r="N2634" t="s">
        <v>4801</v>
      </c>
    </row>
    <row r="2635" spans="1:14" x14ac:dyDescent="0.3">
      <c r="A2635" s="58">
        <v>2635</v>
      </c>
      <c r="B2635" s="264">
        <v>46020</v>
      </c>
      <c r="C2635" s="292" t="s">
        <v>1855</v>
      </c>
      <c r="E2635" s="292" t="s">
        <v>2174</v>
      </c>
      <c r="F2635" s="269" t="s">
        <v>1797</v>
      </c>
      <c r="G2635" s="265">
        <v>50000</v>
      </c>
      <c r="H2635" s="269">
        <v>1</v>
      </c>
      <c r="K2635" s="265">
        <v>50000</v>
      </c>
      <c r="N2635" t="s">
        <v>4801</v>
      </c>
    </row>
    <row r="2636" spans="1:14" x14ac:dyDescent="0.3">
      <c r="A2636" s="58">
        <v>2636</v>
      </c>
      <c r="B2636" s="264">
        <v>46020</v>
      </c>
      <c r="C2636" s="292" t="s">
        <v>1548</v>
      </c>
      <c r="E2636" s="292" t="s">
        <v>1853</v>
      </c>
      <c r="F2636" s="269" t="s">
        <v>4752</v>
      </c>
      <c r="G2636" s="265">
        <v>1100000</v>
      </c>
      <c r="H2636" s="269">
        <v>1</v>
      </c>
      <c r="J2636" s="266">
        <v>110000</v>
      </c>
      <c r="K2636" s="265">
        <v>1210000</v>
      </c>
      <c r="M2636" s="292" t="s">
        <v>4753</v>
      </c>
      <c r="N2636" t="s">
        <v>4801</v>
      </c>
    </row>
    <row r="2637" spans="1:14" x14ac:dyDescent="0.3">
      <c r="A2637" s="58">
        <v>2637</v>
      </c>
      <c r="B2637" s="264">
        <v>46020</v>
      </c>
      <c r="C2637" s="292" t="s">
        <v>1548</v>
      </c>
      <c r="E2637" s="292" t="s">
        <v>4754</v>
      </c>
      <c r="G2637" s="265">
        <v>1100000</v>
      </c>
      <c r="H2637" s="269">
        <v>1</v>
      </c>
      <c r="J2637" s="266">
        <v>110000</v>
      </c>
      <c r="K2637" s="265">
        <v>1210000</v>
      </c>
      <c r="N2637" t="s">
        <v>4801</v>
      </c>
    </row>
    <row r="2638" spans="1:14" x14ac:dyDescent="0.3">
      <c r="A2638" s="58">
        <v>2638</v>
      </c>
      <c r="B2638" s="264">
        <v>46020</v>
      </c>
      <c r="C2638" s="292" t="s">
        <v>1548</v>
      </c>
      <c r="E2638" s="292" t="s">
        <v>2404</v>
      </c>
      <c r="F2638" s="269">
        <v>1087298441</v>
      </c>
      <c r="G2638" s="265">
        <v>50000</v>
      </c>
      <c r="H2638" s="269">
        <v>1</v>
      </c>
      <c r="J2638" s="266">
        <v>5000</v>
      </c>
      <c r="K2638" s="265">
        <v>55000</v>
      </c>
      <c r="N2638" t="s">
        <v>4801</v>
      </c>
    </row>
    <row r="2639" spans="1:14" x14ac:dyDescent="0.3">
      <c r="A2639" s="58">
        <v>2639</v>
      </c>
      <c r="B2639" s="264">
        <v>46020</v>
      </c>
      <c r="C2639" s="292" t="s">
        <v>1448</v>
      </c>
      <c r="E2639" s="292" t="s">
        <v>1928</v>
      </c>
      <c r="F2639" s="269" t="s">
        <v>1927</v>
      </c>
      <c r="G2639" s="265">
        <v>1050000</v>
      </c>
      <c r="H2639" s="269">
        <v>1</v>
      </c>
      <c r="K2639" s="265">
        <v>1050000</v>
      </c>
      <c r="N2639" t="s">
        <v>4801</v>
      </c>
    </row>
    <row r="2640" spans="1:14" x14ac:dyDescent="0.3">
      <c r="A2640" s="58">
        <v>2640</v>
      </c>
      <c r="B2640" s="264">
        <v>46020</v>
      </c>
      <c r="C2640" s="292" t="s">
        <v>2849</v>
      </c>
      <c r="E2640" s="292" t="s">
        <v>4757</v>
      </c>
      <c r="F2640" s="269">
        <v>28120504</v>
      </c>
      <c r="G2640" s="265">
        <v>1100000</v>
      </c>
      <c r="H2640" s="269">
        <v>1</v>
      </c>
      <c r="J2640" s="266">
        <v>110000</v>
      </c>
      <c r="K2640" s="265">
        <v>1210000</v>
      </c>
      <c r="M2640" s="292" t="s">
        <v>4758</v>
      </c>
      <c r="N2640" t="s">
        <v>4801</v>
      </c>
    </row>
    <row r="2641" spans="1:14" x14ac:dyDescent="0.3">
      <c r="A2641" s="58">
        <v>2641</v>
      </c>
      <c r="B2641" s="264">
        <v>46020</v>
      </c>
      <c r="C2641" s="292" t="s">
        <v>3388</v>
      </c>
      <c r="E2641" s="292" t="s">
        <v>1201</v>
      </c>
      <c r="F2641" s="269" t="s">
        <v>1746</v>
      </c>
      <c r="G2641" s="265">
        <v>1100000</v>
      </c>
      <c r="H2641" s="269">
        <v>1</v>
      </c>
      <c r="K2641" s="265">
        <v>1100000</v>
      </c>
      <c r="M2641" s="292" t="s">
        <v>4760</v>
      </c>
      <c r="N2641" t="s">
        <v>4801</v>
      </c>
    </row>
    <row r="2642" spans="1:14" x14ac:dyDescent="0.3">
      <c r="A2642" s="58">
        <v>2642</v>
      </c>
      <c r="B2642" s="264">
        <v>46020</v>
      </c>
      <c r="C2642" s="292" t="s">
        <v>1450</v>
      </c>
      <c r="E2642" s="292" t="s">
        <v>1711</v>
      </c>
      <c r="F2642" s="269">
        <v>2800802</v>
      </c>
      <c r="G2642" s="265">
        <v>150000</v>
      </c>
      <c r="H2642" s="269">
        <v>1</v>
      </c>
      <c r="K2642" s="265">
        <v>150000</v>
      </c>
      <c r="N2642" t="s">
        <v>4801</v>
      </c>
    </row>
    <row r="2643" spans="1:14" x14ac:dyDescent="0.3">
      <c r="A2643" s="58">
        <v>2643</v>
      </c>
      <c r="B2643" s="264">
        <v>46021</v>
      </c>
      <c r="C2643" s="292" t="s">
        <v>2774</v>
      </c>
      <c r="E2643" s="292" t="s">
        <v>2082</v>
      </c>
      <c r="L2643" s="265">
        <v>-1100000</v>
      </c>
    </row>
    <row r="2644" spans="1:14" x14ac:dyDescent="0.3">
      <c r="A2644" s="58">
        <v>2644</v>
      </c>
      <c r="B2644" s="264">
        <v>46020</v>
      </c>
      <c r="C2644" s="292" t="s">
        <v>3388</v>
      </c>
      <c r="E2644" s="292" t="s">
        <v>3855</v>
      </c>
      <c r="L2644" s="265">
        <v>-1100000</v>
      </c>
    </row>
    <row r="2645" spans="1:14" x14ac:dyDescent="0.3">
      <c r="A2645" s="58">
        <v>2645</v>
      </c>
      <c r="B2645" s="264">
        <v>46021</v>
      </c>
      <c r="C2645" s="292" t="s">
        <v>1443</v>
      </c>
      <c r="E2645" s="292" t="s">
        <v>3454</v>
      </c>
      <c r="F2645" s="269" t="s">
        <v>1205</v>
      </c>
      <c r="G2645" s="265">
        <v>570000</v>
      </c>
      <c r="H2645" s="269">
        <v>1</v>
      </c>
      <c r="J2645" s="266">
        <v>57000</v>
      </c>
      <c r="K2645" s="265">
        <v>627000</v>
      </c>
    </row>
    <row r="2646" spans="1:14" x14ac:dyDescent="0.3">
      <c r="A2646" s="58">
        <v>2646</v>
      </c>
      <c r="B2646" s="264">
        <v>46021</v>
      </c>
      <c r="C2646" s="292" t="s">
        <v>2989</v>
      </c>
      <c r="E2646" s="292" t="s">
        <v>1201</v>
      </c>
      <c r="F2646" s="269" t="s">
        <v>1746</v>
      </c>
      <c r="G2646" s="265">
        <v>1200000</v>
      </c>
      <c r="H2646" s="269">
        <v>1</v>
      </c>
      <c r="K2646" s="265">
        <v>1200000</v>
      </c>
      <c r="N2646" t="s">
        <v>4801</v>
      </c>
    </row>
    <row r="2647" spans="1:14" x14ac:dyDescent="0.3">
      <c r="A2647" s="58">
        <v>2647</v>
      </c>
      <c r="B2647" s="264">
        <v>46021</v>
      </c>
      <c r="C2647" s="292" t="s">
        <v>2763</v>
      </c>
      <c r="E2647" s="292" t="s">
        <v>3937</v>
      </c>
      <c r="F2647" s="269" t="s">
        <v>1205</v>
      </c>
      <c r="G2647" s="265">
        <v>450000</v>
      </c>
      <c r="H2647" s="269">
        <v>1</v>
      </c>
      <c r="K2647" s="265">
        <v>450000</v>
      </c>
      <c r="N2647" t="s">
        <v>4801</v>
      </c>
    </row>
    <row r="2648" spans="1:14" x14ac:dyDescent="0.3">
      <c r="A2648" s="58">
        <v>2648</v>
      </c>
      <c r="B2648" s="264">
        <v>46021</v>
      </c>
      <c r="C2648" s="292" t="s">
        <v>2763</v>
      </c>
      <c r="E2648" s="292" t="s">
        <v>4279</v>
      </c>
      <c r="L2648" s="265">
        <v>-450000</v>
      </c>
    </row>
    <row r="2649" spans="1:14" x14ac:dyDescent="0.3">
      <c r="A2649" s="58">
        <v>2649</v>
      </c>
      <c r="B2649" s="264">
        <v>46021</v>
      </c>
      <c r="C2649" s="292" t="s">
        <v>1393</v>
      </c>
      <c r="E2649" s="292" t="s">
        <v>2084</v>
      </c>
      <c r="F2649" s="269">
        <v>1068298046</v>
      </c>
      <c r="G2649" s="265">
        <v>450000</v>
      </c>
      <c r="H2649" s="269">
        <v>1</v>
      </c>
      <c r="K2649" s="265">
        <v>450000</v>
      </c>
      <c r="N2649" t="s">
        <v>4801</v>
      </c>
    </row>
    <row r="2650" spans="1:14" x14ac:dyDescent="0.3">
      <c r="A2650" s="58">
        <v>2650</v>
      </c>
      <c r="B2650" s="264">
        <v>46021</v>
      </c>
      <c r="C2650" s="292" t="s">
        <v>1393</v>
      </c>
      <c r="E2650" s="292" t="s">
        <v>2186</v>
      </c>
      <c r="F2650" s="269" t="s">
        <v>2006</v>
      </c>
      <c r="G2650" s="265">
        <v>280000</v>
      </c>
      <c r="H2650" s="269">
        <v>1</v>
      </c>
      <c r="K2650" s="265">
        <v>280000</v>
      </c>
      <c r="M2650" s="292" t="s">
        <v>4767</v>
      </c>
      <c r="N2650" t="s">
        <v>4801</v>
      </c>
    </row>
    <row r="2651" spans="1:14" x14ac:dyDescent="0.3">
      <c r="A2651" s="58">
        <v>2651</v>
      </c>
      <c r="B2651" s="264">
        <v>46022</v>
      </c>
      <c r="C2651" s="292" t="s">
        <v>1888</v>
      </c>
      <c r="E2651" s="292" t="s">
        <v>4197</v>
      </c>
      <c r="L2651" s="265">
        <v>-1200000</v>
      </c>
    </row>
    <row r="2652" spans="1:14" x14ac:dyDescent="0.3">
      <c r="A2652" s="58">
        <v>2652</v>
      </c>
      <c r="B2652" s="264">
        <v>46022</v>
      </c>
      <c r="C2652" s="292" t="s">
        <v>1446</v>
      </c>
      <c r="E2652" s="292" t="s">
        <v>4769</v>
      </c>
      <c r="L2652" s="265">
        <v>-3080000</v>
      </c>
    </row>
    <row r="2653" spans="1:14" x14ac:dyDescent="0.3">
      <c r="A2653" s="58">
        <v>2653</v>
      </c>
      <c r="B2653" s="264">
        <v>46022</v>
      </c>
      <c r="C2653" s="292" t="s">
        <v>1436</v>
      </c>
      <c r="E2653" s="292" t="s">
        <v>4447</v>
      </c>
      <c r="L2653" s="265">
        <v>-600000</v>
      </c>
    </row>
    <row r="2654" spans="1:14" x14ac:dyDescent="0.3">
      <c r="A2654" s="58">
        <v>2654</v>
      </c>
      <c r="B2654" s="264">
        <v>46022</v>
      </c>
      <c r="C2654" s="292" t="s">
        <v>1548</v>
      </c>
      <c r="E2654" s="292" t="s">
        <v>4770</v>
      </c>
      <c r="L2654" s="265">
        <v>-2475000</v>
      </c>
    </row>
    <row r="2655" spans="1:14" x14ac:dyDescent="0.3">
      <c r="A2655" s="58">
        <v>2655</v>
      </c>
      <c r="B2655" s="264">
        <v>46022</v>
      </c>
      <c r="C2655" s="292" t="s">
        <v>2849</v>
      </c>
      <c r="E2655" s="292" t="s">
        <v>4771</v>
      </c>
      <c r="L2655" s="265">
        <v>-1210000</v>
      </c>
    </row>
    <row r="2656" spans="1:14" x14ac:dyDescent="0.3">
      <c r="A2656" s="58">
        <v>2656</v>
      </c>
      <c r="B2656" s="264">
        <v>46022</v>
      </c>
      <c r="C2656" s="292" t="s">
        <v>2989</v>
      </c>
      <c r="E2656" s="292" t="s">
        <v>4772</v>
      </c>
      <c r="L2656" s="265">
        <v>-1200000</v>
      </c>
    </row>
    <row r="2657" spans="1:13" x14ac:dyDescent="0.3">
      <c r="A2657" s="58">
        <v>2657</v>
      </c>
      <c r="B2657" s="264">
        <v>46022</v>
      </c>
      <c r="C2657" s="292" t="s">
        <v>1393</v>
      </c>
      <c r="E2657" s="292" t="s">
        <v>4773</v>
      </c>
      <c r="F2657" s="269">
        <v>6058007112</v>
      </c>
      <c r="G2657" s="265">
        <v>1100000</v>
      </c>
      <c r="H2657" s="269">
        <v>1</v>
      </c>
      <c r="K2657" s="265">
        <v>1100000</v>
      </c>
      <c r="M2657" s="292" t="s">
        <v>4774</v>
      </c>
    </row>
    <row r="2658" spans="1:13" x14ac:dyDescent="0.3">
      <c r="A2658" s="58">
        <v>2658</v>
      </c>
      <c r="B2658" s="264">
        <v>46022</v>
      </c>
      <c r="C2658" s="292" t="s">
        <v>1393</v>
      </c>
      <c r="E2658" s="292" t="s">
        <v>3763</v>
      </c>
      <c r="L2658" s="265">
        <v>-15390000</v>
      </c>
    </row>
    <row r="2659" spans="1:13" x14ac:dyDescent="0.3">
      <c r="A2659" s="58">
        <v>2659</v>
      </c>
      <c r="B2659" s="264">
        <v>46022</v>
      </c>
      <c r="C2659" s="292" t="s">
        <v>1855</v>
      </c>
      <c r="E2659" s="292" t="s">
        <v>4776</v>
      </c>
      <c r="L2659" s="265">
        <v>-1550000</v>
      </c>
    </row>
    <row r="2660" spans="1:13" x14ac:dyDescent="0.3">
      <c r="A2660" s="58">
        <v>2660</v>
      </c>
      <c r="B2660" s="264">
        <v>46022</v>
      </c>
      <c r="C2660" s="292" t="s">
        <v>1574</v>
      </c>
      <c r="E2660" s="292" t="s">
        <v>2050</v>
      </c>
      <c r="L2660" s="265">
        <v>-3300000</v>
      </c>
    </row>
    <row r="2661" spans="1:13" x14ac:dyDescent="0.3">
      <c r="A2661" s="58">
        <v>2661</v>
      </c>
      <c r="B2661" s="264">
        <v>46022</v>
      </c>
      <c r="C2661" s="292" t="s">
        <v>1147</v>
      </c>
      <c r="E2661" s="292" t="s">
        <v>4149</v>
      </c>
      <c r="L2661" s="265">
        <v>-1100000</v>
      </c>
    </row>
    <row r="2662" spans="1:13" x14ac:dyDescent="0.3">
      <c r="A2662" s="58">
        <v>2662</v>
      </c>
      <c r="B2662" s="264">
        <v>46022</v>
      </c>
      <c r="C2662" s="292" t="s">
        <v>1448</v>
      </c>
      <c r="E2662" s="292" t="s">
        <v>4778</v>
      </c>
      <c r="L2662" s="265">
        <v>-1500000</v>
      </c>
    </row>
    <row r="2663" spans="1:13" x14ac:dyDescent="0.3">
      <c r="A2663" s="58">
        <v>2663</v>
      </c>
      <c r="B2663" s="264">
        <v>46024</v>
      </c>
      <c r="C2663" s="292" t="s">
        <v>1535</v>
      </c>
      <c r="E2663" s="292" t="s">
        <v>3768</v>
      </c>
      <c r="L2663" s="265">
        <v>-5950000</v>
      </c>
    </row>
    <row r="2664" spans="1:13" x14ac:dyDescent="0.3">
      <c r="A2664" s="58">
        <v>2664</v>
      </c>
      <c r="B2664" s="264">
        <v>46024</v>
      </c>
      <c r="C2664" s="292" t="s">
        <v>1580</v>
      </c>
      <c r="E2664" s="292" t="s">
        <v>4448</v>
      </c>
      <c r="L2664" s="265">
        <v>-825000</v>
      </c>
    </row>
    <row r="2665" spans="1:13" x14ac:dyDescent="0.3">
      <c r="A2665" s="58">
        <v>2665</v>
      </c>
      <c r="B2665" s="264">
        <v>46024</v>
      </c>
      <c r="C2665" s="292" t="s">
        <v>1015</v>
      </c>
      <c r="E2665" s="292" t="s">
        <v>3802</v>
      </c>
      <c r="L2665" s="265">
        <v>-2090000</v>
      </c>
    </row>
    <row r="2666" spans="1:13" x14ac:dyDescent="0.3">
      <c r="A2666" s="58">
        <v>2666</v>
      </c>
      <c r="B2666" s="264">
        <v>46022</v>
      </c>
      <c r="C2666" s="292" t="s">
        <v>1571</v>
      </c>
      <c r="E2666" s="292" t="s">
        <v>4476</v>
      </c>
      <c r="L2666" s="265">
        <v>-393501</v>
      </c>
    </row>
    <row r="2667" spans="1:13" x14ac:dyDescent="0.3">
      <c r="A2667" s="58">
        <v>2667</v>
      </c>
      <c r="B2667" s="264">
        <v>46024</v>
      </c>
      <c r="C2667" s="292" t="s">
        <v>1799</v>
      </c>
      <c r="E2667" s="292" t="s">
        <v>3727</v>
      </c>
      <c r="L2667" s="265">
        <v>-3740000</v>
      </c>
    </row>
    <row r="2668" spans="1:13" x14ac:dyDescent="0.3">
      <c r="A2668" s="58">
        <v>2668</v>
      </c>
      <c r="B2668" s="264">
        <v>46024</v>
      </c>
      <c r="C2668" s="292" t="s">
        <v>4784</v>
      </c>
      <c r="E2668" s="292" t="s">
        <v>1796</v>
      </c>
      <c r="F2668" s="269" t="s">
        <v>1988</v>
      </c>
      <c r="G2668" s="265">
        <v>1500000</v>
      </c>
      <c r="H2668" s="269">
        <v>1</v>
      </c>
      <c r="K2668" s="265">
        <v>1500000</v>
      </c>
    </row>
    <row r="2669" spans="1:13" x14ac:dyDescent="0.3">
      <c r="A2669" s="58">
        <v>2669</v>
      </c>
      <c r="B2669" s="264">
        <v>46024</v>
      </c>
      <c r="C2669" s="292" t="s">
        <v>1053</v>
      </c>
      <c r="E2669" s="292" t="s">
        <v>1203</v>
      </c>
      <c r="F2669" s="269" t="s">
        <v>4252</v>
      </c>
      <c r="G2669" s="265">
        <v>1200000</v>
      </c>
      <c r="H2669" s="269">
        <v>1</v>
      </c>
      <c r="K2669" s="265">
        <v>1200000</v>
      </c>
    </row>
    <row r="2670" spans="1:13" x14ac:dyDescent="0.3">
      <c r="A2670" s="58">
        <v>2670</v>
      </c>
      <c r="B2670" s="264">
        <v>46024</v>
      </c>
      <c r="C2670" s="292" t="s">
        <v>4787</v>
      </c>
      <c r="E2670" s="292" t="s">
        <v>1887</v>
      </c>
      <c r="G2670" s="265">
        <v>300000</v>
      </c>
      <c r="H2670" s="269">
        <v>1</v>
      </c>
      <c r="K2670" s="265">
        <v>300000</v>
      </c>
    </row>
    <row r="2671" spans="1:13" x14ac:dyDescent="0.3">
      <c r="A2671" s="58">
        <v>2671</v>
      </c>
      <c r="B2671" s="264">
        <v>46024</v>
      </c>
      <c r="C2671" s="292" t="s">
        <v>1590</v>
      </c>
      <c r="E2671" s="292" t="s">
        <v>3937</v>
      </c>
      <c r="F2671" s="269" t="s">
        <v>1205</v>
      </c>
      <c r="G2671" s="265">
        <v>450000</v>
      </c>
      <c r="H2671" s="269">
        <v>1</v>
      </c>
      <c r="K2671" s="265">
        <v>450000</v>
      </c>
    </row>
    <row r="2672" spans="1:13" x14ac:dyDescent="0.3">
      <c r="A2672" s="58">
        <v>2672</v>
      </c>
      <c r="B2672" s="264">
        <v>46024</v>
      </c>
      <c r="C2672" s="292" t="s">
        <v>1590</v>
      </c>
      <c r="E2672" s="292" t="s">
        <v>2183</v>
      </c>
      <c r="F2672" s="269">
        <v>50229</v>
      </c>
      <c r="G2672" s="265">
        <v>75000</v>
      </c>
      <c r="H2672" s="269">
        <v>1</v>
      </c>
      <c r="K2672" s="265">
        <v>75000</v>
      </c>
    </row>
    <row r="2673" spans="1:12" x14ac:dyDescent="0.3">
      <c r="A2673" s="58">
        <v>2673</v>
      </c>
      <c r="B2673" s="264">
        <v>46024</v>
      </c>
      <c r="C2673" s="292" t="s">
        <v>1590</v>
      </c>
      <c r="E2673" s="292" t="s">
        <v>2184</v>
      </c>
      <c r="F2673" s="269" t="s">
        <v>1789</v>
      </c>
      <c r="G2673" s="265">
        <v>55000</v>
      </c>
      <c r="H2673" s="269">
        <v>1</v>
      </c>
      <c r="K2673" s="265">
        <v>55000</v>
      </c>
    </row>
    <row r="2674" spans="1:12" x14ac:dyDescent="0.3">
      <c r="A2674" s="58">
        <v>2674</v>
      </c>
      <c r="B2674" s="264">
        <v>46024</v>
      </c>
      <c r="C2674" s="292" t="s">
        <v>1590</v>
      </c>
      <c r="E2674" s="292" t="s">
        <v>2185</v>
      </c>
      <c r="F2674" s="269" t="s">
        <v>1816</v>
      </c>
      <c r="G2674" s="265">
        <v>10000</v>
      </c>
      <c r="H2674" s="269">
        <v>2</v>
      </c>
      <c r="K2674" s="265">
        <v>20000</v>
      </c>
    </row>
    <row r="2675" spans="1:12" x14ac:dyDescent="0.3">
      <c r="A2675" s="58">
        <v>2675</v>
      </c>
      <c r="B2675" s="264">
        <v>46024</v>
      </c>
      <c r="C2675" s="292" t="s">
        <v>3888</v>
      </c>
      <c r="E2675" s="292" t="s">
        <v>1529</v>
      </c>
      <c r="G2675" s="265">
        <v>200000</v>
      </c>
      <c r="H2675" s="269">
        <v>2</v>
      </c>
      <c r="J2675" s="266">
        <v>40000</v>
      </c>
      <c r="K2675" s="265">
        <v>440000</v>
      </c>
    </row>
    <row r="2676" spans="1:12" x14ac:dyDescent="0.3">
      <c r="A2676" s="58">
        <v>2676</v>
      </c>
      <c r="B2676" s="264">
        <v>46024</v>
      </c>
      <c r="C2676" s="292" t="s">
        <v>4815</v>
      </c>
      <c r="E2676" s="292" t="s">
        <v>4816</v>
      </c>
      <c r="F2676" s="269" t="s">
        <v>4817</v>
      </c>
      <c r="G2676" s="265">
        <v>950000</v>
      </c>
      <c r="H2676" s="269">
        <v>1</v>
      </c>
      <c r="K2676" s="265">
        <v>950000</v>
      </c>
    </row>
    <row r="2677" spans="1:12" x14ac:dyDescent="0.3">
      <c r="A2677" s="58">
        <v>2677</v>
      </c>
      <c r="B2677" s="264">
        <v>46024</v>
      </c>
      <c r="C2677" s="292" t="s">
        <v>1741</v>
      </c>
      <c r="E2677" s="292" t="s">
        <v>2183</v>
      </c>
      <c r="F2677" s="269">
        <v>50228</v>
      </c>
      <c r="G2677" s="265">
        <v>75000</v>
      </c>
      <c r="H2677" s="269">
        <v>2</v>
      </c>
      <c r="J2677" s="266">
        <v>15000</v>
      </c>
      <c r="K2677" s="265">
        <v>165000</v>
      </c>
    </row>
    <row r="2678" spans="1:12" x14ac:dyDescent="0.3">
      <c r="A2678" s="58">
        <v>2678</v>
      </c>
      <c r="B2678" s="264">
        <v>46024</v>
      </c>
      <c r="C2678" s="292" t="s">
        <v>1741</v>
      </c>
      <c r="E2678" s="292" t="s">
        <v>2181</v>
      </c>
      <c r="F2678" s="269" t="s">
        <v>1253</v>
      </c>
      <c r="G2678" s="265">
        <v>130000</v>
      </c>
      <c r="H2678" s="269">
        <v>1</v>
      </c>
      <c r="J2678" s="266">
        <v>13000</v>
      </c>
      <c r="K2678" s="265">
        <v>143000</v>
      </c>
    </row>
    <row r="2679" spans="1:12" x14ac:dyDescent="0.3">
      <c r="A2679" s="58">
        <v>2679</v>
      </c>
      <c r="B2679" s="264">
        <v>46024</v>
      </c>
      <c r="C2679" s="292" t="s">
        <v>1741</v>
      </c>
      <c r="E2679" s="292" t="s">
        <v>2183</v>
      </c>
      <c r="F2679" s="269">
        <v>50229</v>
      </c>
      <c r="G2679" s="265">
        <v>110000</v>
      </c>
      <c r="H2679" s="269">
        <v>2</v>
      </c>
      <c r="J2679" s="266">
        <v>22000</v>
      </c>
      <c r="K2679" s="265">
        <v>242000</v>
      </c>
    </row>
    <row r="2680" spans="1:12" x14ac:dyDescent="0.3">
      <c r="A2680" s="58">
        <v>2680</v>
      </c>
      <c r="B2680" s="264">
        <v>46024</v>
      </c>
      <c r="C2680" s="292" t="s">
        <v>1741</v>
      </c>
      <c r="E2680" s="292" t="s">
        <v>1513</v>
      </c>
      <c r="G2680" s="265">
        <v>20000</v>
      </c>
      <c r="H2680" s="269">
        <v>1</v>
      </c>
      <c r="J2680" s="266">
        <v>2000</v>
      </c>
      <c r="K2680" s="265">
        <v>22000</v>
      </c>
    </row>
    <row r="2681" spans="1:12" x14ac:dyDescent="0.3">
      <c r="A2681" s="58">
        <v>2681</v>
      </c>
      <c r="B2681" s="264">
        <v>46024</v>
      </c>
      <c r="C2681" s="292" t="s">
        <v>4784</v>
      </c>
      <c r="E2681" s="292" t="s">
        <v>4798</v>
      </c>
      <c r="L2681" s="265">
        <v>-1500000</v>
      </c>
    </row>
    <row r="2682" spans="1:12" x14ac:dyDescent="0.3">
      <c r="A2682" s="58">
        <v>2682</v>
      </c>
      <c r="B2682" s="264">
        <v>46024</v>
      </c>
      <c r="C2682" s="292" t="s">
        <v>4787</v>
      </c>
      <c r="E2682" s="292" t="s">
        <v>4799</v>
      </c>
      <c r="L2682" s="265">
        <v>-300000</v>
      </c>
    </row>
    <row r="2683" spans="1:12" x14ac:dyDescent="0.3">
      <c r="A2683" s="58">
        <v>2683</v>
      </c>
      <c r="B2683" s="264">
        <v>46025</v>
      </c>
      <c r="C2683" s="292" t="s">
        <v>1046</v>
      </c>
      <c r="E2683" s="292" t="s">
        <v>1947</v>
      </c>
      <c r="G2683" s="265">
        <v>100000</v>
      </c>
      <c r="H2683" s="269">
        <v>1</v>
      </c>
      <c r="K2683" s="265">
        <v>100000</v>
      </c>
    </row>
    <row r="2684" spans="1:12" x14ac:dyDescent="0.3">
      <c r="A2684" s="58">
        <v>2684</v>
      </c>
      <c r="B2684" s="264">
        <v>46027</v>
      </c>
      <c r="C2684" s="292" t="s">
        <v>1053</v>
      </c>
      <c r="E2684" s="292" t="s">
        <v>3834</v>
      </c>
      <c r="L2684" s="265">
        <v>-1200000</v>
      </c>
    </row>
    <row r="2685" spans="1:12" x14ac:dyDescent="0.3">
      <c r="A2685" s="58">
        <v>2685</v>
      </c>
      <c r="B2685" s="264">
        <v>46027</v>
      </c>
      <c r="C2685" s="292" t="s">
        <v>4810</v>
      </c>
      <c r="E2685" s="292" t="s">
        <v>4811</v>
      </c>
      <c r="F2685" s="269" t="s">
        <v>4812</v>
      </c>
      <c r="G2685" s="265">
        <v>1200000</v>
      </c>
      <c r="H2685" s="269">
        <v>1</v>
      </c>
      <c r="K2685" s="265">
        <v>1200000</v>
      </c>
    </row>
    <row r="2686" spans="1:12" x14ac:dyDescent="0.3">
      <c r="A2686" s="58">
        <v>2686</v>
      </c>
      <c r="B2686" s="264">
        <v>46027</v>
      </c>
      <c r="C2686" s="292" t="s">
        <v>1592</v>
      </c>
      <c r="E2686" s="292" t="s">
        <v>1201</v>
      </c>
      <c r="F2686" s="269" t="s">
        <v>1746</v>
      </c>
      <c r="G2686" s="265">
        <v>1000000</v>
      </c>
      <c r="H2686" s="269">
        <v>1</v>
      </c>
      <c r="K2686" s="265">
        <v>1000000</v>
      </c>
    </row>
    <row r="2687" spans="1:12" x14ac:dyDescent="0.3">
      <c r="A2687" s="58">
        <v>2687</v>
      </c>
      <c r="B2687" s="264">
        <v>46027</v>
      </c>
      <c r="C2687" s="292" t="s">
        <v>1592</v>
      </c>
      <c r="E2687" s="292" t="s">
        <v>1490</v>
      </c>
      <c r="F2687" s="269" t="s">
        <v>2670</v>
      </c>
      <c r="G2687" s="265">
        <v>350000</v>
      </c>
      <c r="H2687" s="269">
        <v>1</v>
      </c>
      <c r="K2687" s="265">
        <v>350000</v>
      </c>
    </row>
    <row r="2688" spans="1:12" x14ac:dyDescent="0.3">
      <c r="A2688" s="58">
        <v>2688</v>
      </c>
      <c r="B2688" s="264">
        <v>46027</v>
      </c>
      <c r="C2688" s="292" t="s">
        <v>1784</v>
      </c>
      <c r="E2688" s="292" t="s">
        <v>1737</v>
      </c>
      <c r="G2688" s="265">
        <v>450000</v>
      </c>
      <c r="H2688" s="269">
        <v>1</v>
      </c>
      <c r="K2688" s="265">
        <v>450000</v>
      </c>
    </row>
    <row r="2689" spans="1:12" x14ac:dyDescent="0.3">
      <c r="A2689" s="58">
        <v>2689</v>
      </c>
      <c r="B2689" s="264">
        <v>46027</v>
      </c>
      <c r="C2689" s="292" t="s">
        <v>1467</v>
      </c>
      <c r="E2689" s="292" t="s">
        <v>4806</v>
      </c>
      <c r="F2689" s="269" t="s">
        <v>1202</v>
      </c>
      <c r="G2689" s="265">
        <v>100000</v>
      </c>
      <c r="H2689" s="269">
        <v>1</v>
      </c>
      <c r="K2689" s="265">
        <v>100000</v>
      </c>
    </row>
    <row r="2690" spans="1:12" x14ac:dyDescent="0.3">
      <c r="A2690" s="58">
        <v>2690</v>
      </c>
      <c r="B2690" s="264">
        <v>46027</v>
      </c>
      <c r="C2690" s="292" t="s">
        <v>2141</v>
      </c>
      <c r="E2690" s="292" t="s">
        <v>1711</v>
      </c>
      <c r="F2690" s="269">
        <v>2800802</v>
      </c>
      <c r="G2690" s="265">
        <v>150000</v>
      </c>
      <c r="H2690" s="269">
        <v>4</v>
      </c>
      <c r="K2690" s="265">
        <v>600000</v>
      </c>
    </row>
    <row r="2691" spans="1:12" x14ac:dyDescent="0.3">
      <c r="A2691" s="58">
        <v>2691</v>
      </c>
      <c r="B2691" s="264">
        <v>46027</v>
      </c>
      <c r="C2691" s="292" t="s">
        <v>1147</v>
      </c>
      <c r="E2691" s="292" t="s">
        <v>1711</v>
      </c>
      <c r="F2691" s="269">
        <v>2800802</v>
      </c>
      <c r="G2691" s="265">
        <v>150000</v>
      </c>
      <c r="H2691" s="269">
        <v>1</v>
      </c>
      <c r="K2691" s="265">
        <v>150000</v>
      </c>
    </row>
    <row r="2692" spans="1:12" x14ac:dyDescent="0.3">
      <c r="A2692" s="58">
        <v>2692</v>
      </c>
      <c r="B2692" s="264">
        <v>46027</v>
      </c>
      <c r="C2692" s="292" t="s">
        <v>1147</v>
      </c>
      <c r="E2692" s="292" t="s">
        <v>1513</v>
      </c>
      <c r="G2692" s="265">
        <v>20000</v>
      </c>
      <c r="H2692" s="269">
        <v>1</v>
      </c>
      <c r="K2692" s="265">
        <v>20000</v>
      </c>
    </row>
    <row r="2693" spans="1:12" x14ac:dyDescent="0.3">
      <c r="A2693" s="58">
        <v>2693</v>
      </c>
      <c r="B2693" s="264">
        <v>46027</v>
      </c>
      <c r="C2693" s="292" t="s">
        <v>3068</v>
      </c>
      <c r="E2693" s="292" t="s">
        <v>4813</v>
      </c>
      <c r="L2693" s="265">
        <v>-1200000</v>
      </c>
    </row>
    <row r="2694" spans="1:12" x14ac:dyDescent="0.3">
      <c r="A2694" s="58">
        <v>2694</v>
      </c>
      <c r="B2694" s="264">
        <v>46028</v>
      </c>
      <c r="C2694" s="292" t="s">
        <v>1741</v>
      </c>
      <c r="E2694" s="292" t="s">
        <v>4814</v>
      </c>
      <c r="L2694" s="265">
        <v>-2458500</v>
      </c>
    </row>
    <row r="2695" spans="1:12" x14ac:dyDescent="0.3">
      <c r="A2695" s="58">
        <v>2695</v>
      </c>
      <c r="B2695" s="264">
        <v>46028</v>
      </c>
      <c r="C2695" s="292" t="s">
        <v>1592</v>
      </c>
      <c r="E2695" s="292" t="s">
        <v>3852</v>
      </c>
      <c r="L2695" s="265">
        <v>-1350000</v>
      </c>
    </row>
    <row r="2696" spans="1:12" x14ac:dyDescent="0.3">
      <c r="A2696" s="58">
        <v>2696</v>
      </c>
      <c r="B2696" s="264">
        <v>46028</v>
      </c>
      <c r="C2696" s="292" t="s">
        <v>2593</v>
      </c>
      <c r="E2696" s="292" t="s">
        <v>4319</v>
      </c>
      <c r="L2696" s="265">
        <v>-420000</v>
      </c>
    </row>
    <row r="2697" spans="1:12" x14ac:dyDescent="0.3">
      <c r="A2697" s="58">
        <v>2697</v>
      </c>
      <c r="B2697" s="264">
        <v>46028</v>
      </c>
      <c r="C2697" s="292" t="s">
        <v>2141</v>
      </c>
      <c r="E2697" s="292" t="s">
        <v>4818</v>
      </c>
      <c r="L2697" s="265">
        <v>-600000</v>
      </c>
    </row>
    <row r="2698" spans="1:12" x14ac:dyDescent="0.3">
      <c r="A2698" s="58">
        <v>2698</v>
      </c>
      <c r="B2698" s="264">
        <v>46028</v>
      </c>
      <c r="C2698" s="292" t="s">
        <v>978</v>
      </c>
      <c r="E2698" s="292" t="s">
        <v>3988</v>
      </c>
      <c r="F2698" s="269" t="s">
        <v>3987</v>
      </c>
      <c r="G2698" s="265">
        <v>1272728</v>
      </c>
      <c r="H2698" s="269">
        <v>1</v>
      </c>
      <c r="J2698" s="266">
        <v>127273</v>
      </c>
      <c r="K2698" s="265">
        <v>1400001</v>
      </c>
    </row>
    <row r="2699" spans="1:12" x14ac:dyDescent="0.3">
      <c r="A2699" s="58">
        <v>2699</v>
      </c>
      <c r="B2699" s="264">
        <v>46028</v>
      </c>
      <c r="C2699" s="292" t="s">
        <v>978</v>
      </c>
      <c r="E2699" s="292">
        <v>-1</v>
      </c>
      <c r="G2699" s="265">
        <v>-1</v>
      </c>
      <c r="H2699" s="269">
        <v>1</v>
      </c>
      <c r="K2699" s="265">
        <v>-1</v>
      </c>
    </row>
    <row r="2700" spans="1:12" x14ac:dyDescent="0.3">
      <c r="A2700" s="58">
        <v>2700</v>
      </c>
      <c r="B2700" s="264">
        <v>46028</v>
      </c>
      <c r="C2700" s="292" t="s">
        <v>1574</v>
      </c>
      <c r="E2700" s="292" t="s">
        <v>1699</v>
      </c>
      <c r="F2700" s="269" t="s">
        <v>1698</v>
      </c>
      <c r="G2700" s="265">
        <v>50000</v>
      </c>
      <c r="H2700" s="269">
        <v>1</v>
      </c>
      <c r="J2700" s="266">
        <v>5000</v>
      </c>
      <c r="K2700" s="265">
        <v>55000</v>
      </c>
    </row>
    <row r="2701" spans="1:12" x14ac:dyDescent="0.3">
      <c r="A2701" s="58">
        <v>2701</v>
      </c>
      <c r="B2701" s="264">
        <v>46028</v>
      </c>
      <c r="C2701" s="292" t="s">
        <v>1535</v>
      </c>
      <c r="E2701" s="292" t="s">
        <v>4009</v>
      </c>
      <c r="F2701" s="269" t="s">
        <v>2210</v>
      </c>
      <c r="G2701" s="265">
        <v>250000</v>
      </c>
      <c r="H2701" s="269">
        <v>1</v>
      </c>
      <c r="K2701" s="265">
        <v>250000</v>
      </c>
    </row>
    <row r="2702" spans="1:12" x14ac:dyDescent="0.3">
      <c r="A2702" s="58">
        <v>2702</v>
      </c>
      <c r="B2702" s="264">
        <v>46028</v>
      </c>
      <c r="C2702" s="292" t="s">
        <v>1393</v>
      </c>
      <c r="E2702" s="292" t="s">
        <v>1737</v>
      </c>
      <c r="G2702" s="265">
        <v>450000</v>
      </c>
      <c r="H2702" s="269">
        <v>1</v>
      </c>
      <c r="K2702" s="265">
        <v>450000</v>
      </c>
    </row>
    <row r="2703" spans="1:12" x14ac:dyDescent="0.3">
      <c r="A2703" s="58">
        <v>2703</v>
      </c>
      <c r="B2703" s="264">
        <v>46028</v>
      </c>
      <c r="C2703" s="292" t="s">
        <v>2018</v>
      </c>
      <c r="E2703" s="292" t="s">
        <v>1730</v>
      </c>
      <c r="F2703" s="269">
        <v>2850701</v>
      </c>
      <c r="G2703" s="265">
        <v>600000</v>
      </c>
      <c r="H2703" s="269">
        <v>1</v>
      </c>
      <c r="K2703" s="265">
        <v>600000</v>
      </c>
    </row>
    <row r="2704" spans="1:12" x14ac:dyDescent="0.3">
      <c r="A2704" s="58">
        <v>2704</v>
      </c>
      <c r="B2704" s="264">
        <v>46028</v>
      </c>
      <c r="C2704" s="292" t="s">
        <v>1479</v>
      </c>
      <c r="E2704" s="292" t="s">
        <v>4825</v>
      </c>
      <c r="F2704" s="269" t="s">
        <v>4824</v>
      </c>
      <c r="G2704" s="265">
        <v>1400000</v>
      </c>
      <c r="H2704" s="269">
        <v>1</v>
      </c>
      <c r="K2704" s="265">
        <v>1400000</v>
      </c>
    </row>
    <row r="2705" spans="1:12" x14ac:dyDescent="0.3">
      <c r="A2705" s="58">
        <v>2705</v>
      </c>
      <c r="B2705" s="264">
        <v>46028</v>
      </c>
      <c r="C2705" s="292" t="s">
        <v>1571</v>
      </c>
      <c r="E2705" s="292" t="s">
        <v>1737</v>
      </c>
      <c r="G2705" s="265">
        <v>650000</v>
      </c>
      <c r="H2705" s="269">
        <v>1</v>
      </c>
      <c r="J2705" s="266">
        <v>65000</v>
      </c>
      <c r="K2705" s="265">
        <v>715000</v>
      </c>
    </row>
    <row r="2706" spans="1:12" x14ac:dyDescent="0.3">
      <c r="A2706" s="58">
        <v>2706</v>
      </c>
      <c r="B2706" s="264">
        <v>46028</v>
      </c>
      <c r="C2706" s="292" t="s">
        <v>1571</v>
      </c>
      <c r="E2706" s="292" t="s">
        <v>1513</v>
      </c>
      <c r="G2706" s="265">
        <v>20000</v>
      </c>
      <c r="H2706" s="269">
        <v>1</v>
      </c>
      <c r="J2706" s="266">
        <v>2000</v>
      </c>
      <c r="K2706" s="265">
        <v>22000</v>
      </c>
    </row>
    <row r="2707" spans="1:12" x14ac:dyDescent="0.3">
      <c r="A2707" s="58">
        <v>2707</v>
      </c>
      <c r="B2707" s="264">
        <v>46028</v>
      </c>
      <c r="C2707" s="292" t="s">
        <v>978</v>
      </c>
      <c r="E2707" s="292" t="s">
        <v>4257</v>
      </c>
      <c r="L2707" s="265">
        <v>-1400000</v>
      </c>
    </row>
    <row r="2708" spans="1:12" x14ac:dyDescent="0.3">
      <c r="A2708" s="58">
        <v>2708</v>
      </c>
      <c r="B2708" s="264">
        <v>46028</v>
      </c>
      <c r="C2708" s="292" t="s">
        <v>2018</v>
      </c>
      <c r="E2708" s="292" t="s">
        <v>4542</v>
      </c>
      <c r="L2708" s="265">
        <v>-600000</v>
      </c>
    </row>
    <row r="2709" spans="1:12" x14ac:dyDescent="0.3">
      <c r="A2709" s="58">
        <v>2709</v>
      </c>
      <c r="B2709" s="264">
        <v>46029</v>
      </c>
      <c r="C2709" s="292" t="s">
        <v>1450</v>
      </c>
      <c r="E2709" s="292" t="s">
        <v>4828</v>
      </c>
      <c r="L2709" s="265">
        <v>-1100000</v>
      </c>
    </row>
    <row r="2710" spans="1:12" x14ac:dyDescent="0.3">
      <c r="A2710" s="58">
        <v>2710</v>
      </c>
      <c r="B2710" s="264">
        <v>46029</v>
      </c>
      <c r="C2710" s="292" t="s">
        <v>4675</v>
      </c>
      <c r="E2710" s="292" t="s">
        <v>4165</v>
      </c>
      <c r="F2710" s="269" t="s">
        <v>4830</v>
      </c>
      <c r="G2710" s="265">
        <v>1600000</v>
      </c>
      <c r="H2710" s="269">
        <v>1</v>
      </c>
      <c r="J2710" s="266">
        <v>160000</v>
      </c>
      <c r="K2710" s="265">
        <v>1760000</v>
      </c>
    </row>
    <row r="2711" spans="1:12" x14ac:dyDescent="0.3">
      <c r="A2711" s="58">
        <v>2711</v>
      </c>
      <c r="B2711" s="264">
        <v>46029</v>
      </c>
      <c r="C2711" s="292" t="s">
        <v>4675</v>
      </c>
      <c r="E2711" s="292" t="s">
        <v>4831</v>
      </c>
      <c r="G2711" s="265">
        <v>-1200000</v>
      </c>
      <c r="H2711" s="269">
        <v>1</v>
      </c>
      <c r="J2711" s="266">
        <v>-120000</v>
      </c>
      <c r="K2711" s="265">
        <v>-1320000</v>
      </c>
    </row>
    <row r="2712" spans="1:12" x14ac:dyDescent="0.3">
      <c r="A2712" s="58">
        <v>2712</v>
      </c>
      <c r="B2712" s="264">
        <v>46029</v>
      </c>
      <c r="C2712" s="292" t="s">
        <v>1018</v>
      </c>
      <c r="E2712" s="292" t="s">
        <v>2186</v>
      </c>
      <c r="F2712" s="269" t="s">
        <v>2006</v>
      </c>
      <c r="G2712" s="265">
        <v>10000</v>
      </c>
      <c r="H2712" s="269">
        <v>2</v>
      </c>
      <c r="K2712" s="265">
        <v>20000</v>
      </c>
    </row>
    <row r="2713" spans="1:12" x14ac:dyDescent="0.3">
      <c r="A2713" s="58">
        <v>2713</v>
      </c>
      <c r="B2713" s="264">
        <v>46029</v>
      </c>
      <c r="C2713" s="292" t="s">
        <v>1574</v>
      </c>
      <c r="E2713" s="292" t="s">
        <v>3454</v>
      </c>
      <c r="F2713" s="269" t="s">
        <v>1205</v>
      </c>
      <c r="G2713" s="265">
        <v>590910</v>
      </c>
      <c r="H2713" s="269">
        <v>1</v>
      </c>
      <c r="J2713" s="266">
        <v>59091</v>
      </c>
      <c r="K2713" s="265">
        <v>650001</v>
      </c>
    </row>
    <row r="2714" spans="1:12" x14ac:dyDescent="0.3">
      <c r="A2714" s="58">
        <v>2714</v>
      </c>
      <c r="B2714" s="264">
        <v>46029</v>
      </c>
      <c r="C2714" s="292" t="s">
        <v>1574</v>
      </c>
      <c r="E2714" s="292">
        <v>-1</v>
      </c>
      <c r="G2714" s="265">
        <v>-1</v>
      </c>
      <c r="H2714" s="269">
        <v>1</v>
      </c>
      <c r="K2714" s="265">
        <v>-1</v>
      </c>
    </row>
    <row r="2715" spans="1:12" x14ac:dyDescent="0.3">
      <c r="A2715" s="58">
        <v>2715</v>
      </c>
      <c r="B2715" s="264">
        <v>46029</v>
      </c>
      <c r="C2715" s="292" t="s">
        <v>1574</v>
      </c>
      <c r="E2715" s="292" t="s">
        <v>2183</v>
      </c>
      <c r="F2715" s="269">
        <v>50229</v>
      </c>
      <c r="G2715" s="265">
        <v>75000</v>
      </c>
      <c r="H2715" s="269">
        <v>1</v>
      </c>
      <c r="J2715" s="266">
        <v>7500</v>
      </c>
      <c r="K2715" s="265">
        <v>82500</v>
      </c>
    </row>
    <row r="2716" spans="1:12" x14ac:dyDescent="0.3">
      <c r="A2716" s="58">
        <v>2716</v>
      </c>
      <c r="B2716" s="264">
        <v>46029</v>
      </c>
      <c r="C2716" s="292" t="s">
        <v>1574</v>
      </c>
      <c r="E2716" s="292" t="s">
        <v>2185</v>
      </c>
      <c r="F2716" s="269" t="s">
        <v>1816</v>
      </c>
      <c r="G2716" s="265">
        <v>10000</v>
      </c>
      <c r="H2716" s="269">
        <v>5</v>
      </c>
      <c r="J2716" s="266">
        <v>5000</v>
      </c>
      <c r="K2716" s="265">
        <v>55000</v>
      </c>
    </row>
    <row r="2717" spans="1:12" x14ac:dyDescent="0.3">
      <c r="A2717" s="58">
        <v>2717</v>
      </c>
      <c r="B2717" s="264">
        <v>46029</v>
      </c>
      <c r="C2717" s="292" t="s">
        <v>1592</v>
      </c>
      <c r="E2717" s="292" t="s">
        <v>2145</v>
      </c>
      <c r="F2717" s="269" t="s">
        <v>4835</v>
      </c>
      <c r="G2717" s="265">
        <v>1550000</v>
      </c>
      <c r="H2717" s="269">
        <v>1</v>
      </c>
      <c r="K2717" s="265">
        <v>1550000</v>
      </c>
    </row>
    <row r="2718" spans="1:12" x14ac:dyDescent="0.3">
      <c r="A2718" s="58">
        <v>2718</v>
      </c>
      <c r="B2718" s="264">
        <v>46029</v>
      </c>
      <c r="C2718" s="292" t="s">
        <v>4675</v>
      </c>
      <c r="E2718" s="292" t="s">
        <v>4837</v>
      </c>
      <c r="L2718" s="265">
        <v>-440000</v>
      </c>
    </row>
    <row r="2719" spans="1:12" x14ac:dyDescent="0.3">
      <c r="A2719" s="58">
        <v>2719</v>
      </c>
      <c r="B2719" s="264">
        <v>46030</v>
      </c>
      <c r="C2719" s="292" t="s">
        <v>1592</v>
      </c>
      <c r="E2719" s="292" t="s">
        <v>3852</v>
      </c>
      <c r="L2719" s="265">
        <v>-1550000</v>
      </c>
    </row>
    <row r="2720" spans="1:12" x14ac:dyDescent="0.3">
      <c r="A2720" s="58">
        <v>2720</v>
      </c>
      <c r="B2720" s="264">
        <v>46030</v>
      </c>
      <c r="C2720" s="292" t="s">
        <v>1438</v>
      </c>
      <c r="E2720" s="292" t="s">
        <v>4842</v>
      </c>
      <c r="L2720" s="265">
        <v>-300000</v>
      </c>
    </row>
    <row r="2721" spans="1:12" x14ac:dyDescent="0.3">
      <c r="A2721" s="58">
        <v>2721</v>
      </c>
      <c r="B2721" s="264">
        <v>46030</v>
      </c>
      <c r="C2721" s="292" t="s">
        <v>1438</v>
      </c>
      <c r="E2721" s="292" t="s">
        <v>2021</v>
      </c>
      <c r="F2721" s="269" t="s">
        <v>1213</v>
      </c>
      <c r="G2721" s="265">
        <v>1500000</v>
      </c>
      <c r="H2721" s="269">
        <v>1</v>
      </c>
      <c r="K2721" s="265">
        <v>1500000</v>
      </c>
    </row>
    <row r="2722" spans="1:12" x14ac:dyDescent="0.3">
      <c r="A2722" s="58">
        <v>2722</v>
      </c>
      <c r="B2722" s="264">
        <v>46030</v>
      </c>
      <c r="C2722" s="292" t="s">
        <v>1438</v>
      </c>
      <c r="E2722" s="292" t="s">
        <v>3150</v>
      </c>
      <c r="F2722" s="269">
        <v>1087327175</v>
      </c>
      <c r="G2722" s="265">
        <v>80000</v>
      </c>
      <c r="H2722" s="269">
        <v>1</v>
      </c>
      <c r="K2722" s="265">
        <v>80000</v>
      </c>
    </row>
    <row r="2723" spans="1:12" x14ac:dyDescent="0.3">
      <c r="A2723" s="58">
        <v>2723</v>
      </c>
      <c r="B2723" s="264">
        <v>46030</v>
      </c>
      <c r="C2723" s="292" t="s">
        <v>2269</v>
      </c>
      <c r="E2723" s="292" t="s">
        <v>3569</v>
      </c>
      <c r="F2723" s="269" t="s">
        <v>3579</v>
      </c>
      <c r="G2723" s="265">
        <v>2500000</v>
      </c>
      <c r="H2723" s="269">
        <v>1</v>
      </c>
      <c r="K2723" s="265">
        <v>2500000</v>
      </c>
    </row>
    <row r="2724" spans="1:12" x14ac:dyDescent="0.3">
      <c r="A2724" s="58">
        <v>2724</v>
      </c>
      <c r="B2724" s="264">
        <v>46030</v>
      </c>
      <c r="C2724" s="292" t="s">
        <v>2269</v>
      </c>
      <c r="E2724" s="292" t="s">
        <v>2184</v>
      </c>
      <c r="F2724" s="269" t="s">
        <v>1789</v>
      </c>
      <c r="G2724" s="265">
        <v>70000</v>
      </c>
      <c r="H2724" s="269">
        <v>1</v>
      </c>
      <c r="K2724" s="265">
        <v>70000</v>
      </c>
    </row>
    <row r="2725" spans="1:12" x14ac:dyDescent="0.3">
      <c r="A2725" s="58">
        <v>2725</v>
      </c>
      <c r="B2725" s="264">
        <v>46030</v>
      </c>
      <c r="C2725" s="292" t="s">
        <v>1861</v>
      </c>
      <c r="E2725" s="292" t="s">
        <v>2189</v>
      </c>
      <c r="F2725" s="269">
        <v>2820403</v>
      </c>
      <c r="G2725" s="265">
        <v>1600000</v>
      </c>
      <c r="H2725" s="269">
        <v>1</v>
      </c>
      <c r="K2725" s="265">
        <v>1600000</v>
      </c>
    </row>
    <row r="2726" spans="1:12" x14ac:dyDescent="0.3">
      <c r="A2726" s="58">
        <v>2726</v>
      </c>
      <c r="B2726" s="264">
        <v>46030</v>
      </c>
      <c r="C2726" s="292" t="s">
        <v>1393</v>
      </c>
      <c r="E2726" s="292" t="s">
        <v>3937</v>
      </c>
      <c r="F2726" s="269" t="s">
        <v>1205</v>
      </c>
      <c r="G2726" s="265">
        <v>400000</v>
      </c>
      <c r="H2726" s="269">
        <v>2</v>
      </c>
      <c r="K2726" s="265">
        <v>800000</v>
      </c>
    </row>
    <row r="2727" spans="1:12" x14ac:dyDescent="0.3">
      <c r="A2727" s="58">
        <v>2727</v>
      </c>
      <c r="B2727" s="264">
        <v>46030</v>
      </c>
      <c r="C2727" s="292" t="s">
        <v>1393</v>
      </c>
      <c r="E2727" s="292" t="s">
        <v>2181</v>
      </c>
      <c r="F2727" s="269" t="s">
        <v>1253</v>
      </c>
      <c r="G2727" s="265">
        <v>130000</v>
      </c>
      <c r="H2727" s="269">
        <v>2</v>
      </c>
      <c r="K2727" s="265">
        <v>260000</v>
      </c>
    </row>
    <row r="2728" spans="1:12" x14ac:dyDescent="0.3">
      <c r="A2728" s="58">
        <v>2728</v>
      </c>
      <c r="B2728" s="264">
        <v>46030</v>
      </c>
      <c r="C2728" s="292" t="s">
        <v>1393</v>
      </c>
      <c r="E2728" s="292" t="s">
        <v>2184</v>
      </c>
      <c r="F2728" s="269" t="s">
        <v>1789</v>
      </c>
      <c r="G2728" s="265">
        <v>30000</v>
      </c>
      <c r="H2728" s="269">
        <v>3</v>
      </c>
      <c r="K2728" s="265">
        <v>90000</v>
      </c>
    </row>
    <row r="2729" spans="1:12" x14ac:dyDescent="0.3">
      <c r="A2729" s="58">
        <v>2729</v>
      </c>
      <c r="B2729" s="264">
        <v>46030</v>
      </c>
      <c r="C2729" s="292" t="s">
        <v>1393</v>
      </c>
      <c r="E2729" s="292" t="s">
        <v>2185</v>
      </c>
      <c r="F2729" s="269" t="s">
        <v>1816</v>
      </c>
      <c r="G2729" s="265">
        <v>10000</v>
      </c>
      <c r="H2729" s="269">
        <v>3</v>
      </c>
      <c r="K2729" s="265">
        <v>30000</v>
      </c>
    </row>
    <row r="2730" spans="1:12" x14ac:dyDescent="0.3">
      <c r="A2730" s="58">
        <v>2730</v>
      </c>
      <c r="B2730" s="264">
        <v>46030</v>
      </c>
      <c r="C2730" s="292" t="s">
        <v>1393</v>
      </c>
      <c r="E2730" s="292" t="s">
        <v>4847</v>
      </c>
      <c r="G2730" s="265">
        <v>10000</v>
      </c>
      <c r="H2730" s="269">
        <v>3</v>
      </c>
      <c r="K2730" s="265">
        <v>30000</v>
      </c>
    </row>
    <row r="2731" spans="1:12" x14ac:dyDescent="0.3">
      <c r="A2731" s="58">
        <v>2731</v>
      </c>
      <c r="B2731" s="264">
        <v>46030</v>
      </c>
      <c r="C2731" s="292" t="s">
        <v>1479</v>
      </c>
      <c r="E2731" s="292" t="s">
        <v>1529</v>
      </c>
      <c r="G2731" s="265">
        <v>450000</v>
      </c>
      <c r="H2731" s="269">
        <v>1</v>
      </c>
      <c r="K2731" s="265">
        <v>450000</v>
      </c>
    </row>
    <row r="2732" spans="1:12" x14ac:dyDescent="0.3">
      <c r="A2732" s="58">
        <v>2732</v>
      </c>
      <c r="B2732" s="264">
        <v>46030</v>
      </c>
      <c r="C2732" s="292" t="s">
        <v>1861</v>
      </c>
      <c r="E2732" s="292" t="s">
        <v>4851</v>
      </c>
      <c r="L2732" s="265">
        <v>-1600000</v>
      </c>
    </row>
  </sheetData>
  <autoFilter ref="A1:K2684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5" t="s">
        <v>4372</v>
      </c>
    </row>
    <row r="4" spans="1:1" x14ac:dyDescent="0.3">
      <c r="A4" s="306" t="s">
        <v>4374</v>
      </c>
    </row>
    <row r="5" spans="1:1" x14ac:dyDescent="0.3">
      <c r="A5" s="306" t="s">
        <v>4375</v>
      </c>
    </row>
    <row r="6" spans="1:1" x14ac:dyDescent="0.3">
      <c r="A6" s="306" t="s">
        <v>4376</v>
      </c>
    </row>
    <row r="7" spans="1:1" x14ac:dyDescent="0.3">
      <c r="A7" s="306" t="s">
        <v>4377</v>
      </c>
    </row>
    <row r="8" spans="1:1" x14ac:dyDescent="0.3">
      <c r="A8" s="306" t="s">
        <v>4378</v>
      </c>
    </row>
    <row r="9" spans="1:1" x14ac:dyDescent="0.3">
      <c r="A9" s="306" t="s">
        <v>4379</v>
      </c>
    </row>
    <row r="10" spans="1:1" x14ac:dyDescent="0.3">
      <c r="A10" s="306" t="s">
        <v>4380</v>
      </c>
    </row>
    <row r="11" spans="1:1" x14ac:dyDescent="0.3">
      <c r="A11" s="306" t="s">
        <v>4381</v>
      </c>
    </row>
    <row r="12" spans="1:1" x14ac:dyDescent="0.3">
      <c r="A12" s="306" t="s">
        <v>4382</v>
      </c>
    </row>
    <row r="13" spans="1:1" x14ac:dyDescent="0.3">
      <c r="A13" s="306" t="s">
        <v>4383</v>
      </c>
    </row>
    <row r="14" spans="1:1" x14ac:dyDescent="0.3">
      <c r="A14" s="306" t="s">
        <v>4373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C3" sqref="C3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46030</v>
      </c>
      <c r="B3" s="235" t="s">
        <v>1126</v>
      </c>
      <c r="C3" s="286">
        <f>SUMIF($B:$B,A3,I:I)</f>
        <v>7410000</v>
      </c>
      <c r="D3" s="237" t="s">
        <v>1124</v>
      </c>
      <c r="E3" s="236">
        <f ca="1">SUMIF($B:$B,TODAY(),E:E)</f>
        <v>0</v>
      </c>
      <c r="F3" s="247" t="s">
        <v>2511</v>
      </c>
      <c r="G3" s="236">
        <f>SUMIF($D:$D,"*schaeffler*",I:I)</f>
        <v>650001</v>
      </c>
      <c r="H3" s="247"/>
      <c r="I3" s="240"/>
      <c r="J3" s="69"/>
      <c r="K3" s="67"/>
    </row>
    <row r="4" spans="1:16" ht="15.95" customHeight="1" x14ac:dyDescent="0.3">
      <c r="A4" s="241">
        <f>MONTH(A3)</f>
        <v>1</v>
      </c>
      <c r="B4" s="235" t="s">
        <v>1127</v>
      </c>
      <c r="C4" s="236">
        <f>SUMIFS($I:$I,$B:$B,"&gt;="&amp;DATE(A5,A4,1),$B:$B,"&lt;="&amp;EOMONTH(DATE(A5,A4,1),0))</f>
        <v>24631500</v>
      </c>
      <c r="D4" s="238"/>
      <c r="E4" s="242"/>
      <c r="F4" s="247" t="s">
        <v>2512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2026</v>
      </c>
      <c r="B5" s="235" t="s">
        <v>1128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1677</v>
      </c>
      <c r="M8" s="54"/>
      <c r="N8" s="54"/>
      <c r="O8" s="54"/>
      <c r="P8" s="54"/>
    </row>
    <row r="9" spans="1:16" ht="18" customHeight="1" x14ac:dyDescent="0.3">
      <c r="A9" s="89">
        <v>2663</v>
      </c>
      <c r="B9" s="94">
        <v>46024</v>
      </c>
      <c r="C9" s="85" t="s">
        <v>1535</v>
      </c>
      <c r="D9" s="112" t="s">
        <v>3768</v>
      </c>
      <c r="E9" s="79"/>
      <c r="F9" s="224"/>
      <c r="H9" s="128"/>
      <c r="J9" s="80">
        <v>-5950000</v>
      </c>
      <c r="M9" s="54"/>
      <c r="N9" s="54"/>
      <c r="O9" s="54"/>
      <c r="P9" s="54"/>
    </row>
    <row r="10" spans="1:16" ht="18" customHeight="1" x14ac:dyDescent="0.3">
      <c r="A10" s="89">
        <v>2664</v>
      </c>
      <c r="B10" s="94">
        <v>46024</v>
      </c>
      <c r="C10" s="85" t="s">
        <v>1580</v>
      </c>
      <c r="D10" s="112" t="s">
        <v>4448</v>
      </c>
      <c r="E10" s="79"/>
      <c r="F10" s="224"/>
      <c r="H10" s="128"/>
      <c r="J10" s="80">
        <v>-825000</v>
      </c>
      <c r="M10" s="54"/>
      <c r="N10" s="54"/>
      <c r="O10" s="54"/>
      <c r="P10" s="54"/>
    </row>
    <row r="11" spans="1:16" ht="18" customHeight="1" x14ac:dyDescent="0.3">
      <c r="A11" s="89">
        <v>2665</v>
      </c>
      <c r="B11" s="94">
        <v>46024</v>
      </c>
      <c r="C11" s="85" t="s">
        <v>1015</v>
      </c>
      <c r="D11" s="112" t="s">
        <v>3802</v>
      </c>
      <c r="E11" s="79"/>
      <c r="F11" s="224"/>
      <c r="H11" s="128"/>
      <c r="J11" s="80">
        <v>-2090000</v>
      </c>
      <c r="M11" s="54"/>
      <c r="N11" s="54"/>
      <c r="O11" s="54"/>
      <c r="P11" s="54"/>
    </row>
    <row r="12" spans="1:16" ht="18" customHeight="1" x14ac:dyDescent="0.3">
      <c r="A12" s="89">
        <v>2667</v>
      </c>
      <c r="B12" s="94">
        <v>46024</v>
      </c>
      <c r="C12" s="85" t="s">
        <v>1799</v>
      </c>
      <c r="D12" s="112" t="s">
        <v>3727</v>
      </c>
      <c r="E12" s="79"/>
      <c r="F12" s="224"/>
      <c r="H12" s="128"/>
      <c r="J12" s="80">
        <v>-3740000</v>
      </c>
      <c r="M12" s="54"/>
      <c r="N12" s="54"/>
      <c r="O12" s="54"/>
      <c r="P12" s="54"/>
    </row>
    <row r="13" spans="1:16" ht="18" customHeight="1" x14ac:dyDescent="0.3">
      <c r="A13" s="89">
        <v>2668</v>
      </c>
      <c r="B13" s="94">
        <v>46024</v>
      </c>
      <c r="C13" s="85" t="s">
        <v>4784</v>
      </c>
      <c r="D13" s="112" t="s">
        <v>1796</v>
      </c>
      <c r="E13" s="78"/>
      <c r="F13" s="80">
        <v>1500000</v>
      </c>
      <c r="G13" s="85">
        <v>1</v>
      </c>
      <c r="I13" s="80">
        <v>1500000</v>
      </c>
      <c r="M13" s="54"/>
      <c r="N13" s="54"/>
      <c r="O13" s="54"/>
      <c r="P13" s="54"/>
    </row>
    <row r="14" spans="1:16" ht="18" customHeight="1" x14ac:dyDescent="0.3">
      <c r="A14" s="89">
        <v>2669</v>
      </c>
      <c r="B14" s="94">
        <v>46024</v>
      </c>
      <c r="C14" s="85" t="s">
        <v>1053</v>
      </c>
      <c r="D14" s="112" t="s">
        <v>1203</v>
      </c>
      <c r="E14" s="79"/>
      <c r="F14" s="224">
        <v>1200000</v>
      </c>
      <c r="G14" s="85">
        <v>1</v>
      </c>
      <c r="H14" s="128"/>
      <c r="I14" s="80">
        <v>1200000</v>
      </c>
      <c r="M14" s="54"/>
      <c r="N14" s="54"/>
      <c r="O14" s="54"/>
      <c r="P14" s="54"/>
    </row>
    <row r="15" spans="1:16" ht="18" customHeight="1" x14ac:dyDescent="0.3">
      <c r="A15" s="89">
        <v>2670</v>
      </c>
      <c r="B15" s="94">
        <v>46024</v>
      </c>
      <c r="C15" s="85" t="s">
        <v>4787</v>
      </c>
      <c r="D15" s="112" t="s">
        <v>1887</v>
      </c>
      <c r="E15" s="78"/>
      <c r="F15" s="80">
        <v>300000</v>
      </c>
      <c r="G15" s="85">
        <v>1</v>
      </c>
      <c r="I15" s="80">
        <v>300000</v>
      </c>
      <c r="M15" s="293"/>
      <c r="N15" s="54"/>
      <c r="O15" s="54"/>
      <c r="P15" s="54"/>
    </row>
    <row r="16" spans="1:16" ht="18" customHeight="1" x14ac:dyDescent="0.3">
      <c r="A16" s="82">
        <v>2671</v>
      </c>
      <c r="B16" s="93">
        <v>46024</v>
      </c>
      <c r="C16" s="83" t="s">
        <v>1590</v>
      </c>
      <c r="D16" s="113" t="s">
        <v>3937</v>
      </c>
      <c r="F16" s="120">
        <v>450000</v>
      </c>
      <c r="G16" s="85">
        <v>1</v>
      </c>
      <c r="I16" s="80">
        <v>450000</v>
      </c>
      <c r="M16" s="54"/>
      <c r="N16" s="54"/>
      <c r="O16" s="54"/>
      <c r="P16" s="54"/>
    </row>
    <row r="17" spans="1:16" ht="18" customHeight="1" x14ac:dyDescent="0.3">
      <c r="A17" s="89">
        <v>2672</v>
      </c>
      <c r="B17" s="94">
        <v>46024</v>
      </c>
      <c r="C17" s="85" t="s">
        <v>1590</v>
      </c>
      <c r="D17" s="112" t="s">
        <v>2183</v>
      </c>
      <c r="E17" s="78"/>
      <c r="F17" s="80">
        <v>75000</v>
      </c>
      <c r="G17" s="85">
        <v>1</v>
      </c>
      <c r="I17" s="80">
        <v>75000</v>
      </c>
      <c r="M17" s="54"/>
      <c r="N17" s="54"/>
      <c r="O17" s="54"/>
      <c r="P17" s="54"/>
    </row>
    <row r="18" spans="1:16" s="68" customFormat="1" ht="18" customHeight="1" x14ac:dyDescent="0.3">
      <c r="A18" s="89">
        <v>2673</v>
      </c>
      <c r="B18" s="94">
        <v>46024</v>
      </c>
      <c r="C18" s="85" t="s">
        <v>1590</v>
      </c>
      <c r="D18" s="112" t="s">
        <v>2184</v>
      </c>
      <c r="E18" s="79"/>
      <c r="F18" s="224">
        <v>55000</v>
      </c>
      <c r="G18" s="85">
        <v>1</v>
      </c>
      <c r="H18" s="128"/>
      <c r="I18" s="80">
        <v>55000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2674</v>
      </c>
      <c r="B19" s="94">
        <v>46024</v>
      </c>
      <c r="C19" s="85" t="s">
        <v>1590</v>
      </c>
      <c r="D19" s="112" t="s">
        <v>2185</v>
      </c>
      <c r="E19" s="78"/>
      <c r="F19" s="80">
        <v>10000</v>
      </c>
      <c r="G19" s="85">
        <v>2</v>
      </c>
      <c r="H19" s="126"/>
      <c r="I19" s="80">
        <v>20000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2675</v>
      </c>
      <c r="B20" s="94">
        <v>46024</v>
      </c>
      <c r="C20" s="85" t="s">
        <v>3888</v>
      </c>
      <c r="D20" s="112" t="s">
        <v>1529</v>
      </c>
      <c r="E20" s="79"/>
      <c r="F20" s="224">
        <v>200000</v>
      </c>
      <c r="G20" s="85">
        <v>2</v>
      </c>
      <c r="H20" s="128">
        <v>40000</v>
      </c>
      <c r="I20" s="80">
        <v>440000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2676</v>
      </c>
      <c r="B21" s="94">
        <v>46024</v>
      </c>
      <c r="C21" s="85" t="s">
        <v>1450</v>
      </c>
      <c r="D21" s="112" t="s">
        <v>2375</v>
      </c>
      <c r="E21" s="79"/>
      <c r="F21" s="224">
        <v>950000</v>
      </c>
      <c r="G21" s="85">
        <v>1</v>
      </c>
      <c r="H21" s="128"/>
      <c r="I21" s="80">
        <v>950000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2677</v>
      </c>
      <c r="B22" s="94">
        <v>46024</v>
      </c>
      <c r="C22" s="85" t="s">
        <v>1741</v>
      </c>
      <c r="D22" s="112" t="s">
        <v>2183</v>
      </c>
      <c r="E22" s="78"/>
      <c r="F22" s="80">
        <v>75000</v>
      </c>
      <c r="G22" s="85">
        <v>2</v>
      </c>
      <c r="H22" s="126">
        <v>15000</v>
      </c>
      <c r="I22" s="80">
        <v>165000</v>
      </c>
      <c r="J22" s="80"/>
      <c r="K22" s="69"/>
      <c r="L22" s="67"/>
    </row>
    <row r="23" spans="1:16" s="68" customFormat="1" ht="18" customHeight="1" x14ac:dyDescent="0.3">
      <c r="A23" s="89">
        <v>2678</v>
      </c>
      <c r="B23" s="94">
        <v>46024</v>
      </c>
      <c r="C23" s="85" t="s">
        <v>1741</v>
      </c>
      <c r="D23" s="112" t="s">
        <v>2181</v>
      </c>
      <c r="E23" s="78"/>
      <c r="F23" s="80">
        <v>130000</v>
      </c>
      <c r="G23" s="85">
        <v>1</v>
      </c>
      <c r="H23" s="126">
        <v>13000</v>
      </c>
      <c r="I23" s="80">
        <v>143000</v>
      </c>
      <c r="J23" s="80"/>
      <c r="K23" s="69"/>
      <c r="L23" s="67"/>
    </row>
    <row r="24" spans="1:16" s="68" customFormat="1" ht="18" customHeight="1" x14ac:dyDescent="0.3">
      <c r="A24" s="89">
        <v>2679</v>
      </c>
      <c r="B24" s="94">
        <v>46024</v>
      </c>
      <c r="C24" s="85" t="s">
        <v>1741</v>
      </c>
      <c r="D24" s="112" t="s">
        <v>2183</v>
      </c>
      <c r="E24" s="78"/>
      <c r="F24" s="80">
        <v>110000</v>
      </c>
      <c r="G24" s="85">
        <v>2</v>
      </c>
      <c r="H24" s="126">
        <v>22000</v>
      </c>
      <c r="I24" s="80">
        <v>242000</v>
      </c>
      <c r="J24" s="80"/>
      <c r="K24" s="69"/>
      <c r="L24" s="67"/>
    </row>
    <row r="25" spans="1:16" ht="18" customHeight="1" x14ac:dyDescent="0.3">
      <c r="A25" s="89">
        <v>2680</v>
      </c>
      <c r="B25" s="94">
        <v>46024</v>
      </c>
      <c r="C25" s="85" t="s">
        <v>1741</v>
      </c>
      <c r="D25" s="112" t="s">
        <v>1513</v>
      </c>
      <c r="E25" s="78"/>
      <c r="F25" s="80">
        <v>20000</v>
      </c>
      <c r="G25" s="85">
        <v>1</v>
      </c>
      <c r="H25" s="126">
        <v>2000</v>
      </c>
      <c r="I25" s="80">
        <v>22000</v>
      </c>
    </row>
    <row r="26" spans="1:16" ht="18" customHeight="1" x14ac:dyDescent="0.3">
      <c r="A26" s="89">
        <v>2681</v>
      </c>
      <c r="B26" s="94">
        <v>46024</v>
      </c>
      <c r="C26" s="85" t="s">
        <v>4784</v>
      </c>
      <c r="D26" s="112" t="s">
        <v>4798</v>
      </c>
      <c r="E26" s="78"/>
      <c r="F26" s="80"/>
      <c r="J26" s="80">
        <v>-1500000</v>
      </c>
    </row>
    <row r="27" spans="1:16" ht="18" customHeight="1" x14ac:dyDescent="0.3">
      <c r="A27" s="89">
        <v>2682</v>
      </c>
      <c r="B27" s="94">
        <v>46024</v>
      </c>
      <c r="C27" s="85" t="s">
        <v>4787</v>
      </c>
      <c r="D27" s="112" t="s">
        <v>4799</v>
      </c>
      <c r="E27" s="78"/>
      <c r="F27" s="80"/>
      <c r="J27" s="80">
        <v>-300000</v>
      </c>
    </row>
    <row r="28" spans="1:16" ht="18" customHeight="1" x14ac:dyDescent="0.3">
      <c r="A28" s="89">
        <v>2683</v>
      </c>
      <c r="B28" s="94">
        <v>46025</v>
      </c>
      <c r="C28" s="85" t="s">
        <v>1046</v>
      </c>
      <c r="D28" s="112" t="s">
        <v>1947</v>
      </c>
      <c r="E28" s="78"/>
      <c r="F28" s="80">
        <v>100000</v>
      </c>
      <c r="G28" s="85">
        <v>1</v>
      </c>
      <c r="I28" s="80">
        <v>100000</v>
      </c>
    </row>
    <row r="29" spans="1:16" ht="18" customHeight="1" x14ac:dyDescent="0.3">
      <c r="A29" s="89">
        <v>2684</v>
      </c>
      <c r="B29" s="94">
        <v>46027</v>
      </c>
      <c r="C29" s="85" t="s">
        <v>1053</v>
      </c>
      <c r="D29" s="112" t="s">
        <v>3834</v>
      </c>
      <c r="E29" s="78"/>
      <c r="F29" s="80"/>
      <c r="J29" s="80">
        <v>-1200000</v>
      </c>
    </row>
    <row r="30" spans="1:16" ht="18" customHeight="1" x14ac:dyDescent="0.3">
      <c r="A30" s="89">
        <v>2685</v>
      </c>
      <c r="B30" s="94">
        <v>46027</v>
      </c>
      <c r="C30" s="85" t="s">
        <v>3068</v>
      </c>
      <c r="D30" s="112" t="s">
        <v>4802</v>
      </c>
      <c r="E30" s="78"/>
      <c r="F30" s="80">
        <v>1200000</v>
      </c>
      <c r="G30" s="85">
        <v>1</v>
      </c>
      <c r="I30" s="80">
        <v>1200000</v>
      </c>
    </row>
    <row r="31" spans="1:16" ht="18" customHeight="1" x14ac:dyDescent="0.3">
      <c r="A31" s="89">
        <v>2686</v>
      </c>
      <c r="B31" s="94">
        <v>46027</v>
      </c>
      <c r="C31" s="85" t="s">
        <v>1592</v>
      </c>
      <c r="D31" s="112" t="s">
        <v>1201</v>
      </c>
      <c r="E31" s="78"/>
      <c r="F31" s="80">
        <v>1000000</v>
      </c>
      <c r="G31" s="85">
        <v>1</v>
      </c>
      <c r="I31" s="80">
        <v>1000000</v>
      </c>
    </row>
    <row r="32" spans="1:16" ht="18" customHeight="1" x14ac:dyDescent="0.3">
      <c r="A32" s="89">
        <v>2687</v>
      </c>
      <c r="B32" s="94">
        <v>46027</v>
      </c>
      <c r="C32" s="85" t="s">
        <v>1592</v>
      </c>
      <c r="D32" s="112" t="s">
        <v>1490</v>
      </c>
      <c r="E32" s="78"/>
      <c r="F32" s="80">
        <v>350000</v>
      </c>
      <c r="G32" s="85">
        <v>1</v>
      </c>
      <c r="I32" s="80">
        <v>350000</v>
      </c>
    </row>
    <row r="33" spans="1:10" ht="18" customHeight="1" x14ac:dyDescent="0.3">
      <c r="A33" s="89">
        <v>2688</v>
      </c>
      <c r="B33" s="94">
        <v>46027</v>
      </c>
      <c r="C33" s="85" t="s">
        <v>1784</v>
      </c>
      <c r="D33" s="112" t="s">
        <v>1737</v>
      </c>
      <c r="E33" s="79"/>
      <c r="F33" s="224">
        <v>450000</v>
      </c>
      <c r="G33" s="85">
        <v>1</v>
      </c>
      <c r="H33" s="128"/>
      <c r="I33" s="80">
        <v>450000</v>
      </c>
    </row>
    <row r="34" spans="1:10" ht="18" customHeight="1" x14ac:dyDescent="0.3">
      <c r="A34" s="82">
        <v>2689</v>
      </c>
      <c r="B34" s="93">
        <v>46027</v>
      </c>
      <c r="C34" s="83" t="s">
        <v>1467</v>
      </c>
      <c r="D34" s="113" t="s">
        <v>4806</v>
      </c>
      <c r="F34" s="120">
        <v>100000</v>
      </c>
      <c r="G34" s="85">
        <v>1</v>
      </c>
      <c r="I34" s="80">
        <v>100000</v>
      </c>
    </row>
    <row r="35" spans="1:10" ht="18" customHeight="1" x14ac:dyDescent="0.3">
      <c r="A35" s="82">
        <v>2690</v>
      </c>
      <c r="B35" s="93">
        <v>46027</v>
      </c>
      <c r="C35" s="83" t="s">
        <v>2141</v>
      </c>
      <c r="D35" s="113" t="s">
        <v>1711</v>
      </c>
      <c r="F35" s="120">
        <v>150000</v>
      </c>
      <c r="G35" s="85">
        <v>4</v>
      </c>
      <c r="I35" s="80">
        <v>600000</v>
      </c>
    </row>
    <row r="36" spans="1:10" ht="18" customHeight="1" x14ac:dyDescent="0.3">
      <c r="A36" s="82">
        <v>2691</v>
      </c>
      <c r="B36" s="93">
        <v>46027</v>
      </c>
      <c r="C36" s="83" t="s">
        <v>1147</v>
      </c>
      <c r="D36" s="113" t="s">
        <v>1711</v>
      </c>
      <c r="F36" s="120">
        <v>150000</v>
      </c>
      <c r="G36" s="85">
        <v>1</v>
      </c>
      <c r="I36" s="80">
        <v>150000</v>
      </c>
    </row>
    <row r="37" spans="1:10" ht="18" customHeight="1" x14ac:dyDescent="0.3">
      <c r="A37" s="82">
        <v>2692</v>
      </c>
      <c r="B37" s="93">
        <v>46027</v>
      </c>
      <c r="C37" s="83" t="s">
        <v>1147</v>
      </c>
      <c r="D37" s="113" t="s">
        <v>1513</v>
      </c>
      <c r="F37" s="120">
        <v>20000</v>
      </c>
      <c r="G37" s="85">
        <v>1</v>
      </c>
      <c r="I37" s="80">
        <v>20000</v>
      </c>
    </row>
    <row r="38" spans="1:10" ht="18" customHeight="1" x14ac:dyDescent="0.3">
      <c r="A38" s="82">
        <v>2693</v>
      </c>
      <c r="B38" s="93">
        <v>46027</v>
      </c>
      <c r="C38" s="83" t="s">
        <v>3068</v>
      </c>
      <c r="D38" s="113" t="s">
        <v>4813</v>
      </c>
      <c r="J38" s="80">
        <v>-1200000</v>
      </c>
    </row>
    <row r="39" spans="1:10" ht="18" customHeight="1" x14ac:dyDescent="0.3">
      <c r="A39" s="82">
        <v>2694</v>
      </c>
      <c r="B39" s="93">
        <v>46028</v>
      </c>
      <c r="C39" s="83" t="s">
        <v>1741</v>
      </c>
      <c r="D39" s="113" t="s">
        <v>4814</v>
      </c>
      <c r="J39" s="80">
        <v>-2458500</v>
      </c>
    </row>
    <row r="40" spans="1:10" ht="18" customHeight="1" x14ac:dyDescent="0.3">
      <c r="A40" s="82">
        <v>2695</v>
      </c>
      <c r="B40" s="93">
        <v>46028</v>
      </c>
      <c r="C40" s="83" t="s">
        <v>1592</v>
      </c>
      <c r="D40" s="113" t="s">
        <v>3852</v>
      </c>
      <c r="J40" s="80">
        <v>-1350000</v>
      </c>
    </row>
    <row r="41" spans="1:10" ht="18" customHeight="1" x14ac:dyDescent="0.3">
      <c r="A41" s="82">
        <v>2696</v>
      </c>
      <c r="B41" s="93">
        <v>46028</v>
      </c>
      <c r="C41" s="83" t="s">
        <v>2593</v>
      </c>
      <c r="D41" s="113" t="s">
        <v>4319</v>
      </c>
      <c r="J41" s="80">
        <v>-420000</v>
      </c>
    </row>
    <row r="42" spans="1:10" ht="18" customHeight="1" x14ac:dyDescent="0.3">
      <c r="A42" s="82">
        <v>2697</v>
      </c>
      <c r="B42" s="94">
        <v>46028</v>
      </c>
      <c r="C42" s="85" t="s">
        <v>2141</v>
      </c>
      <c r="D42" s="112" t="s">
        <v>4818</v>
      </c>
      <c r="E42" s="78"/>
      <c r="F42" s="80"/>
      <c r="J42" s="80">
        <v>-600000</v>
      </c>
    </row>
    <row r="43" spans="1:10" ht="18" customHeight="1" x14ac:dyDescent="0.3">
      <c r="A43" s="89">
        <v>2698</v>
      </c>
      <c r="B43" s="94">
        <v>46028</v>
      </c>
      <c r="C43" s="85" t="s">
        <v>978</v>
      </c>
      <c r="D43" s="112" t="s">
        <v>3988</v>
      </c>
      <c r="E43" s="79"/>
      <c r="F43" s="224">
        <v>1272728</v>
      </c>
      <c r="G43" s="85">
        <v>1</v>
      </c>
      <c r="H43" s="128">
        <v>127273</v>
      </c>
      <c r="I43" s="80">
        <v>1400001</v>
      </c>
    </row>
    <row r="44" spans="1:10" ht="18" customHeight="1" x14ac:dyDescent="0.3">
      <c r="A44" s="82">
        <v>2699</v>
      </c>
      <c r="B44" s="94">
        <v>46028</v>
      </c>
      <c r="C44" s="85" t="s">
        <v>978</v>
      </c>
      <c r="D44" s="112">
        <v>-1</v>
      </c>
      <c r="E44" s="78"/>
      <c r="F44" s="80">
        <v>-1</v>
      </c>
      <c r="G44" s="85">
        <v>1</v>
      </c>
      <c r="I44" s="80">
        <v>-1</v>
      </c>
    </row>
    <row r="45" spans="1:10" ht="18" customHeight="1" x14ac:dyDescent="0.3">
      <c r="A45" s="82">
        <v>2700</v>
      </c>
      <c r="B45" s="94">
        <v>46028</v>
      </c>
      <c r="C45" s="85" t="s">
        <v>1574</v>
      </c>
      <c r="D45" s="112" t="s">
        <v>1699</v>
      </c>
      <c r="E45" s="78"/>
      <c r="F45" s="80">
        <v>50000</v>
      </c>
      <c r="G45" s="85">
        <v>1</v>
      </c>
      <c r="H45" s="126">
        <v>5000</v>
      </c>
      <c r="I45" s="80">
        <v>55000</v>
      </c>
    </row>
    <row r="46" spans="1:10" ht="18" customHeight="1" x14ac:dyDescent="0.3">
      <c r="A46" s="89">
        <v>2701</v>
      </c>
      <c r="B46" s="94">
        <v>46028</v>
      </c>
      <c r="C46" s="85" t="s">
        <v>1535</v>
      </c>
      <c r="D46" s="112" t="s">
        <v>4009</v>
      </c>
      <c r="E46" s="78"/>
      <c r="F46" s="80">
        <v>250000</v>
      </c>
      <c r="G46" s="85">
        <v>1</v>
      </c>
      <c r="I46" s="80">
        <v>250000</v>
      </c>
    </row>
    <row r="47" spans="1:10" ht="18" customHeight="1" x14ac:dyDescent="0.3">
      <c r="A47" s="82">
        <v>2702</v>
      </c>
      <c r="B47" s="93">
        <v>46028</v>
      </c>
      <c r="C47" s="83" t="s">
        <v>1393</v>
      </c>
      <c r="D47" s="113" t="s">
        <v>1737</v>
      </c>
      <c r="F47" s="120">
        <v>450000</v>
      </c>
      <c r="G47" s="85">
        <v>1</v>
      </c>
      <c r="I47" s="80">
        <v>450000</v>
      </c>
    </row>
    <row r="48" spans="1:10" ht="18" customHeight="1" x14ac:dyDescent="0.3">
      <c r="A48" s="82">
        <v>2703</v>
      </c>
      <c r="B48" s="93">
        <v>46028</v>
      </c>
      <c r="C48" s="83" t="s">
        <v>2018</v>
      </c>
      <c r="D48" s="113" t="s">
        <v>1730</v>
      </c>
      <c r="F48" s="120">
        <v>600000</v>
      </c>
      <c r="G48" s="85">
        <v>1</v>
      </c>
      <c r="I48" s="80">
        <v>600000</v>
      </c>
    </row>
    <row r="49" spans="1:10" ht="18" customHeight="1" x14ac:dyDescent="0.3">
      <c r="A49" s="82">
        <v>2704</v>
      </c>
      <c r="B49" s="93">
        <v>46028</v>
      </c>
      <c r="C49" s="83" t="s">
        <v>1479</v>
      </c>
      <c r="D49" s="113" t="s">
        <v>4825</v>
      </c>
      <c r="F49" s="120">
        <v>1400000</v>
      </c>
      <c r="G49" s="85">
        <v>1</v>
      </c>
      <c r="I49" s="80">
        <v>1400000</v>
      </c>
    </row>
    <row r="50" spans="1:10" ht="18" customHeight="1" x14ac:dyDescent="0.3">
      <c r="A50" s="82">
        <v>2705</v>
      </c>
      <c r="B50" s="93">
        <v>46028</v>
      </c>
      <c r="C50" s="83" t="s">
        <v>1571</v>
      </c>
      <c r="D50" s="113" t="s">
        <v>1737</v>
      </c>
      <c r="F50" s="120">
        <v>650000</v>
      </c>
      <c r="G50" s="85">
        <v>1</v>
      </c>
      <c r="H50" s="126">
        <v>65000</v>
      </c>
      <c r="I50" s="80">
        <v>715000</v>
      </c>
    </row>
    <row r="51" spans="1:10" ht="18" customHeight="1" x14ac:dyDescent="0.3">
      <c r="A51" s="82">
        <v>2706</v>
      </c>
      <c r="B51" s="93">
        <v>46028</v>
      </c>
      <c r="C51" s="83" t="s">
        <v>1571</v>
      </c>
      <c r="D51" s="113" t="s">
        <v>1513</v>
      </c>
      <c r="F51" s="120">
        <v>20000</v>
      </c>
      <c r="G51" s="85">
        <v>1</v>
      </c>
      <c r="H51" s="126">
        <v>2000</v>
      </c>
      <c r="I51" s="80">
        <v>22000</v>
      </c>
    </row>
    <row r="52" spans="1:10" ht="18" customHeight="1" x14ac:dyDescent="0.3">
      <c r="A52" s="82">
        <v>2707</v>
      </c>
      <c r="B52" s="93">
        <v>46028</v>
      </c>
      <c r="C52" s="83" t="s">
        <v>978</v>
      </c>
      <c r="D52" s="113" t="s">
        <v>4257</v>
      </c>
      <c r="J52" s="80">
        <v>-1400000</v>
      </c>
    </row>
    <row r="53" spans="1:10" ht="18" customHeight="1" x14ac:dyDescent="0.3">
      <c r="A53" s="82">
        <v>2708</v>
      </c>
      <c r="B53" s="93">
        <v>46028</v>
      </c>
      <c r="C53" s="83" t="s">
        <v>2018</v>
      </c>
      <c r="D53" s="113" t="s">
        <v>4542</v>
      </c>
      <c r="J53" s="80">
        <v>-600000</v>
      </c>
    </row>
    <row r="54" spans="1:10" ht="18" customHeight="1" x14ac:dyDescent="0.3">
      <c r="A54" s="82">
        <v>2709</v>
      </c>
      <c r="B54" s="93">
        <v>46029</v>
      </c>
      <c r="C54" s="83" t="s">
        <v>1450</v>
      </c>
      <c r="D54" s="113" t="s">
        <v>4828</v>
      </c>
      <c r="J54" s="80">
        <v>-1100000</v>
      </c>
    </row>
    <row r="55" spans="1:10" ht="18" customHeight="1" x14ac:dyDescent="0.3">
      <c r="A55" s="82">
        <v>2710</v>
      </c>
      <c r="B55" s="93">
        <v>46029</v>
      </c>
      <c r="C55" s="83" t="s">
        <v>4675</v>
      </c>
      <c r="D55" s="113" t="s">
        <v>4165</v>
      </c>
      <c r="F55" s="120">
        <v>1600000</v>
      </c>
      <c r="G55" s="85">
        <v>1</v>
      </c>
      <c r="H55" s="126">
        <v>160000</v>
      </c>
      <c r="I55" s="80">
        <v>1760000</v>
      </c>
    </row>
    <row r="56" spans="1:10" ht="18" customHeight="1" x14ac:dyDescent="0.3">
      <c r="A56" s="82">
        <v>2711</v>
      </c>
      <c r="B56" s="93">
        <v>46029</v>
      </c>
      <c r="C56" s="83" t="s">
        <v>4675</v>
      </c>
      <c r="D56" s="113" t="s">
        <v>4831</v>
      </c>
      <c r="F56" s="120">
        <v>-1200000</v>
      </c>
      <c r="G56" s="85">
        <v>1</v>
      </c>
      <c r="H56" s="126">
        <v>-120000</v>
      </c>
      <c r="I56" s="80">
        <v>-1320000</v>
      </c>
    </row>
    <row r="57" spans="1:10" ht="18" customHeight="1" x14ac:dyDescent="0.3">
      <c r="A57" s="82">
        <v>2712</v>
      </c>
      <c r="B57" s="93">
        <v>46029</v>
      </c>
      <c r="C57" s="83" t="s">
        <v>1018</v>
      </c>
      <c r="D57" s="113" t="s">
        <v>2186</v>
      </c>
      <c r="F57" s="120">
        <v>10000</v>
      </c>
      <c r="G57" s="85">
        <v>2</v>
      </c>
      <c r="I57" s="80">
        <v>20000</v>
      </c>
    </row>
    <row r="58" spans="1:10" ht="18" customHeight="1" x14ac:dyDescent="0.3">
      <c r="A58" s="82">
        <v>2713</v>
      </c>
      <c r="B58" s="93">
        <v>46029</v>
      </c>
      <c r="C58" s="83" t="s">
        <v>1574</v>
      </c>
      <c r="D58" s="113" t="s">
        <v>3454</v>
      </c>
      <c r="F58" s="120">
        <v>590910</v>
      </c>
      <c r="G58" s="85">
        <v>1</v>
      </c>
      <c r="H58" s="126">
        <v>59091</v>
      </c>
      <c r="I58" s="80">
        <v>650001</v>
      </c>
    </row>
    <row r="59" spans="1:10" ht="18" customHeight="1" x14ac:dyDescent="0.3">
      <c r="A59" s="82">
        <v>2714</v>
      </c>
      <c r="B59" s="93">
        <v>46029</v>
      </c>
      <c r="C59" s="83" t="s">
        <v>1574</v>
      </c>
      <c r="D59" s="113">
        <v>-1</v>
      </c>
      <c r="F59" s="120">
        <v>-1</v>
      </c>
      <c r="G59" s="85">
        <v>1</v>
      </c>
      <c r="I59" s="80">
        <v>-1</v>
      </c>
    </row>
    <row r="60" spans="1:10" ht="18" customHeight="1" x14ac:dyDescent="0.3">
      <c r="A60" s="82">
        <v>2715</v>
      </c>
      <c r="B60" s="93">
        <v>46029</v>
      </c>
      <c r="C60" s="83" t="s">
        <v>1574</v>
      </c>
      <c r="D60" s="113" t="s">
        <v>2183</v>
      </c>
      <c r="F60" s="120">
        <v>75000</v>
      </c>
      <c r="G60" s="85">
        <v>1</v>
      </c>
      <c r="H60" s="126">
        <v>7500</v>
      </c>
      <c r="I60" s="80">
        <v>82500</v>
      </c>
    </row>
    <row r="61" spans="1:10" ht="18" customHeight="1" x14ac:dyDescent="0.3">
      <c r="A61" s="82">
        <v>2716</v>
      </c>
      <c r="B61" s="93">
        <v>46029</v>
      </c>
      <c r="C61" s="83" t="s">
        <v>1574</v>
      </c>
      <c r="D61" s="113" t="s">
        <v>2185</v>
      </c>
      <c r="F61" s="120">
        <v>10000</v>
      </c>
      <c r="G61" s="85">
        <v>5</v>
      </c>
      <c r="H61" s="126">
        <v>5000</v>
      </c>
      <c r="I61" s="80">
        <v>55000</v>
      </c>
    </row>
    <row r="62" spans="1:10" ht="18" customHeight="1" x14ac:dyDescent="0.3">
      <c r="A62" s="82">
        <v>2717</v>
      </c>
      <c r="B62" s="93">
        <v>46029</v>
      </c>
      <c r="C62" s="83" t="s">
        <v>1592</v>
      </c>
      <c r="D62" s="113" t="s">
        <v>2145</v>
      </c>
      <c r="F62" s="120">
        <v>1550000</v>
      </c>
      <c r="G62" s="85">
        <v>1</v>
      </c>
      <c r="I62" s="80">
        <v>1550000</v>
      </c>
    </row>
    <row r="63" spans="1:10" ht="18" customHeight="1" x14ac:dyDescent="0.3">
      <c r="A63" s="82">
        <v>2718</v>
      </c>
      <c r="B63" s="93">
        <v>46029</v>
      </c>
      <c r="C63" s="83" t="s">
        <v>4675</v>
      </c>
      <c r="D63" s="113" t="s">
        <v>4837</v>
      </c>
      <c r="J63" s="80">
        <v>-440000</v>
      </c>
    </row>
    <row r="64" spans="1:10" ht="18" customHeight="1" x14ac:dyDescent="0.3">
      <c r="A64" s="82">
        <v>2719</v>
      </c>
      <c r="B64" s="93">
        <v>46030</v>
      </c>
      <c r="C64" s="83" t="s">
        <v>1592</v>
      </c>
      <c r="D64" s="113" t="s">
        <v>3852</v>
      </c>
      <c r="J64" s="80">
        <v>-1550000</v>
      </c>
    </row>
    <row r="65" spans="1:10" ht="18" customHeight="1" x14ac:dyDescent="0.3">
      <c r="A65" s="82">
        <v>2720</v>
      </c>
      <c r="B65" s="93">
        <v>46030</v>
      </c>
      <c r="C65" s="83" t="s">
        <v>1438</v>
      </c>
      <c r="D65" s="113" t="s">
        <v>4842</v>
      </c>
      <c r="J65" s="80">
        <v>-300000</v>
      </c>
    </row>
    <row r="66" spans="1:10" ht="18" customHeight="1" x14ac:dyDescent="0.3">
      <c r="A66" s="82">
        <v>2721</v>
      </c>
      <c r="B66" s="93">
        <v>46030</v>
      </c>
      <c r="C66" s="83" t="s">
        <v>1438</v>
      </c>
      <c r="D66" s="113" t="s">
        <v>2021</v>
      </c>
      <c r="F66" s="120">
        <v>1500000</v>
      </c>
      <c r="G66" s="85">
        <v>1</v>
      </c>
      <c r="I66" s="80">
        <v>1500000</v>
      </c>
    </row>
    <row r="67" spans="1:10" ht="18" customHeight="1" x14ac:dyDescent="0.3">
      <c r="A67" s="82">
        <v>2722</v>
      </c>
      <c r="B67" s="93">
        <v>46030</v>
      </c>
      <c r="C67" s="83" t="s">
        <v>1438</v>
      </c>
      <c r="D67" s="113" t="s">
        <v>3150</v>
      </c>
      <c r="F67" s="120">
        <v>80000</v>
      </c>
      <c r="G67" s="85">
        <v>1</v>
      </c>
      <c r="I67" s="80">
        <v>80000</v>
      </c>
    </row>
    <row r="68" spans="1:10" ht="18" customHeight="1" x14ac:dyDescent="0.3">
      <c r="A68" s="82">
        <v>2723</v>
      </c>
      <c r="B68" s="93">
        <v>46030</v>
      </c>
      <c r="C68" s="83" t="s">
        <v>2269</v>
      </c>
      <c r="D68" s="113" t="s">
        <v>3569</v>
      </c>
      <c r="F68" s="120">
        <v>2500000</v>
      </c>
      <c r="G68" s="85">
        <v>1</v>
      </c>
      <c r="I68" s="80">
        <v>2500000</v>
      </c>
    </row>
    <row r="69" spans="1:10" ht="18" customHeight="1" x14ac:dyDescent="0.3">
      <c r="A69" s="82">
        <v>2724</v>
      </c>
      <c r="B69" s="93">
        <v>46030</v>
      </c>
      <c r="C69" s="83" t="s">
        <v>2269</v>
      </c>
      <c r="D69" s="113" t="s">
        <v>2184</v>
      </c>
      <c r="F69" s="120">
        <v>70000</v>
      </c>
      <c r="G69" s="85">
        <v>1</v>
      </c>
      <c r="I69" s="80">
        <v>70000</v>
      </c>
    </row>
    <row r="70" spans="1:10" ht="18" customHeight="1" x14ac:dyDescent="0.3">
      <c r="A70" s="82">
        <v>2725</v>
      </c>
      <c r="B70" s="93">
        <v>46030</v>
      </c>
      <c r="C70" s="83" t="s">
        <v>1861</v>
      </c>
      <c r="D70" s="113" t="s">
        <v>2189</v>
      </c>
      <c r="F70" s="120">
        <v>1600000</v>
      </c>
      <c r="G70" s="85">
        <v>1</v>
      </c>
      <c r="I70" s="80">
        <v>1600000</v>
      </c>
    </row>
    <row r="71" spans="1:10" ht="18" customHeight="1" x14ac:dyDescent="0.3">
      <c r="A71" s="82">
        <v>2726</v>
      </c>
      <c r="B71" s="93">
        <v>46030</v>
      </c>
      <c r="C71" s="83" t="s">
        <v>1393</v>
      </c>
      <c r="D71" s="113" t="s">
        <v>3937</v>
      </c>
      <c r="F71" s="120">
        <v>400000</v>
      </c>
      <c r="G71" s="85">
        <v>2</v>
      </c>
      <c r="I71" s="80">
        <v>800000</v>
      </c>
    </row>
    <row r="72" spans="1:10" ht="18" customHeight="1" x14ac:dyDescent="0.3">
      <c r="A72" s="82">
        <v>2727</v>
      </c>
      <c r="B72" s="93">
        <v>46030</v>
      </c>
      <c r="C72" s="83" t="s">
        <v>1393</v>
      </c>
      <c r="D72" s="113" t="s">
        <v>2181</v>
      </c>
      <c r="F72" s="120">
        <v>130000</v>
      </c>
      <c r="G72" s="85">
        <v>2</v>
      </c>
      <c r="I72" s="80">
        <v>260000</v>
      </c>
    </row>
    <row r="73" spans="1:10" ht="18" customHeight="1" x14ac:dyDescent="0.3">
      <c r="A73" s="82">
        <v>2728</v>
      </c>
      <c r="B73" s="93">
        <v>46030</v>
      </c>
      <c r="C73" s="83" t="s">
        <v>1393</v>
      </c>
      <c r="D73" s="113" t="s">
        <v>2184</v>
      </c>
      <c r="F73" s="120">
        <v>30000</v>
      </c>
      <c r="G73" s="85">
        <v>3</v>
      </c>
      <c r="I73" s="80">
        <v>90000</v>
      </c>
    </row>
    <row r="74" spans="1:10" ht="18" customHeight="1" x14ac:dyDescent="0.3">
      <c r="A74" s="82">
        <v>2729</v>
      </c>
      <c r="B74" s="93">
        <v>46030</v>
      </c>
      <c r="C74" s="83" t="s">
        <v>1393</v>
      </c>
      <c r="D74" s="113" t="s">
        <v>2185</v>
      </c>
      <c r="F74" s="120">
        <v>10000</v>
      </c>
      <c r="G74" s="85">
        <v>3</v>
      </c>
      <c r="I74" s="80">
        <v>30000</v>
      </c>
    </row>
    <row r="75" spans="1:10" ht="18" customHeight="1" x14ac:dyDescent="0.3">
      <c r="A75" s="82">
        <v>2730</v>
      </c>
      <c r="B75" s="93">
        <v>46030</v>
      </c>
      <c r="C75" s="83" t="s">
        <v>1393</v>
      </c>
      <c r="D75" s="113" t="s">
        <v>4847</v>
      </c>
      <c r="F75" s="120">
        <v>10000</v>
      </c>
      <c r="G75" s="85">
        <v>3</v>
      </c>
      <c r="I75" s="80">
        <v>30000</v>
      </c>
    </row>
    <row r="76" spans="1:10" ht="18" customHeight="1" x14ac:dyDescent="0.3">
      <c r="A76" s="82">
        <v>2731</v>
      </c>
      <c r="B76" s="93">
        <v>46030</v>
      </c>
      <c r="C76" s="83" t="s">
        <v>1479</v>
      </c>
      <c r="D76" s="113" t="s">
        <v>1529</v>
      </c>
      <c r="F76" s="120">
        <v>450000</v>
      </c>
      <c r="G76" s="85">
        <v>1</v>
      </c>
      <c r="I76" s="80">
        <v>450000</v>
      </c>
    </row>
    <row r="86" spans="6:7" ht="18" customHeight="1" x14ac:dyDescent="0.3">
      <c r="F86" s="80"/>
    </row>
    <row r="88" spans="6:7" ht="18" customHeight="1" x14ac:dyDescent="0.3">
      <c r="F88" s="80"/>
    </row>
    <row r="90" spans="6:7" ht="18" customHeight="1" x14ac:dyDescent="0.3">
      <c r="F90" s="80"/>
    </row>
    <row r="92" spans="6:7" ht="18" customHeight="1" x14ac:dyDescent="0.3">
      <c r="F92" s="80"/>
      <c r="G92" s="120"/>
    </row>
    <row r="93" spans="6:7" ht="18" customHeight="1" x14ac:dyDescent="0.3">
      <c r="F93" s="80"/>
      <c r="G93" s="120"/>
    </row>
    <row r="94" spans="6:7" ht="18" customHeight="1" x14ac:dyDescent="0.3">
      <c r="F94" s="80"/>
      <c r="G94" s="120"/>
    </row>
    <row r="95" spans="6:7" ht="18" customHeight="1" x14ac:dyDescent="0.3">
      <c r="F95" s="80"/>
      <c r="G95" s="120"/>
    </row>
    <row r="96" spans="6:7" ht="18" customHeight="1" x14ac:dyDescent="0.3">
      <c r="F96" s="80"/>
      <c r="G96" s="120"/>
    </row>
    <row r="97" spans="6:7" ht="18" customHeight="1" x14ac:dyDescent="0.3">
      <c r="F97" s="80"/>
      <c r="G97" s="120"/>
    </row>
    <row r="98" spans="6:7" ht="18" customHeight="1" x14ac:dyDescent="0.3">
      <c r="F98" s="80"/>
      <c r="G98" s="120"/>
    </row>
    <row r="99" spans="6:7" ht="18" customHeight="1" x14ac:dyDescent="0.3">
      <c r="F99" s="80"/>
      <c r="G99" s="120"/>
    </row>
    <row r="100" spans="6:7" ht="18" customHeight="1" x14ac:dyDescent="0.3">
      <c r="F100" s="80"/>
      <c r="G100" s="120"/>
    </row>
    <row r="101" spans="6:7" ht="18" customHeight="1" x14ac:dyDescent="0.3">
      <c r="F101" s="80"/>
      <c r="G101" s="120"/>
    </row>
    <row r="102" spans="6:7" ht="18" customHeight="1" x14ac:dyDescent="0.3">
      <c r="F102" s="80"/>
      <c r="G102" s="120"/>
    </row>
    <row r="103" spans="6:7" ht="18" customHeight="1" x14ac:dyDescent="0.3">
      <c r="F103" s="80"/>
      <c r="G103" s="120"/>
    </row>
    <row r="104" spans="6:7" ht="18" customHeight="1" x14ac:dyDescent="0.3">
      <c r="F104" s="80"/>
      <c r="G104" s="120"/>
    </row>
    <row r="105" spans="6:7" ht="18" customHeight="1" x14ac:dyDescent="0.3">
      <c r="F105" s="80"/>
      <c r="G105" s="120"/>
    </row>
    <row r="106" spans="6:7" ht="18" customHeight="1" x14ac:dyDescent="0.3">
      <c r="F106" s="80"/>
      <c r="G106" s="120"/>
    </row>
    <row r="107" spans="6:7" ht="18" customHeight="1" x14ac:dyDescent="0.3">
      <c r="F107" s="80"/>
      <c r="G107" s="120"/>
    </row>
    <row r="108" spans="6:7" ht="18" customHeight="1" x14ac:dyDescent="0.3">
      <c r="F108" s="80"/>
      <c r="G108" s="120"/>
    </row>
    <row r="109" spans="6:7" ht="18" customHeight="1" x14ac:dyDescent="0.3">
      <c r="F109" s="80"/>
      <c r="G109" s="120"/>
    </row>
    <row r="110" spans="6:7" ht="18" customHeight="1" x14ac:dyDescent="0.3">
      <c r="F110" s="80"/>
      <c r="G110" s="120"/>
    </row>
    <row r="111" spans="6:7" ht="18" customHeight="1" x14ac:dyDescent="0.3">
      <c r="F111" s="80"/>
      <c r="G111" s="120"/>
    </row>
    <row r="112" spans="6:7" ht="18" customHeight="1" x14ac:dyDescent="0.3">
      <c r="F112" s="80"/>
      <c r="G112" s="120"/>
    </row>
    <row r="113" spans="6:7" ht="18" customHeight="1" x14ac:dyDescent="0.3">
      <c r="F113" s="80"/>
      <c r="G113" s="120"/>
    </row>
    <row r="114" spans="6:7" ht="18" customHeight="1" x14ac:dyDescent="0.3">
      <c r="F114" s="80"/>
      <c r="G114" s="120"/>
    </row>
    <row r="115" spans="6:7" ht="18" customHeight="1" x14ac:dyDescent="0.3">
      <c r="F115" s="80"/>
      <c r="G115" s="120"/>
    </row>
    <row r="116" spans="6:7" ht="18" customHeight="1" x14ac:dyDescent="0.3">
      <c r="F116" s="80"/>
      <c r="G116" s="120"/>
    </row>
    <row r="117" spans="6:7" ht="18" customHeight="1" x14ac:dyDescent="0.3">
      <c r="F117" s="80"/>
      <c r="G117" s="120"/>
    </row>
    <row r="118" spans="6:7" ht="18" customHeight="1" x14ac:dyDescent="0.3">
      <c r="F118" s="80"/>
      <c r="G118" s="120"/>
    </row>
    <row r="119" spans="6:7" ht="18" customHeight="1" x14ac:dyDescent="0.3">
      <c r="F119" s="80"/>
      <c r="G119" s="120"/>
    </row>
    <row r="120" spans="6:7" ht="18" customHeight="1" x14ac:dyDescent="0.3">
      <c r="F120" s="80"/>
      <c r="G120" s="120"/>
    </row>
    <row r="121" spans="6:7" ht="18" customHeight="1" x14ac:dyDescent="0.3">
      <c r="F121" s="80"/>
      <c r="G121" s="120"/>
    </row>
    <row r="200" spans="9:9" ht="18" customHeight="1" x14ac:dyDescent="0.3">
      <c r="I200" s="126"/>
    </row>
    <row r="201" spans="9:9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9" t="s">
        <v>2</v>
      </c>
      <c r="B1" s="464" t="s">
        <v>2315</v>
      </c>
      <c r="C1" s="462" t="s">
        <v>2515</v>
      </c>
      <c r="D1" s="459" t="s">
        <v>2544</v>
      </c>
      <c r="E1" s="459" t="s">
        <v>36</v>
      </c>
      <c r="F1" s="459" t="s">
        <v>2699</v>
      </c>
      <c r="G1" s="459"/>
      <c r="H1" s="459" t="s">
        <v>2700</v>
      </c>
      <c r="I1" s="459"/>
      <c r="J1" s="459" t="s">
        <v>2701</v>
      </c>
      <c r="K1" s="459"/>
      <c r="L1" s="275"/>
    </row>
    <row r="2" spans="1:15" ht="17.25" thickBot="1" x14ac:dyDescent="0.35">
      <c r="A2" s="460"/>
      <c r="B2" s="465"/>
      <c r="C2" s="463"/>
      <c r="D2" s="460"/>
      <c r="E2" s="460"/>
      <c r="F2" s="281" t="s">
        <v>2516</v>
      </c>
      <c r="G2" s="281" t="s">
        <v>2517</v>
      </c>
      <c r="H2" s="281" t="s">
        <v>2518</v>
      </c>
      <c r="I2" s="281" t="s">
        <v>2519</v>
      </c>
      <c r="J2" s="281" t="s">
        <v>2518</v>
      </c>
      <c r="K2" s="281" t="s">
        <v>2519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2520</v>
      </c>
      <c r="D3" s="277" t="s">
        <v>2521</v>
      </c>
      <c r="E3" s="277" t="s">
        <v>2522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2523</v>
      </c>
      <c r="D4" s="252" t="s">
        <v>2524</v>
      </c>
      <c r="E4" s="252" t="s">
        <v>2522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2520</v>
      </c>
      <c r="D5" s="252" t="s">
        <v>2521</v>
      </c>
      <c r="E5" s="252" t="s">
        <v>2522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2520</v>
      </c>
      <c r="D6" s="252" t="s">
        <v>2521</v>
      </c>
      <c r="E6" s="252" t="s">
        <v>2522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2520</v>
      </c>
      <c r="D7" s="252" t="s">
        <v>2521</v>
      </c>
      <c r="E7" s="252" t="s">
        <v>2525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2526</v>
      </c>
      <c r="D8" s="252" t="s">
        <v>2527</v>
      </c>
      <c r="E8" s="252" t="s">
        <v>2522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2528</v>
      </c>
      <c r="D9" s="252" t="s">
        <v>2529</v>
      </c>
      <c r="E9" s="252" t="s">
        <v>2522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2530</v>
      </c>
      <c r="D10" s="252" t="s">
        <v>2521</v>
      </c>
      <c r="E10" s="252" t="s">
        <v>2525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2531</v>
      </c>
      <c r="D11" s="252" t="s">
        <v>2521</v>
      </c>
      <c r="E11" s="252" t="s">
        <v>2525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2520</v>
      </c>
      <c r="D12" s="252" t="s">
        <v>2521</v>
      </c>
      <c r="E12" s="252" t="s">
        <v>2522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2520</v>
      </c>
      <c r="D13" s="252" t="s">
        <v>2521</v>
      </c>
      <c r="E13" s="252" t="s">
        <v>2522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2523</v>
      </c>
      <c r="D14" s="252" t="s">
        <v>2524</v>
      </c>
      <c r="E14" s="252" t="s">
        <v>2525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2520</v>
      </c>
      <c r="D15" s="252" t="s">
        <v>2521</v>
      </c>
      <c r="E15" s="252" t="s">
        <v>2525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2532</v>
      </c>
      <c r="D16" s="252" t="s">
        <v>2533</v>
      </c>
      <c r="E16" s="252" t="s">
        <v>2525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2520</v>
      </c>
      <c r="D17" s="252" t="s">
        <v>2521</v>
      </c>
      <c r="E17" s="252" t="s">
        <v>2525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2531</v>
      </c>
      <c r="D18" s="252" t="s">
        <v>2521</v>
      </c>
      <c r="E18" s="252" t="s">
        <v>2522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2534</v>
      </c>
      <c r="D19" s="252" t="s">
        <v>2535</v>
      </c>
      <c r="E19" s="252" t="s">
        <v>2525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2530</v>
      </c>
      <c r="D20" s="252" t="s">
        <v>2521</v>
      </c>
      <c r="E20" s="252" t="s">
        <v>2525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2536</v>
      </c>
      <c r="D21" s="252" t="s">
        <v>2533</v>
      </c>
      <c r="E21" s="252" t="s">
        <v>2525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2537</v>
      </c>
      <c r="D22" s="252" t="s">
        <v>2538</v>
      </c>
      <c r="E22" s="252" t="s">
        <v>2525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2539</v>
      </c>
      <c r="D23" s="252" t="s">
        <v>2540</v>
      </c>
      <c r="E23" s="252" t="s">
        <v>2525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2523</v>
      </c>
      <c r="D24" s="252" t="s">
        <v>2524</v>
      </c>
      <c r="E24" s="252" t="s">
        <v>2525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2520</v>
      </c>
      <c r="D25" s="252" t="s">
        <v>2521</v>
      </c>
      <c r="E25" s="252" t="s">
        <v>2525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2520</v>
      </c>
      <c r="D26" s="252" t="s">
        <v>2541</v>
      </c>
      <c r="E26" s="252" t="s">
        <v>2525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2542</v>
      </c>
      <c r="D27" s="252" t="s">
        <v>2521</v>
      </c>
      <c r="E27" s="252" t="s">
        <v>2525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2520</v>
      </c>
      <c r="D28" s="252" t="s">
        <v>2521</v>
      </c>
      <c r="E28" s="252" t="s">
        <v>2525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2520</v>
      </c>
      <c r="D29" s="252" t="s">
        <v>2521</v>
      </c>
      <c r="E29" s="252" t="s">
        <v>2525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2530</v>
      </c>
      <c r="D30" s="252" t="s">
        <v>2521</v>
      </c>
      <c r="E30" s="252" t="s">
        <v>2525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2534</v>
      </c>
      <c r="D31" s="252" t="s">
        <v>2535</v>
      </c>
      <c r="E31" s="252" t="s">
        <v>2525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2532</v>
      </c>
      <c r="D32" s="252" t="s">
        <v>2533</v>
      </c>
      <c r="E32" s="252" t="s">
        <v>2525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2531</v>
      </c>
      <c r="D33" s="252" t="s">
        <v>2521</v>
      </c>
      <c r="E33" s="252" t="s">
        <v>2525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2536</v>
      </c>
      <c r="D34" s="252" t="s">
        <v>2533</v>
      </c>
      <c r="E34" s="252" t="s">
        <v>2525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2523</v>
      </c>
      <c r="D35" s="252" t="s">
        <v>2524</v>
      </c>
      <c r="E35" s="252" t="s">
        <v>2525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2520</v>
      </c>
      <c r="D36" s="252" t="s">
        <v>2521</v>
      </c>
      <c r="E36" s="252" t="s">
        <v>2525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2523</v>
      </c>
      <c r="D37" s="252" t="s">
        <v>2524</v>
      </c>
      <c r="E37" s="252" t="s">
        <v>2525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2539</v>
      </c>
      <c r="D38" s="252" t="s">
        <v>2540</v>
      </c>
      <c r="E38" s="252" t="s">
        <v>2525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2520</v>
      </c>
      <c r="D39" s="252" t="s">
        <v>2521</v>
      </c>
      <c r="E39" s="252" t="s">
        <v>2525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2523</v>
      </c>
      <c r="D40" s="252" t="s">
        <v>2524</v>
      </c>
      <c r="E40" s="252" t="s">
        <v>2525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2537</v>
      </c>
      <c r="D41" s="252" t="s">
        <v>2538</v>
      </c>
      <c r="E41" s="252" t="s">
        <v>2525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2539</v>
      </c>
      <c r="D42" s="252" t="s">
        <v>2540</v>
      </c>
      <c r="E42" s="252" t="s">
        <v>2525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2520</v>
      </c>
      <c r="D43" s="252" t="s">
        <v>2521</v>
      </c>
      <c r="E43" s="252" t="s">
        <v>2525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2530</v>
      </c>
      <c r="D44" s="252" t="s">
        <v>2521</v>
      </c>
      <c r="E44" s="252" t="s">
        <v>2525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2536</v>
      </c>
      <c r="D45" s="252" t="s">
        <v>2533</v>
      </c>
      <c r="E45" s="252" t="s">
        <v>2525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2531</v>
      </c>
      <c r="D46" s="252" t="s">
        <v>2521</v>
      </c>
      <c r="E46" s="252" t="s">
        <v>2525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2532</v>
      </c>
      <c r="D47" s="252" t="s">
        <v>2533</v>
      </c>
      <c r="E47" s="252" t="s">
        <v>2525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2964</v>
      </c>
      <c r="D48" s="252" t="s">
        <v>2965</v>
      </c>
      <c r="E48" s="252" t="s">
        <v>2525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3043</v>
      </c>
      <c r="D49" s="252" t="s">
        <v>3044</v>
      </c>
      <c r="E49" s="252" t="s">
        <v>2525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2520</v>
      </c>
      <c r="D50" s="252" t="s">
        <v>2965</v>
      </c>
      <c r="E50" s="252" t="s">
        <v>2525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2539</v>
      </c>
      <c r="D51" s="252" t="s">
        <v>3047</v>
      </c>
      <c r="E51" s="252" t="s">
        <v>2525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3045</v>
      </c>
      <c r="D52" s="252" t="s">
        <v>3046</v>
      </c>
      <c r="E52" s="252" t="s">
        <v>2525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2539</v>
      </c>
      <c r="D53" s="252" t="s">
        <v>3047</v>
      </c>
      <c r="E53" s="252" t="s">
        <v>2525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3048</v>
      </c>
      <c r="D54" s="252" t="s">
        <v>3049</v>
      </c>
      <c r="E54" s="252" t="s">
        <v>2525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2530</v>
      </c>
      <c r="D55" s="252" t="s">
        <v>2521</v>
      </c>
      <c r="E55" s="252" t="s">
        <v>2525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2536</v>
      </c>
      <c r="D56" s="252" t="s">
        <v>2533</v>
      </c>
      <c r="E56" s="252" t="s">
        <v>2525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2532</v>
      </c>
      <c r="D57" s="252" t="s">
        <v>2533</v>
      </c>
      <c r="E57" s="252" t="s">
        <v>2525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2531</v>
      </c>
      <c r="D58" s="252" t="s">
        <v>2521</v>
      </c>
      <c r="E58" s="252" t="s">
        <v>2525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2526</v>
      </c>
      <c r="D59" s="252" t="s">
        <v>2527</v>
      </c>
      <c r="E59" s="252" t="s">
        <v>2525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2520</v>
      </c>
      <c r="D60" s="252" t="s">
        <v>2521</v>
      </c>
      <c r="E60" s="252" t="s">
        <v>2525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2525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2525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2525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2525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2525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2525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2525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2525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2525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2525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2525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2525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2525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2525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2525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2525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2525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2525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2525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2525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2525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2525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2525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2525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2525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2525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2525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2525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2522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2525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2525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2525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2525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2525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2525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2525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2525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2525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2525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2525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2525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2525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2525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2525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2525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2525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2525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2525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2525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2525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2525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2525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2525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2525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2525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2525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2525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2525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2525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2525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2525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2525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2525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2525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2525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2525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2525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2525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2525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2525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2525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2525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2525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2525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61" t="s">
        <v>2543</v>
      </c>
      <c r="C149" s="461"/>
      <c r="D149" s="461"/>
      <c r="E149" s="461"/>
      <c r="F149" s="461"/>
      <c r="G149" s="461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3656</v>
      </c>
      <c r="B1" s="283" t="s">
        <v>49</v>
      </c>
      <c r="C1" s="299" t="s">
        <v>2823</v>
      </c>
      <c r="D1" s="283" t="s">
        <v>2822</v>
      </c>
      <c r="E1" s="283"/>
      <c r="F1" s="282"/>
    </row>
    <row r="2" spans="1:6" x14ac:dyDescent="0.3">
      <c r="B2" s="58" t="s">
        <v>1296</v>
      </c>
      <c r="C2" s="301">
        <f>SUMIF(BTS_매출관리!C:C,B2,BTS_매출관리!I:I)</f>
        <v>1660000</v>
      </c>
      <c r="D2" s="58">
        <f t="shared" ref="D2:D65" si="0">RANK(C2,C:C,0)</f>
        <v>4</v>
      </c>
    </row>
    <row r="3" spans="1:6" x14ac:dyDescent="0.3">
      <c r="B3" s="269" t="s">
        <v>1346</v>
      </c>
      <c r="C3" s="268">
        <f>SUMIF(BTS_매출관리!C:C,B3,BTS_매출관리!I:I)</f>
        <v>0</v>
      </c>
      <c r="D3" s="269">
        <f t="shared" si="0"/>
        <v>23</v>
      </c>
    </row>
    <row r="4" spans="1:6" x14ac:dyDescent="0.3">
      <c r="B4" s="58" t="s">
        <v>1273</v>
      </c>
      <c r="C4" s="301">
        <f>SUMIF(BTS_매출관리!C:C,B4,BTS_매출관리!I:I)</f>
        <v>450000</v>
      </c>
      <c r="D4" s="58">
        <f t="shared" si="0"/>
        <v>17</v>
      </c>
    </row>
    <row r="5" spans="1:6" x14ac:dyDescent="0.3">
      <c r="B5" s="58" t="s">
        <v>1330</v>
      </c>
      <c r="C5" s="301">
        <f>SUMIF(BTS_매출관리!C:C,B5,BTS_매출관리!I:I)</f>
        <v>0</v>
      </c>
      <c r="D5" s="58">
        <f t="shared" si="0"/>
        <v>23</v>
      </c>
    </row>
    <row r="6" spans="1:6" x14ac:dyDescent="0.3">
      <c r="B6" s="58" t="s">
        <v>1347</v>
      </c>
      <c r="C6" s="301">
        <f>SUMIF(BTS_매출관리!C:C,B6,BTS_매출관리!I:I)</f>
        <v>572000</v>
      </c>
      <c r="D6" s="58">
        <f t="shared" si="0"/>
        <v>16</v>
      </c>
    </row>
    <row r="7" spans="1:6" x14ac:dyDescent="0.3">
      <c r="B7" s="58" t="s">
        <v>1284</v>
      </c>
      <c r="C7" s="301">
        <f>SUMIF(BTS_매출관리!C:C,B7,BTS_매출관리!I:I)</f>
        <v>0</v>
      </c>
      <c r="D7" s="58">
        <f t="shared" si="0"/>
        <v>23</v>
      </c>
    </row>
    <row r="8" spans="1:6" x14ac:dyDescent="0.3">
      <c r="B8" s="58" t="s">
        <v>1268</v>
      </c>
      <c r="C8" s="301">
        <f>SUMIF(BTS_매출관리!C:C,B8,BTS_매출관리!I:I)</f>
        <v>737000</v>
      </c>
      <c r="D8" s="58">
        <f t="shared" si="0"/>
        <v>12</v>
      </c>
    </row>
    <row r="9" spans="1:6" x14ac:dyDescent="0.3">
      <c r="B9" s="58" t="s">
        <v>2208</v>
      </c>
      <c r="C9" s="301">
        <f>SUMIF(BTS_매출관리!C:C,B9,BTS_매출관리!I:I)</f>
        <v>0</v>
      </c>
      <c r="D9" s="58">
        <f t="shared" si="0"/>
        <v>23</v>
      </c>
    </row>
    <row r="10" spans="1:6" x14ac:dyDescent="0.3">
      <c r="B10" s="269" t="s">
        <v>1318</v>
      </c>
      <c r="C10" s="268">
        <f>SUMIF(BTS_매출관리!C:C,B10,BTS_매출관리!I:I)</f>
        <v>0</v>
      </c>
      <c r="D10" s="269">
        <f t="shared" si="0"/>
        <v>23</v>
      </c>
    </row>
    <row r="11" spans="1:6" x14ac:dyDescent="0.3">
      <c r="B11" s="58" t="s">
        <v>1327</v>
      </c>
      <c r="C11" s="301">
        <f>SUMIF(BTS_매출관리!C:C,B11,BTS_매출관리!I:I)</f>
        <v>250000</v>
      </c>
      <c r="D11" s="58">
        <f t="shared" si="0"/>
        <v>18</v>
      </c>
    </row>
    <row r="12" spans="1:6" x14ac:dyDescent="0.3">
      <c r="B12" s="58" t="s">
        <v>1328</v>
      </c>
      <c r="C12" s="301">
        <f>SUMIF(BTS_매출관리!C:C,B12,BTS_매출관리!I:I)</f>
        <v>0</v>
      </c>
      <c r="D12" s="58">
        <f t="shared" si="0"/>
        <v>23</v>
      </c>
      <c r="F12" t="str">
        <f>IF(D12 &lt; 10,,"")</f>
        <v/>
      </c>
    </row>
    <row r="13" spans="1:6" x14ac:dyDescent="0.3">
      <c r="B13" s="269" t="s">
        <v>3391</v>
      </c>
      <c r="C13" s="268">
        <f>SUMIF(BTS_매출관리!C:C,B13,BTS_매출관리!I:I)</f>
        <v>0</v>
      </c>
      <c r="D13" s="269">
        <f t="shared" si="0"/>
        <v>23</v>
      </c>
      <c r="F13" t="str">
        <f>IF(D13 &lt; 10,,"")</f>
        <v/>
      </c>
    </row>
    <row r="14" spans="1:6" x14ac:dyDescent="0.3">
      <c r="B14" s="58" t="s">
        <v>1058</v>
      </c>
      <c r="C14" s="301">
        <f>SUMIF(BTS_매출관리!C:C,B14,BTS_매출관리!I:I)</f>
        <v>0</v>
      </c>
      <c r="D14" s="58">
        <f t="shared" si="0"/>
        <v>23</v>
      </c>
      <c r="F14" t="str">
        <f>IF(D14 &lt; 10,,"")</f>
        <v/>
      </c>
    </row>
    <row r="15" spans="1:6" x14ac:dyDescent="0.3">
      <c r="B15" s="58" t="s">
        <v>1307</v>
      </c>
      <c r="C15" s="301">
        <f>SUMIF(BTS_매출관리!C:C,B15,BTS_매출관리!I:I)</f>
        <v>2900000</v>
      </c>
      <c r="D15" s="58">
        <f t="shared" si="0"/>
        <v>1</v>
      </c>
    </row>
    <row r="16" spans="1:6" x14ac:dyDescent="0.3">
      <c r="B16" s="269" t="s">
        <v>1309</v>
      </c>
      <c r="C16" s="268">
        <f>SUMIF(BTS_매출관리!C:C,B16,BTS_매출관리!I:I)</f>
        <v>1600000</v>
      </c>
      <c r="D16" s="269">
        <f t="shared" si="0"/>
        <v>5</v>
      </c>
    </row>
    <row r="17" spans="2:18" x14ac:dyDescent="0.3">
      <c r="B17" s="269" t="s">
        <v>1275</v>
      </c>
      <c r="C17" s="268">
        <f>SUMIF(BTS_매출관리!C:C,B17,BTS_매출관리!I:I)</f>
        <v>0</v>
      </c>
      <c r="D17" s="269">
        <f t="shared" si="0"/>
        <v>23</v>
      </c>
    </row>
    <row r="18" spans="2:18" x14ac:dyDescent="0.3">
      <c r="B18" s="58" t="s">
        <v>1665</v>
      </c>
      <c r="C18" s="301">
        <f>SUMIF(BTS_매출관리!C:C,B18,BTS_매출관리!I:I)</f>
        <v>0</v>
      </c>
      <c r="D18" s="58">
        <f t="shared" si="0"/>
        <v>23</v>
      </c>
    </row>
    <row r="19" spans="2:18" x14ac:dyDescent="0.3">
      <c r="B19" s="58" t="s">
        <v>1148</v>
      </c>
      <c r="C19" s="301">
        <f>SUMIF(BTS_매출관리!C:C,B19,BTS_매출관리!I:I)</f>
        <v>170000</v>
      </c>
      <c r="D19" s="58">
        <f t="shared" si="0"/>
        <v>19</v>
      </c>
    </row>
    <row r="20" spans="2:18" x14ac:dyDescent="0.3">
      <c r="B20" s="58" t="s">
        <v>1171</v>
      </c>
      <c r="C20" s="301">
        <f>SUMIF(BTS_매출관리!C:C,B20,BTS_매출관리!I:I)</f>
        <v>0</v>
      </c>
      <c r="D20" s="58">
        <f t="shared" si="0"/>
        <v>23</v>
      </c>
    </row>
    <row r="21" spans="2:18" x14ac:dyDescent="0.3">
      <c r="B21" s="58" t="s">
        <v>1335</v>
      </c>
      <c r="C21" s="301">
        <f>SUMIF(BTS_매출관리!C:C,B21,BTS_매출관리!I:I)</f>
        <v>100000</v>
      </c>
      <c r="D21" s="58">
        <f t="shared" si="0"/>
        <v>20</v>
      </c>
      <c r="F21" t="s">
        <v>3682</v>
      </c>
    </row>
    <row r="22" spans="2:18" x14ac:dyDescent="0.3">
      <c r="B22" s="58" t="s">
        <v>1157</v>
      </c>
      <c r="C22" s="301">
        <f>SUMIF(BTS_매출관리!C:C,B22,BTS_매출관리!I:I)</f>
        <v>0</v>
      </c>
      <c r="D22" s="58">
        <f t="shared" si="0"/>
        <v>23</v>
      </c>
      <c r="F22" t="s">
        <v>3657</v>
      </c>
      <c r="G22" t="s">
        <v>3785</v>
      </c>
      <c r="I22" t="s">
        <v>3660</v>
      </c>
      <c r="J22" s="303" t="s">
        <v>3700</v>
      </c>
      <c r="O22" t="s">
        <v>3683</v>
      </c>
      <c r="P22">
        <v>2</v>
      </c>
      <c r="Q22" t="s">
        <v>3786</v>
      </c>
    </row>
    <row r="23" spans="2:18" x14ac:dyDescent="0.3">
      <c r="B23" s="269" t="s">
        <v>1094</v>
      </c>
      <c r="C23" s="268">
        <f>SUMIF(BTS_매출관리!C:C,B23,BTS_매출관리!I:I)</f>
        <v>0</v>
      </c>
      <c r="D23" s="269">
        <f t="shared" si="0"/>
        <v>23</v>
      </c>
      <c r="F23" t="s">
        <v>3658</v>
      </c>
      <c r="G23" t="s">
        <v>3785</v>
      </c>
      <c r="I23" t="s">
        <v>3662</v>
      </c>
      <c r="J23" s="303" t="s">
        <v>3700</v>
      </c>
      <c r="O23" t="s">
        <v>3684</v>
      </c>
      <c r="P23">
        <v>3</v>
      </c>
      <c r="Q23" t="s">
        <v>3786</v>
      </c>
    </row>
    <row r="24" spans="2:18" x14ac:dyDescent="0.3">
      <c r="B24" s="58" t="s">
        <v>980</v>
      </c>
      <c r="C24" s="301">
        <f>SUMIF(BTS_매출관리!C:C,B24,BTS_매출관리!I:I)</f>
        <v>0</v>
      </c>
      <c r="D24" s="58">
        <f t="shared" si="0"/>
        <v>23</v>
      </c>
      <c r="F24" t="s">
        <v>3659</v>
      </c>
      <c r="G24" t="s">
        <v>3785</v>
      </c>
      <c r="I24" t="s">
        <v>3664</v>
      </c>
      <c r="J24" s="303" t="s">
        <v>3700</v>
      </c>
      <c r="O24" t="s">
        <v>3685</v>
      </c>
      <c r="P24">
        <v>2</v>
      </c>
      <c r="Q24" t="s">
        <v>3786</v>
      </c>
    </row>
    <row r="25" spans="2:18" x14ac:dyDescent="0.3">
      <c r="B25" s="58" t="s">
        <v>1035</v>
      </c>
      <c r="C25" s="301">
        <f>SUMIF(BTS_매출관리!C:C,B25,BTS_매출관리!I:I)</f>
        <v>0</v>
      </c>
      <c r="D25" s="58">
        <f t="shared" si="0"/>
        <v>23</v>
      </c>
      <c r="F25" t="s">
        <v>3661</v>
      </c>
      <c r="G25" t="s">
        <v>3700</v>
      </c>
      <c r="I25" t="s">
        <v>3667</v>
      </c>
      <c r="J25" s="303" t="s">
        <v>3785</v>
      </c>
      <c r="O25" t="s">
        <v>3686</v>
      </c>
      <c r="P25">
        <v>1</v>
      </c>
      <c r="R25" t="s">
        <v>3785</v>
      </c>
    </row>
    <row r="26" spans="2:18" x14ac:dyDescent="0.3">
      <c r="B26" s="269" t="s">
        <v>1189</v>
      </c>
      <c r="C26" s="268">
        <f>SUMIF(BTS_매출관리!C:C,B26,BTS_매출관리!I:I)</f>
        <v>1850000</v>
      </c>
      <c r="D26" s="269">
        <f t="shared" si="0"/>
        <v>3</v>
      </c>
      <c r="F26" t="s">
        <v>3663</v>
      </c>
      <c r="G26" t="s">
        <v>3785</v>
      </c>
      <c r="I26" t="s">
        <v>3680</v>
      </c>
      <c r="J26" s="303" t="s">
        <v>3719</v>
      </c>
      <c r="O26" t="s">
        <v>3687</v>
      </c>
      <c r="P26">
        <v>2</v>
      </c>
      <c r="Q26" t="s">
        <v>3701</v>
      </c>
    </row>
    <row r="27" spans="2:18" x14ac:dyDescent="0.3">
      <c r="B27" s="269" t="s">
        <v>1336</v>
      </c>
      <c r="C27" s="268">
        <f>SUMIF(BTS_매출관리!C:C,B27,BTS_매출관리!I:I)</f>
        <v>0</v>
      </c>
      <c r="D27" s="269">
        <f t="shared" si="0"/>
        <v>23</v>
      </c>
      <c r="F27" t="s">
        <v>3772</v>
      </c>
      <c r="G27" t="s">
        <v>3793</v>
      </c>
      <c r="I27" t="s">
        <v>2851</v>
      </c>
      <c r="J27" s="303" t="s">
        <v>3719</v>
      </c>
      <c r="O27" t="s">
        <v>3688</v>
      </c>
      <c r="P27">
        <v>1</v>
      </c>
      <c r="Q27" t="s">
        <v>3700</v>
      </c>
    </row>
    <row r="28" spans="2:18" x14ac:dyDescent="0.3">
      <c r="B28" s="58" t="s">
        <v>2352</v>
      </c>
      <c r="C28" s="301">
        <f>SUMIF(BTS_매출관리!C:C,B28,BTS_매출관리!I:I)</f>
        <v>0</v>
      </c>
      <c r="D28" s="58">
        <f t="shared" si="0"/>
        <v>23</v>
      </c>
      <c r="F28" t="s">
        <v>3666</v>
      </c>
      <c r="G28" t="s">
        <v>3791</v>
      </c>
      <c r="I28" t="s">
        <v>2251</v>
      </c>
      <c r="J28" s="303" t="s">
        <v>3719</v>
      </c>
      <c r="O28" t="s">
        <v>3689</v>
      </c>
      <c r="P28">
        <v>2</v>
      </c>
      <c r="R28" t="s">
        <v>3792</v>
      </c>
    </row>
    <row r="29" spans="2:18" x14ac:dyDescent="0.3">
      <c r="B29" s="269" t="s">
        <v>1368</v>
      </c>
      <c r="C29" s="268">
        <f>SUMIF(BTS_매출관리!C:C,B29,BTS_매출관리!I:I)</f>
        <v>0</v>
      </c>
      <c r="D29" s="269">
        <f t="shared" si="0"/>
        <v>23</v>
      </c>
      <c r="F29" t="s">
        <v>3668</v>
      </c>
      <c r="G29" t="s">
        <v>3785</v>
      </c>
      <c r="O29" t="s">
        <v>3690</v>
      </c>
      <c r="P29">
        <v>2</v>
      </c>
      <c r="Q29" t="s">
        <v>3786</v>
      </c>
    </row>
    <row r="30" spans="2:18" x14ac:dyDescent="0.3">
      <c r="B30" s="58" t="s">
        <v>2775</v>
      </c>
      <c r="C30" s="301">
        <f>SUMIF(BTS_매출관리!C:C,B30,BTS_매출관리!I:I)</f>
        <v>0</v>
      </c>
      <c r="D30" s="58">
        <f t="shared" si="0"/>
        <v>23</v>
      </c>
      <c r="F30" t="s">
        <v>3669</v>
      </c>
      <c r="G30" t="s">
        <v>3791</v>
      </c>
      <c r="O30" t="s">
        <v>3691</v>
      </c>
      <c r="P30">
        <v>2</v>
      </c>
      <c r="Q30" t="s">
        <v>3718</v>
      </c>
    </row>
    <row r="31" spans="2:18" x14ac:dyDescent="0.3">
      <c r="B31" s="58" t="s">
        <v>1324</v>
      </c>
      <c r="C31" s="301">
        <f>SUMIF(BTS_매출관리!C:C,B31,BTS_매출관리!I:I)</f>
        <v>0</v>
      </c>
      <c r="D31" s="58">
        <f t="shared" si="0"/>
        <v>23</v>
      </c>
      <c r="F31" t="s">
        <v>3670</v>
      </c>
      <c r="G31" t="s">
        <v>3785</v>
      </c>
      <c r="O31" t="s">
        <v>3692</v>
      </c>
      <c r="P31">
        <v>1</v>
      </c>
      <c r="R31" t="s">
        <v>3791</v>
      </c>
    </row>
    <row r="32" spans="2:18" x14ac:dyDescent="0.3">
      <c r="B32" s="58" t="s">
        <v>2552</v>
      </c>
      <c r="C32" s="301">
        <f>SUMIF(BTS_매출관리!C:C,B32,BTS_매출관리!I:I)</f>
        <v>0</v>
      </c>
      <c r="D32" s="58">
        <f t="shared" si="0"/>
        <v>23</v>
      </c>
      <c r="F32" t="s">
        <v>3671</v>
      </c>
      <c r="G32" t="s">
        <v>3785</v>
      </c>
      <c r="O32" t="s">
        <v>3693</v>
      </c>
      <c r="P32">
        <v>1</v>
      </c>
      <c r="R32" t="s">
        <v>3785</v>
      </c>
    </row>
    <row r="33" spans="2:17" x14ac:dyDescent="0.3">
      <c r="B33" s="269" t="s">
        <v>3619</v>
      </c>
      <c r="C33" s="268">
        <f>SUMIF(BTS_매출관리!C:C,B33,BTS_매출관리!I:I)</f>
        <v>0</v>
      </c>
      <c r="D33" s="269">
        <f t="shared" si="0"/>
        <v>23</v>
      </c>
      <c r="F33" t="s">
        <v>3672</v>
      </c>
      <c r="G33" t="s">
        <v>3785</v>
      </c>
      <c r="O33" t="s">
        <v>3694</v>
      </c>
      <c r="P33">
        <v>1</v>
      </c>
      <c r="Q33" t="s">
        <v>3702</v>
      </c>
    </row>
    <row r="34" spans="2:17" x14ac:dyDescent="0.3">
      <c r="B34" s="269" t="s">
        <v>1262</v>
      </c>
      <c r="C34" s="268">
        <f>SUMIF(BTS_매출관리!C:C,B34,BTS_매출관리!I:I)</f>
        <v>0</v>
      </c>
      <c r="D34" s="269">
        <f t="shared" si="0"/>
        <v>23</v>
      </c>
      <c r="F34" t="s">
        <v>3673</v>
      </c>
      <c r="G34" t="s">
        <v>3791</v>
      </c>
      <c r="O34" t="s">
        <v>3665</v>
      </c>
      <c r="P34">
        <v>2</v>
      </c>
      <c r="Q34" t="s">
        <v>3786</v>
      </c>
    </row>
    <row r="35" spans="2:17" x14ac:dyDescent="0.3">
      <c r="B35" s="58" t="s">
        <v>1283</v>
      </c>
      <c r="C35" s="301">
        <f>SUMIF(BTS_매출관리!C:C,B35,BTS_매출관리!I:I)</f>
        <v>1580000</v>
      </c>
      <c r="D35" s="58">
        <f t="shared" si="0"/>
        <v>6</v>
      </c>
      <c r="F35" t="s">
        <v>3674</v>
      </c>
      <c r="G35" t="s">
        <v>3791</v>
      </c>
      <c r="O35" t="s">
        <v>3695</v>
      </c>
      <c r="P35">
        <v>1</v>
      </c>
    </row>
    <row r="36" spans="2:17" x14ac:dyDescent="0.3">
      <c r="B36" s="58" t="s">
        <v>1343</v>
      </c>
      <c r="C36" s="301">
        <f>SUMIF(BTS_매출관리!C:C,B36,BTS_매출관리!I:I)</f>
        <v>0</v>
      </c>
      <c r="D36" s="58">
        <f t="shared" si="0"/>
        <v>23</v>
      </c>
      <c r="F36" t="s">
        <v>3675</v>
      </c>
      <c r="G36" t="s">
        <v>3785</v>
      </c>
      <c r="O36" t="s">
        <v>3696</v>
      </c>
      <c r="P36">
        <v>1</v>
      </c>
      <c r="Q36" t="s">
        <v>3786</v>
      </c>
    </row>
    <row r="37" spans="2:17" x14ac:dyDescent="0.3">
      <c r="B37" s="58" t="s">
        <v>1270</v>
      </c>
      <c r="C37" s="301">
        <f>SUMIF(BTS_매출관리!C:C,B37,BTS_매출관리!I:I)</f>
        <v>0</v>
      </c>
      <c r="D37" s="58">
        <f t="shared" si="0"/>
        <v>23</v>
      </c>
      <c r="F37" t="s">
        <v>3676</v>
      </c>
      <c r="G37" t="s">
        <v>3785</v>
      </c>
    </row>
    <row r="38" spans="2:17" x14ac:dyDescent="0.3">
      <c r="B38" s="58" t="s">
        <v>1320</v>
      </c>
      <c r="C38" s="301">
        <f>SUMIF(BTS_매출관리!C:C,B38,BTS_매출관리!I:I)</f>
        <v>0</v>
      </c>
      <c r="D38" s="58">
        <f t="shared" si="0"/>
        <v>23</v>
      </c>
      <c r="F38" t="s">
        <v>3677</v>
      </c>
      <c r="G38" t="s">
        <v>3791</v>
      </c>
    </row>
    <row r="39" spans="2:17" x14ac:dyDescent="0.3">
      <c r="B39" s="58" t="s">
        <v>1023</v>
      </c>
      <c r="C39" s="301">
        <f>SUMIF(BTS_매출관리!C:C,B39,BTS_매출관리!I:I)</f>
        <v>0</v>
      </c>
      <c r="D39" s="58">
        <f t="shared" si="0"/>
        <v>23</v>
      </c>
      <c r="F39" t="s">
        <v>3678</v>
      </c>
      <c r="G39" t="s">
        <v>3791</v>
      </c>
    </row>
    <row r="40" spans="2:17" x14ac:dyDescent="0.3">
      <c r="B40" s="58" t="s">
        <v>1290</v>
      </c>
      <c r="C40" s="301">
        <f>SUMIF(BTS_매출관리!C:C,B40,BTS_매출관리!I:I)</f>
        <v>0</v>
      </c>
      <c r="D40" s="58">
        <f t="shared" si="0"/>
        <v>23</v>
      </c>
      <c r="F40" t="s">
        <v>3679</v>
      </c>
      <c r="G40" t="s">
        <v>3791</v>
      </c>
    </row>
    <row r="41" spans="2:17" x14ac:dyDescent="0.3">
      <c r="B41" s="269" t="s">
        <v>1007</v>
      </c>
      <c r="C41" s="268">
        <f>SUMIF(BTS_매출관리!C:C,B41,BTS_매출관리!I:I)</f>
        <v>0</v>
      </c>
      <c r="D41" s="269">
        <f t="shared" si="0"/>
        <v>23</v>
      </c>
      <c r="F41" t="s">
        <v>3681</v>
      </c>
      <c r="G41" t="s">
        <v>3785</v>
      </c>
    </row>
    <row r="42" spans="2:17" x14ac:dyDescent="0.3">
      <c r="B42" s="58" t="s">
        <v>1482</v>
      </c>
      <c r="C42" s="301">
        <f>SUMIF(BTS_매출관리!C:C,B42,BTS_매출관리!I:I)</f>
        <v>100000</v>
      </c>
      <c r="D42" s="58">
        <f t="shared" si="0"/>
        <v>20</v>
      </c>
      <c r="F42" t="s">
        <v>1322</v>
      </c>
      <c r="G42" t="s">
        <v>3791</v>
      </c>
    </row>
    <row r="43" spans="2:17" x14ac:dyDescent="0.3">
      <c r="B43" s="269" t="s">
        <v>1228</v>
      </c>
      <c r="C43" s="268">
        <f>SUMIF(BTS_매출관리!C:C,B43,BTS_매출관리!I:I)</f>
        <v>0</v>
      </c>
      <c r="D43" s="269">
        <f t="shared" si="0"/>
        <v>23</v>
      </c>
      <c r="F43" t="s">
        <v>3773</v>
      </c>
      <c r="G43" t="s">
        <v>3785</v>
      </c>
    </row>
    <row r="44" spans="2:17" x14ac:dyDescent="0.3">
      <c r="B44" s="58" t="s">
        <v>1281</v>
      </c>
      <c r="C44" s="301">
        <f>SUMIF(BTS_매출관리!C:C,B44,BTS_매출관리!I:I)</f>
        <v>842500</v>
      </c>
      <c r="D44" s="58">
        <f t="shared" si="0"/>
        <v>11</v>
      </c>
      <c r="F44" t="s">
        <v>3774</v>
      </c>
      <c r="G44" t="s">
        <v>3785</v>
      </c>
    </row>
    <row r="45" spans="2:17" x14ac:dyDescent="0.3">
      <c r="B45" s="269" t="s">
        <v>1314</v>
      </c>
      <c r="C45" s="268">
        <f>SUMIF(BTS_매출관리!C:C,B45,BTS_매출관리!I:I)</f>
        <v>0</v>
      </c>
      <c r="D45" s="269">
        <f t="shared" si="0"/>
        <v>23</v>
      </c>
      <c r="F45" t="s">
        <v>3775</v>
      </c>
      <c r="G45" t="s">
        <v>3785</v>
      </c>
      <c r="M45">
        <v>17</v>
      </c>
    </row>
    <row r="46" spans="2:17" x14ac:dyDescent="0.3">
      <c r="B46" s="269" t="s">
        <v>3142</v>
      </c>
      <c r="C46" s="268">
        <f>SUMIF(BTS_매출관리!C:C,B46,BTS_매출관리!I:I)</f>
        <v>0</v>
      </c>
      <c r="D46" s="269">
        <f t="shared" si="0"/>
        <v>23</v>
      </c>
      <c r="F46" t="s">
        <v>3787</v>
      </c>
      <c r="G46" t="s">
        <v>3785</v>
      </c>
    </row>
    <row r="47" spans="2:17" x14ac:dyDescent="0.3">
      <c r="B47" s="269" t="s">
        <v>1884</v>
      </c>
      <c r="C47" s="268">
        <f>SUMIF(BTS_매출관리!C:C,B47,BTS_매출관리!I:I)</f>
        <v>0</v>
      </c>
      <c r="D47" s="269">
        <f t="shared" si="0"/>
        <v>23</v>
      </c>
      <c r="F47" s="58" t="s">
        <v>1035</v>
      </c>
      <c r="G47" t="s">
        <v>3785</v>
      </c>
      <c r="K47" t="s">
        <v>3785</v>
      </c>
      <c r="L47">
        <f>COUNTIF(G22:G49,"스팸")</f>
        <v>17</v>
      </c>
    </row>
    <row r="48" spans="2:17" x14ac:dyDescent="0.3">
      <c r="B48" s="269" t="s">
        <v>1334</v>
      </c>
      <c r="C48" s="268">
        <f>SUMIF(BTS_매출관리!C:C,B48,BTS_매출관리!I:I)</f>
        <v>0</v>
      </c>
      <c r="D48" s="269">
        <f t="shared" si="0"/>
        <v>23</v>
      </c>
      <c r="F48" s="58" t="s">
        <v>1351</v>
      </c>
      <c r="G48" t="s">
        <v>3791</v>
      </c>
      <c r="K48" t="s">
        <v>3791</v>
      </c>
      <c r="L48">
        <f>COUNTIF(G22:G49,"반반")</f>
        <v>10</v>
      </c>
    </row>
    <row r="49" spans="2:7" x14ac:dyDescent="0.3">
      <c r="B49" s="58" t="s">
        <v>1292</v>
      </c>
      <c r="C49" s="301">
        <f>SUMIF(BTS_매출관리!C:C,B49,BTS_매출관리!I:I)</f>
        <v>0</v>
      </c>
      <c r="D49" s="58">
        <f t="shared" si="0"/>
        <v>23</v>
      </c>
      <c r="F49" t="s">
        <v>1315</v>
      </c>
      <c r="G49" t="s">
        <v>3791</v>
      </c>
    </row>
    <row r="50" spans="2:7" x14ac:dyDescent="0.3">
      <c r="B50" s="269" t="s">
        <v>1289</v>
      </c>
      <c r="C50" s="268">
        <f>SUMIF(BTS_매출관리!C:C,B50,BTS_매출관리!I:I)</f>
        <v>0</v>
      </c>
      <c r="D50" s="269">
        <f t="shared" si="0"/>
        <v>23</v>
      </c>
    </row>
    <row r="51" spans="2:7" x14ac:dyDescent="0.3">
      <c r="B51" s="269" t="s">
        <v>1313</v>
      </c>
      <c r="C51" s="268">
        <f>SUMIF(BTS_매출관리!C:C,B51,BTS_매출관리!I:I)</f>
        <v>0</v>
      </c>
      <c r="D51" s="269">
        <f t="shared" si="0"/>
        <v>23</v>
      </c>
    </row>
    <row r="52" spans="2:7" x14ac:dyDescent="0.3">
      <c r="B52" t="s">
        <v>3259</v>
      </c>
      <c r="C52" s="300">
        <f>SUMIF(BTS_매출관리!C:C,B52,BTS_매출관리!I:I)</f>
        <v>0</v>
      </c>
      <c r="D52">
        <f t="shared" si="0"/>
        <v>23</v>
      </c>
    </row>
    <row r="53" spans="2:7" x14ac:dyDescent="0.3">
      <c r="B53" t="s">
        <v>2478</v>
      </c>
      <c r="C53" s="300">
        <f>SUMIF(BTS_매출관리!C:C,B53,BTS_매출관리!I:I)</f>
        <v>0</v>
      </c>
      <c r="D53">
        <f t="shared" si="0"/>
        <v>23</v>
      </c>
    </row>
    <row r="54" spans="2:7" x14ac:dyDescent="0.3">
      <c r="B54" t="s">
        <v>1349</v>
      </c>
      <c r="C54" s="300">
        <f>SUMIF(BTS_매출관리!C:C,B54,BTS_매출관리!I:I)</f>
        <v>0</v>
      </c>
      <c r="D54">
        <f t="shared" si="0"/>
        <v>23</v>
      </c>
    </row>
    <row r="55" spans="2:7" x14ac:dyDescent="0.3">
      <c r="B55" t="s">
        <v>2695</v>
      </c>
      <c r="C55" s="52">
        <f>SUMIF(BTS_매출관리!C:C,B55,BTS_매출관리!I:I)</f>
        <v>0</v>
      </c>
      <c r="D55">
        <f t="shared" si="0"/>
        <v>23</v>
      </c>
    </row>
    <row r="56" spans="2:7" x14ac:dyDescent="0.3">
      <c r="B56" s="47" t="s">
        <v>1018</v>
      </c>
      <c r="C56" s="302">
        <f>SUMIF(BTS_매출관리!C:C,B56,BTS_매출관리!I:I)</f>
        <v>20000</v>
      </c>
      <c r="D56" s="47">
        <f t="shared" si="0"/>
        <v>22</v>
      </c>
    </row>
    <row r="57" spans="2:7" x14ac:dyDescent="0.3">
      <c r="B57" s="47" t="s">
        <v>1778</v>
      </c>
      <c r="C57" s="302">
        <f>SUMIF(BTS_매출관리!C:C,B57,BTS_매출관리!I:I)</f>
        <v>1200000</v>
      </c>
      <c r="D57" s="47">
        <f t="shared" si="0"/>
        <v>8</v>
      </c>
    </row>
    <row r="58" spans="2:7" x14ac:dyDescent="0.3">
      <c r="B58" s="47" t="s">
        <v>2463</v>
      </c>
      <c r="C58" s="302">
        <f>SUMIF(BTS_매출관리!C:C,B58,BTS_매출관리!I:I)</f>
        <v>0</v>
      </c>
      <c r="D58" s="47">
        <f t="shared" si="0"/>
        <v>23</v>
      </c>
    </row>
    <row r="59" spans="2:7" x14ac:dyDescent="0.3">
      <c r="B59" s="47" t="s">
        <v>1311</v>
      </c>
      <c r="C59" s="302">
        <f>SUMIF(BTS_매출관리!C:C,B59,BTS_매출관리!I:I)</f>
        <v>0</v>
      </c>
      <c r="D59" s="47">
        <f t="shared" si="0"/>
        <v>23</v>
      </c>
    </row>
    <row r="60" spans="2:7" x14ac:dyDescent="0.3">
      <c r="B60" s="47" t="s">
        <v>1301</v>
      </c>
      <c r="C60" s="302">
        <f>SUMIF(BTS_매출관리!C:C,B60,BTS_매출관리!I:I)</f>
        <v>0</v>
      </c>
      <c r="D60" s="47">
        <f t="shared" si="0"/>
        <v>23</v>
      </c>
    </row>
    <row r="61" spans="2:7" x14ac:dyDescent="0.3">
      <c r="B61" s="47" t="s">
        <v>1340</v>
      </c>
      <c r="C61" s="302">
        <f>SUMIF(BTS_매출관리!C:C,B61,BTS_매출관리!I:I)</f>
        <v>0</v>
      </c>
      <c r="D61" s="47">
        <f t="shared" si="0"/>
        <v>23</v>
      </c>
    </row>
    <row r="62" spans="2:7" x14ac:dyDescent="0.3">
      <c r="B62" s="47" t="s">
        <v>1265</v>
      </c>
      <c r="C62" s="302">
        <f>SUMIF(BTS_매출관리!C:C,B62,BTS_매출관리!I:I)</f>
        <v>0</v>
      </c>
      <c r="D62" s="47">
        <f t="shared" si="0"/>
        <v>23</v>
      </c>
    </row>
    <row r="63" spans="2:7" x14ac:dyDescent="0.3">
      <c r="B63" s="47" t="s">
        <v>2907</v>
      </c>
      <c r="C63" s="302">
        <f>SUMIF(BTS_매출관리!C:C,B63,BTS_매출관리!I:I)</f>
        <v>0</v>
      </c>
      <c r="D63" s="47">
        <f t="shared" si="0"/>
        <v>23</v>
      </c>
    </row>
    <row r="64" spans="2:7" x14ac:dyDescent="0.3">
      <c r="B64" s="47" t="s">
        <v>1611</v>
      </c>
      <c r="C64" s="302">
        <f>SUMIF(BTS_매출관리!C:C,B64,BTS_매출관리!I:I)</f>
        <v>0</v>
      </c>
      <c r="D64" s="47">
        <f t="shared" si="0"/>
        <v>23</v>
      </c>
    </row>
    <row r="65" spans="2:4" x14ac:dyDescent="0.3">
      <c r="B65" s="47" t="s">
        <v>1339</v>
      </c>
      <c r="C65" s="302">
        <f>SUMIF(BTS_매출관리!C:C,B65,BTS_매출관리!I:I)</f>
        <v>0</v>
      </c>
      <c r="D65" s="47">
        <f t="shared" si="0"/>
        <v>23</v>
      </c>
    </row>
    <row r="66" spans="2:4" x14ac:dyDescent="0.3">
      <c r="B66" s="47" t="s">
        <v>1282</v>
      </c>
      <c r="C66" s="302">
        <f>SUMIF(BTS_매출관리!C:C,B66,BTS_매출관리!I:I)</f>
        <v>0</v>
      </c>
      <c r="D66" s="47">
        <f t="shared" ref="D66:D129" si="1">RANK(C66,C:C,0)</f>
        <v>23</v>
      </c>
    </row>
    <row r="67" spans="2:4" x14ac:dyDescent="0.3">
      <c r="B67" s="47" t="s">
        <v>1351</v>
      </c>
      <c r="C67" s="302">
        <f>SUMIF(BTS_매출관리!C:C,B67,BTS_매출관리!I:I)</f>
        <v>0</v>
      </c>
      <c r="D67" s="47">
        <f t="shared" si="1"/>
        <v>23</v>
      </c>
    </row>
    <row r="68" spans="2:4" x14ac:dyDescent="0.3">
      <c r="B68" t="s">
        <v>983</v>
      </c>
      <c r="C68" s="300">
        <f>SUMIF(BTS_매출관리!C:C,B68,BTS_매출관리!I:I)</f>
        <v>0</v>
      </c>
      <c r="D68" s="47">
        <f t="shared" si="1"/>
        <v>23</v>
      </c>
    </row>
    <row r="69" spans="2:4" x14ac:dyDescent="0.3">
      <c r="B69" s="47" t="s">
        <v>1297</v>
      </c>
      <c r="C69" s="302">
        <f>SUMIF(BTS_매출관리!C:C,B69,BTS_매출관리!I:I)</f>
        <v>0</v>
      </c>
      <c r="D69" s="47">
        <f t="shared" si="1"/>
        <v>23</v>
      </c>
    </row>
    <row r="70" spans="2:4" x14ac:dyDescent="0.3">
      <c r="B70" s="47" t="s">
        <v>1278</v>
      </c>
      <c r="C70" s="302">
        <f>SUMIF(BTS_매출관리!C:C,B70,BTS_매출관리!I:I)</f>
        <v>0</v>
      </c>
      <c r="D70" s="47">
        <f t="shared" si="1"/>
        <v>23</v>
      </c>
    </row>
    <row r="71" spans="2:4" x14ac:dyDescent="0.3">
      <c r="B71" s="47" t="s">
        <v>1293</v>
      </c>
      <c r="C71" s="302">
        <f>SUMIF(BTS_매출관리!C:C,B71,BTS_매출관리!I:I)</f>
        <v>0</v>
      </c>
      <c r="D71" s="47">
        <f t="shared" si="1"/>
        <v>23</v>
      </c>
    </row>
    <row r="72" spans="2:4" x14ac:dyDescent="0.3">
      <c r="B72" s="47" t="s">
        <v>2856</v>
      </c>
      <c r="C72" s="302">
        <f>SUMIF(BTS_매출관리!C:C,B72,BTS_매출관리!I:I)</f>
        <v>0</v>
      </c>
      <c r="D72" s="47">
        <f t="shared" si="1"/>
        <v>23</v>
      </c>
    </row>
    <row r="73" spans="2:4" x14ac:dyDescent="0.3">
      <c r="B73" s="47" t="s">
        <v>1350</v>
      </c>
      <c r="C73" s="302">
        <f>SUMIF(BTS_매출관리!C:C,B73,BTS_매출관리!I:I)</f>
        <v>0</v>
      </c>
      <c r="D73" s="47">
        <f t="shared" si="1"/>
        <v>23</v>
      </c>
    </row>
    <row r="74" spans="2:4" x14ac:dyDescent="0.3">
      <c r="B74" s="47" t="s">
        <v>1353</v>
      </c>
      <c r="C74" s="302">
        <f>SUMIF(BTS_매출관리!C:C,B74,BTS_매출관리!I:I)</f>
        <v>0</v>
      </c>
      <c r="D74" s="47">
        <f t="shared" si="1"/>
        <v>23</v>
      </c>
    </row>
    <row r="75" spans="2:4" x14ac:dyDescent="0.3">
      <c r="B75" s="47" t="s">
        <v>3280</v>
      </c>
      <c r="C75" s="302">
        <f>SUMIF(BTS_매출관리!C:C,B75,BTS_매출관리!I:I)</f>
        <v>0</v>
      </c>
      <c r="D75" s="47">
        <f t="shared" si="1"/>
        <v>23</v>
      </c>
    </row>
    <row r="76" spans="2:4" x14ac:dyDescent="0.3">
      <c r="B76" t="s">
        <v>2851</v>
      </c>
      <c r="C76" s="52">
        <f>SUMIF(BTS_매출관리!C:C,B76,BTS_매출관리!I:I)</f>
        <v>0</v>
      </c>
      <c r="D76">
        <f t="shared" si="1"/>
        <v>23</v>
      </c>
    </row>
    <row r="77" spans="2:4" x14ac:dyDescent="0.3">
      <c r="B77" t="s">
        <v>2276</v>
      </c>
      <c r="C77" s="52">
        <f>SUMIF(BTS_매출관리!C:C,B77,BTS_매출관리!I:I)</f>
        <v>0</v>
      </c>
      <c r="D77">
        <f t="shared" si="1"/>
        <v>23</v>
      </c>
    </row>
    <row r="78" spans="2:4" x14ac:dyDescent="0.3">
      <c r="B78" t="s">
        <v>1345</v>
      </c>
      <c r="C78" s="52">
        <f>SUMIF(BTS_매출관리!C:C,B78,BTS_매출관리!I:I)</f>
        <v>0</v>
      </c>
      <c r="D78">
        <f t="shared" si="1"/>
        <v>23</v>
      </c>
    </row>
    <row r="79" spans="2:4" x14ac:dyDescent="0.3">
      <c r="B79" t="s">
        <v>1315</v>
      </c>
      <c r="C79" s="52">
        <f>SUMIF(BTS_매출관리!C:C,B79,BTS_매출관리!I:I)</f>
        <v>0</v>
      </c>
      <c r="D79">
        <f t="shared" si="1"/>
        <v>23</v>
      </c>
    </row>
    <row r="80" spans="2:4" x14ac:dyDescent="0.3">
      <c r="B80" t="s">
        <v>3111</v>
      </c>
      <c r="C80" s="52">
        <f>SUMIF(BTS_매출관리!C:C,B80,BTS_매출관리!I:I)</f>
        <v>0</v>
      </c>
      <c r="D80">
        <f t="shared" si="1"/>
        <v>23</v>
      </c>
    </row>
    <row r="81" spans="2:4" x14ac:dyDescent="0.3">
      <c r="B81" t="s">
        <v>2366</v>
      </c>
      <c r="C81" s="52">
        <f>SUMIF(BTS_매출관리!C:C,B81,BTS_매출관리!I:I)</f>
        <v>0</v>
      </c>
      <c r="D81">
        <f t="shared" si="1"/>
        <v>23</v>
      </c>
    </row>
    <row r="82" spans="2:4" x14ac:dyDescent="0.3">
      <c r="B82" t="s">
        <v>1605</v>
      </c>
      <c r="C82" s="300">
        <f>SUMIF(BTS_매출관리!C:C,B82,BTS_매출관리!I:I)</f>
        <v>0</v>
      </c>
      <c r="D82">
        <f t="shared" si="1"/>
        <v>23</v>
      </c>
    </row>
    <row r="83" spans="2:4" x14ac:dyDescent="0.3">
      <c r="B83" t="s">
        <v>2748</v>
      </c>
      <c r="C83" s="52">
        <f>SUMIF(BTS_매출관리!C:C,B83,BTS_매출관리!I:I)</f>
        <v>0</v>
      </c>
      <c r="D83">
        <f t="shared" si="1"/>
        <v>23</v>
      </c>
    </row>
    <row r="84" spans="2:4" x14ac:dyDescent="0.3">
      <c r="B84" t="s">
        <v>1565</v>
      </c>
      <c r="C84" s="300">
        <f>SUMIF(BTS_매출관리!C:C,B84,BTS_매출관리!I:I)</f>
        <v>0</v>
      </c>
      <c r="D84">
        <f t="shared" si="1"/>
        <v>23</v>
      </c>
    </row>
    <row r="85" spans="2:4" x14ac:dyDescent="0.3">
      <c r="B85" t="s">
        <v>3532</v>
      </c>
      <c r="C85" s="52">
        <f>SUMIF(BTS_매출관리!C:C,B85,BTS_매출관리!I:I)</f>
        <v>0</v>
      </c>
      <c r="D85">
        <f t="shared" si="1"/>
        <v>23</v>
      </c>
    </row>
    <row r="86" spans="2:4" x14ac:dyDescent="0.3">
      <c r="B86" t="s">
        <v>1322</v>
      </c>
      <c r="C86" s="52">
        <f>SUMIF(BTS_매출관리!C:C,B86,BTS_매출관리!I:I)</f>
        <v>0</v>
      </c>
      <c r="D86">
        <f t="shared" si="1"/>
        <v>23</v>
      </c>
    </row>
    <row r="87" spans="2:4" x14ac:dyDescent="0.3">
      <c r="B87" t="s">
        <v>1898</v>
      </c>
      <c r="C87" s="300">
        <f>SUMIF(BTS_매출관리!C:C,B87,BTS_매출관리!I:I)</f>
        <v>1400000</v>
      </c>
      <c r="D87">
        <f t="shared" si="1"/>
        <v>7</v>
      </c>
    </row>
    <row r="88" spans="2:4" x14ac:dyDescent="0.3">
      <c r="B88" t="s">
        <v>2251</v>
      </c>
      <c r="C88" s="52">
        <f>SUMIF(BTS_매출관리!C:C,B88,BTS_매출관리!I:I)</f>
        <v>0</v>
      </c>
      <c r="D88">
        <f t="shared" si="1"/>
        <v>23</v>
      </c>
    </row>
    <row r="89" spans="2:4" x14ac:dyDescent="0.3">
      <c r="B89" t="s">
        <v>1277</v>
      </c>
      <c r="C89" s="300">
        <f>SUMIF(BTS_매출관리!C:C,B89,BTS_매출관리!I:I)</f>
        <v>600000</v>
      </c>
      <c r="D89">
        <f t="shared" si="1"/>
        <v>13</v>
      </c>
    </row>
    <row r="90" spans="2:4" x14ac:dyDescent="0.3">
      <c r="B90" t="s">
        <v>2860</v>
      </c>
      <c r="C90" s="52">
        <f>SUMIF(BTS_매출관리!C:C,B90,BTS_매출관리!I:I)</f>
        <v>0</v>
      </c>
      <c r="D90">
        <f t="shared" si="1"/>
        <v>23</v>
      </c>
    </row>
    <row r="91" spans="2:4" x14ac:dyDescent="0.3">
      <c r="B91" t="s">
        <v>2356</v>
      </c>
      <c r="C91" s="52">
        <f>SUMIF(BTS_매출관리!C:C,B91,BTS_매출관리!I:I)</f>
        <v>0</v>
      </c>
      <c r="D91">
        <f t="shared" si="1"/>
        <v>23</v>
      </c>
    </row>
    <row r="92" spans="2:4" x14ac:dyDescent="0.3">
      <c r="B92" t="s">
        <v>1333</v>
      </c>
      <c r="C92" s="52">
        <f>SUMIF(BTS_매출관리!C:C,B92,BTS_매출관리!I:I)</f>
        <v>0</v>
      </c>
      <c r="D92">
        <f t="shared" si="1"/>
        <v>23</v>
      </c>
    </row>
    <row r="93" spans="2:4" x14ac:dyDescent="0.3">
      <c r="B93" t="s">
        <v>2881</v>
      </c>
      <c r="C93" s="52">
        <f>SUMIF(BTS_매출관리!C:C,B93,BTS_매출관리!I:I)</f>
        <v>0</v>
      </c>
      <c r="D93">
        <f t="shared" si="1"/>
        <v>23</v>
      </c>
    </row>
    <row r="94" spans="2:4" x14ac:dyDescent="0.3">
      <c r="B94" t="s">
        <v>1299</v>
      </c>
      <c r="C94" s="300">
        <f>SUMIF(BTS_매출관리!C:C,B94,BTS_매출관리!I:I)</f>
        <v>0</v>
      </c>
      <c r="D94">
        <f t="shared" si="1"/>
        <v>23</v>
      </c>
    </row>
    <row r="95" spans="2:4" x14ac:dyDescent="0.3">
      <c r="B95" t="s">
        <v>1225</v>
      </c>
      <c r="C95" s="52">
        <f>SUMIF(BTS_매출관리!C:C,B95,BTS_매출관리!I:I)</f>
        <v>0</v>
      </c>
      <c r="D95">
        <f t="shared" si="1"/>
        <v>23</v>
      </c>
    </row>
    <row r="96" spans="2:4" x14ac:dyDescent="0.3">
      <c r="B96" t="s">
        <v>1286</v>
      </c>
      <c r="C96" s="300">
        <f>SUMIF(BTS_매출관리!C:C,B96,BTS_매출관리!I:I)</f>
        <v>0</v>
      </c>
      <c r="D96">
        <f t="shared" si="1"/>
        <v>23</v>
      </c>
    </row>
    <row r="97" spans="2:4" x14ac:dyDescent="0.3">
      <c r="B97" t="s">
        <v>2300</v>
      </c>
      <c r="C97" s="52">
        <f>SUMIF(BTS_매출관리!C:C,B97,BTS_매출관리!I:I)</f>
        <v>0</v>
      </c>
      <c r="D97">
        <f t="shared" si="1"/>
        <v>23</v>
      </c>
    </row>
    <row r="98" spans="2:4" x14ac:dyDescent="0.3">
      <c r="B98" t="s">
        <v>2011</v>
      </c>
      <c r="C98" s="52">
        <f>SUMIF(BTS_매출관리!C:C,B98,BTS_매출관리!I:I)</f>
        <v>0</v>
      </c>
      <c r="D98">
        <f t="shared" si="1"/>
        <v>23</v>
      </c>
    </row>
    <row r="99" spans="2:4" x14ac:dyDescent="0.3">
      <c r="B99" t="s">
        <v>1269</v>
      </c>
      <c r="C99" s="300">
        <f>SUMIF(BTS_매출관리!C:C,B99,BTS_매출관리!I:I)</f>
        <v>0</v>
      </c>
      <c r="D99">
        <f t="shared" si="1"/>
        <v>23</v>
      </c>
    </row>
    <row r="100" spans="2:4" x14ac:dyDescent="0.3">
      <c r="B100" t="s">
        <v>2780</v>
      </c>
      <c r="C100" s="52">
        <f>SUMIF(BTS_매출관리!C:C,B100,BTS_매출관리!I:I)</f>
        <v>0</v>
      </c>
      <c r="D100">
        <f t="shared" si="1"/>
        <v>23</v>
      </c>
    </row>
    <row r="101" spans="2:4" x14ac:dyDescent="0.3">
      <c r="B101" t="s">
        <v>1288</v>
      </c>
      <c r="C101" s="300">
        <f>SUMIF(BTS_매출관리!C:C,B101,BTS_매출관리!I:I)</f>
        <v>0</v>
      </c>
      <c r="D101">
        <f t="shared" si="1"/>
        <v>23</v>
      </c>
    </row>
    <row r="102" spans="2:4" x14ac:dyDescent="0.3">
      <c r="B102" t="s">
        <v>2753</v>
      </c>
      <c r="C102" s="52">
        <f>SUMIF(BTS_매출관리!C:C,B102,BTS_매출관리!I:I)</f>
        <v>0</v>
      </c>
      <c r="D102">
        <f t="shared" si="1"/>
        <v>23</v>
      </c>
    </row>
    <row r="103" spans="2:4" x14ac:dyDescent="0.3">
      <c r="B103" t="s">
        <v>2887</v>
      </c>
      <c r="C103" s="52">
        <f>SUMIF(BTS_매출관리!C:C,B103,BTS_매출관리!I:I)</f>
        <v>0</v>
      </c>
      <c r="D103">
        <f t="shared" si="1"/>
        <v>23</v>
      </c>
    </row>
    <row r="104" spans="2:4" x14ac:dyDescent="0.3">
      <c r="B104" t="s">
        <v>2733</v>
      </c>
      <c r="C104" s="52">
        <f>SUMIF(BTS_매출관리!C:C,B104,BTS_매출관리!I:I)</f>
        <v>0</v>
      </c>
      <c r="D104">
        <f t="shared" si="1"/>
        <v>23</v>
      </c>
    </row>
    <row r="105" spans="2:4" x14ac:dyDescent="0.3">
      <c r="B105" t="s">
        <v>2088</v>
      </c>
      <c r="C105" s="52">
        <f>SUMIF(BTS_매출관리!C:C,B105,BTS_매출관리!I:I)</f>
        <v>0</v>
      </c>
      <c r="D105">
        <f t="shared" si="1"/>
        <v>23</v>
      </c>
    </row>
    <row r="106" spans="2:4" x14ac:dyDescent="0.3">
      <c r="B106" t="s">
        <v>1279</v>
      </c>
      <c r="C106" s="300">
        <f>SUMIF(BTS_매출관리!C:C,B106,BTS_매출관리!I:I)</f>
        <v>0</v>
      </c>
      <c r="D106">
        <f t="shared" si="1"/>
        <v>23</v>
      </c>
    </row>
    <row r="107" spans="2:4" x14ac:dyDescent="0.3">
      <c r="B107" t="s">
        <v>2760</v>
      </c>
      <c r="C107" s="52">
        <f>SUMIF(BTS_매출관리!C:C,B107,BTS_매출관리!I:I)</f>
        <v>0</v>
      </c>
      <c r="D107">
        <f t="shared" si="1"/>
        <v>23</v>
      </c>
    </row>
    <row r="108" spans="2:4" x14ac:dyDescent="0.3">
      <c r="B108" t="s">
        <v>2926</v>
      </c>
      <c r="C108" s="52">
        <f>SUMIF(BTS_매출관리!C:C,B108,BTS_매출관리!I:I)</f>
        <v>0</v>
      </c>
      <c r="D108">
        <f t="shared" si="1"/>
        <v>23</v>
      </c>
    </row>
    <row r="109" spans="2:4" x14ac:dyDescent="0.3">
      <c r="B109" t="s">
        <v>3020</v>
      </c>
      <c r="C109" s="52">
        <f>SUMIF(BTS_매출관리!C:C,B109,BTS_매출관리!I:I)</f>
        <v>0</v>
      </c>
      <c r="D109">
        <f t="shared" si="1"/>
        <v>23</v>
      </c>
    </row>
    <row r="110" spans="2:4" x14ac:dyDescent="0.3">
      <c r="B110" t="s">
        <v>2933</v>
      </c>
      <c r="C110" s="52">
        <f>SUMIF(BTS_매출관리!C:C,B110,BTS_매출관리!I:I)</f>
        <v>0</v>
      </c>
      <c r="D110">
        <f t="shared" si="1"/>
        <v>23</v>
      </c>
    </row>
    <row r="111" spans="2:4" x14ac:dyDescent="0.3">
      <c r="B111" t="s">
        <v>2126</v>
      </c>
      <c r="C111" s="52">
        <f>SUMIF(BTS_매출관리!C:C,B111,BTS_매출관리!I:I)</f>
        <v>0</v>
      </c>
      <c r="D111">
        <f t="shared" si="1"/>
        <v>23</v>
      </c>
    </row>
    <row r="112" spans="2:4" x14ac:dyDescent="0.3">
      <c r="B112" t="s">
        <v>2141</v>
      </c>
      <c r="C112" s="52">
        <f>SUMIF(BTS_매출관리!C:C,B112,BTS_매출관리!I:I)</f>
        <v>600000</v>
      </c>
      <c r="D112">
        <f t="shared" si="1"/>
        <v>13</v>
      </c>
    </row>
    <row r="113" spans="2:4" x14ac:dyDescent="0.3">
      <c r="B113" t="s">
        <v>2033</v>
      </c>
      <c r="C113" s="52">
        <f>SUMIF(BTS_매출관리!C:C,B113,BTS_매출관리!I:I)</f>
        <v>0</v>
      </c>
      <c r="D113">
        <f t="shared" si="1"/>
        <v>23</v>
      </c>
    </row>
    <row r="114" spans="2:4" x14ac:dyDescent="0.3">
      <c r="B114" t="s">
        <v>1232</v>
      </c>
      <c r="C114" s="52">
        <f>SUMIF(BTS_매출관리!C:C,B114,BTS_매출관리!I:I)</f>
        <v>0</v>
      </c>
      <c r="D114">
        <f t="shared" si="1"/>
        <v>23</v>
      </c>
    </row>
    <row r="115" spans="2:4" x14ac:dyDescent="0.3">
      <c r="B115" t="s">
        <v>1323</v>
      </c>
      <c r="C115" s="52">
        <f>SUMIF(BTS_매출관리!C:C,B115,BTS_매출관리!I:I)</f>
        <v>0</v>
      </c>
      <c r="D115">
        <f t="shared" si="1"/>
        <v>23</v>
      </c>
    </row>
    <row r="116" spans="2:4" x14ac:dyDescent="0.3">
      <c r="B116" t="s">
        <v>1354</v>
      </c>
      <c r="C116" s="52">
        <f>SUMIF(BTS_매출관리!C:C,B116,BTS_매출관리!I:I)</f>
        <v>0</v>
      </c>
      <c r="D116">
        <f t="shared" si="1"/>
        <v>23</v>
      </c>
    </row>
    <row r="117" spans="2:4" x14ac:dyDescent="0.3">
      <c r="B117" t="s">
        <v>3178</v>
      </c>
      <c r="C117" s="52">
        <f>SUMIF(BTS_매출관리!C:C,B117,BTS_매출관리!I:I)</f>
        <v>0</v>
      </c>
      <c r="D117">
        <f t="shared" si="1"/>
        <v>23</v>
      </c>
    </row>
    <row r="118" spans="2:4" x14ac:dyDescent="0.3">
      <c r="B118" t="s">
        <v>1652</v>
      </c>
      <c r="C118" s="52">
        <f>SUMIF(BTS_매출관리!C:C,B118,BTS_매출관리!I:I)</f>
        <v>0</v>
      </c>
      <c r="D118">
        <f t="shared" si="1"/>
        <v>23</v>
      </c>
    </row>
    <row r="119" spans="2:4" x14ac:dyDescent="0.3">
      <c r="B119" t="s">
        <v>1310</v>
      </c>
      <c r="C119" s="52">
        <f>SUMIF(BTS_매출관리!C:C,B119,BTS_매출관리!I:I)</f>
        <v>0</v>
      </c>
      <c r="D119">
        <f t="shared" si="1"/>
        <v>23</v>
      </c>
    </row>
    <row r="120" spans="2:4" x14ac:dyDescent="0.3">
      <c r="B120" t="s">
        <v>1272</v>
      </c>
      <c r="C120" s="300">
        <f>SUMIF(BTS_매출관리!C:C,B120,BTS_매출관리!I:I)</f>
        <v>0</v>
      </c>
      <c r="D120">
        <f t="shared" si="1"/>
        <v>23</v>
      </c>
    </row>
    <row r="121" spans="2:4" x14ac:dyDescent="0.3">
      <c r="B121" t="s">
        <v>2583</v>
      </c>
      <c r="C121" s="300">
        <f>SUMIF(BTS_매출관리!C:C,B121,BTS_매출관리!I:I)</f>
        <v>0</v>
      </c>
      <c r="D121">
        <f t="shared" si="1"/>
        <v>23</v>
      </c>
    </row>
    <row r="122" spans="2:4" x14ac:dyDescent="0.3">
      <c r="B122" t="s">
        <v>1302</v>
      </c>
      <c r="C122" s="300">
        <f>SUMIF(BTS_매출관리!C:C,B122,BTS_매출관리!I:I)</f>
        <v>0</v>
      </c>
      <c r="D122">
        <f t="shared" si="1"/>
        <v>23</v>
      </c>
    </row>
    <row r="123" spans="2:4" x14ac:dyDescent="0.3">
      <c r="B123" t="s">
        <v>3068</v>
      </c>
      <c r="C123" s="52">
        <f>SUMIF(BTS_매출관리!C:C,B123,BTS_매출관리!I:I)</f>
        <v>1200000</v>
      </c>
      <c r="D123">
        <f t="shared" si="1"/>
        <v>8</v>
      </c>
    </row>
    <row r="124" spans="2:4" x14ac:dyDescent="0.3">
      <c r="B124" t="s">
        <v>1342</v>
      </c>
      <c r="C124" s="52">
        <f>SUMIF(BTS_매출관리!C:C,B124,BTS_매출관리!I:I)</f>
        <v>950000</v>
      </c>
      <c r="D124">
        <f t="shared" si="1"/>
        <v>10</v>
      </c>
    </row>
    <row r="125" spans="2:4" x14ac:dyDescent="0.3">
      <c r="B125" t="s">
        <v>1316</v>
      </c>
      <c r="C125" s="52">
        <f>SUMIF(BTS_매출관리!C:C,B125,BTS_매출관리!I:I)</f>
        <v>0</v>
      </c>
      <c r="D125">
        <f t="shared" si="1"/>
        <v>23</v>
      </c>
    </row>
    <row r="126" spans="2:4" x14ac:dyDescent="0.3">
      <c r="B126" t="s">
        <v>1155</v>
      </c>
      <c r="C126" s="52">
        <f>SUMIF(BTS_매출관리!C:C,B126,BTS_매출관리!I:I)</f>
        <v>0</v>
      </c>
      <c r="D126">
        <f t="shared" si="1"/>
        <v>23</v>
      </c>
    </row>
    <row r="127" spans="2:4" x14ac:dyDescent="0.3">
      <c r="B127" t="s">
        <v>2028</v>
      </c>
      <c r="C127" s="52">
        <f>SUMIF(BTS_매출관리!C:C,B127,BTS_매출관리!I:I)</f>
        <v>0</v>
      </c>
      <c r="D127">
        <f t="shared" si="1"/>
        <v>23</v>
      </c>
    </row>
    <row r="128" spans="2:4" x14ac:dyDescent="0.3">
      <c r="B128" t="s">
        <v>3451</v>
      </c>
      <c r="C128" s="52">
        <f>SUMIF(BTS_매출관리!C:C,B128,BTS_매출관리!I:I)</f>
        <v>0</v>
      </c>
      <c r="D128">
        <f t="shared" si="1"/>
        <v>23</v>
      </c>
    </row>
    <row r="129" spans="2:4" x14ac:dyDescent="0.3">
      <c r="B129" t="s">
        <v>2864</v>
      </c>
      <c r="C129" s="52">
        <f>SUMIF(BTS_매출관리!C:C,B129,BTS_매출관리!I:I)</f>
        <v>0</v>
      </c>
      <c r="D129">
        <f t="shared" si="1"/>
        <v>23</v>
      </c>
    </row>
    <row r="130" spans="2:4" x14ac:dyDescent="0.3">
      <c r="B130" t="s">
        <v>3012</v>
      </c>
      <c r="C130" s="52">
        <f>SUMIF(BTS_매출관리!C:C,B130,BTS_매출관리!I:I)</f>
        <v>0</v>
      </c>
      <c r="D130">
        <f t="shared" ref="D130:D193" si="2">RANK(C130,C:C,0)</f>
        <v>23</v>
      </c>
    </row>
    <row r="131" spans="2:4" x14ac:dyDescent="0.3">
      <c r="B131" t="s">
        <v>3560</v>
      </c>
      <c r="C131" s="52">
        <f>SUMIF(BTS_매출관리!C:C,B131,BTS_매출관리!I:I)</f>
        <v>0</v>
      </c>
      <c r="D131">
        <f t="shared" si="2"/>
        <v>23</v>
      </c>
    </row>
    <row r="132" spans="2:4" x14ac:dyDescent="0.3">
      <c r="B132" t="s">
        <v>1317</v>
      </c>
      <c r="C132" s="52">
        <f>SUMIF(BTS_매출관리!C:C,B132,BTS_매출관리!I:I)</f>
        <v>0</v>
      </c>
      <c r="D132">
        <f t="shared" si="2"/>
        <v>23</v>
      </c>
    </row>
    <row r="133" spans="2:4" x14ac:dyDescent="0.3">
      <c r="B133" t="s">
        <v>1186</v>
      </c>
      <c r="C133" s="52">
        <f>SUMIF(BTS_매출관리!C:C,B133,BTS_매출관리!I:I)</f>
        <v>0</v>
      </c>
      <c r="D133">
        <f t="shared" si="2"/>
        <v>23</v>
      </c>
    </row>
    <row r="134" spans="2:4" x14ac:dyDescent="0.3">
      <c r="B134" t="s">
        <v>2800</v>
      </c>
      <c r="C134" s="52">
        <f>SUMIF(BTS_매출관리!C:C,B134,BTS_매출관리!I:I)</f>
        <v>0</v>
      </c>
      <c r="D134">
        <f t="shared" si="2"/>
        <v>23</v>
      </c>
    </row>
    <row r="135" spans="2:4" x14ac:dyDescent="0.3">
      <c r="B135" t="s">
        <v>3200</v>
      </c>
      <c r="C135" s="52">
        <f>SUMIF(BTS_매출관리!C:C,B135,BTS_매출관리!I:I)</f>
        <v>0</v>
      </c>
      <c r="D135">
        <f t="shared" si="2"/>
        <v>23</v>
      </c>
    </row>
    <row r="136" spans="2:4" x14ac:dyDescent="0.3">
      <c r="B136" t="s">
        <v>2372</v>
      </c>
      <c r="C136" s="52">
        <f>SUMIF(BTS_매출관리!C:C,B136,BTS_매출관리!I:I)</f>
        <v>0</v>
      </c>
      <c r="D136">
        <f t="shared" si="2"/>
        <v>23</v>
      </c>
    </row>
    <row r="137" spans="2:4" x14ac:dyDescent="0.3">
      <c r="B137" t="s">
        <v>1295</v>
      </c>
      <c r="C137" s="300">
        <f>SUMIF(BTS_매출관리!C:C,B137,BTS_매출관리!I:I)</f>
        <v>0</v>
      </c>
      <c r="D137">
        <f t="shared" si="2"/>
        <v>23</v>
      </c>
    </row>
    <row r="138" spans="2:4" x14ac:dyDescent="0.3">
      <c r="B138" t="s">
        <v>2482</v>
      </c>
      <c r="C138" s="52">
        <f>SUMIF(BTS_매출관리!C:C,B138,BTS_매출관리!I:I)</f>
        <v>0</v>
      </c>
      <c r="D138">
        <f t="shared" si="2"/>
        <v>23</v>
      </c>
    </row>
    <row r="139" spans="2:4" x14ac:dyDescent="0.3">
      <c r="B139" t="s">
        <v>1291</v>
      </c>
      <c r="C139" s="300">
        <f>SUMIF(BTS_매출관리!C:C,B139,BTS_매출관리!I:I)</f>
        <v>0</v>
      </c>
      <c r="D139">
        <f t="shared" si="2"/>
        <v>23</v>
      </c>
    </row>
    <row r="140" spans="2:4" x14ac:dyDescent="0.3">
      <c r="B140" t="s">
        <v>2459</v>
      </c>
      <c r="C140" s="52">
        <f>SUMIF(BTS_매출관리!C:C,B140,BTS_매출관리!I:I)</f>
        <v>0</v>
      </c>
      <c r="D140">
        <f t="shared" si="2"/>
        <v>23</v>
      </c>
    </row>
    <row r="141" spans="2:4" x14ac:dyDescent="0.3">
      <c r="B141" t="s">
        <v>1308</v>
      </c>
      <c r="C141" s="300">
        <f>SUMIF(BTS_매출관리!C:C,B141,BTS_매출관리!I:I)</f>
        <v>0</v>
      </c>
      <c r="D141">
        <f t="shared" si="2"/>
        <v>23</v>
      </c>
    </row>
    <row r="142" spans="2:4" x14ac:dyDescent="0.3">
      <c r="B142" t="s">
        <v>1312</v>
      </c>
      <c r="C142" s="52">
        <f>SUMIF(BTS_매출관리!C:C,B142,BTS_매출관리!I:I)</f>
        <v>0</v>
      </c>
      <c r="D142">
        <f t="shared" si="2"/>
        <v>23</v>
      </c>
    </row>
    <row r="143" spans="2:4" x14ac:dyDescent="0.3">
      <c r="B143" t="s">
        <v>1338</v>
      </c>
      <c r="C143" s="52">
        <f>SUMIF(BTS_매출관리!C:C,B143,BTS_매출관리!I:I)</f>
        <v>0</v>
      </c>
      <c r="D143">
        <f t="shared" si="2"/>
        <v>23</v>
      </c>
    </row>
    <row r="144" spans="2:4" x14ac:dyDescent="0.3">
      <c r="B144" t="s">
        <v>1348</v>
      </c>
      <c r="C144" s="52">
        <f>SUMIF(BTS_매출관리!C:C,B144,BTS_매출관리!I:I)</f>
        <v>0</v>
      </c>
      <c r="D144">
        <f t="shared" si="2"/>
        <v>23</v>
      </c>
    </row>
    <row r="145" spans="2:4" x14ac:dyDescent="0.3">
      <c r="B145" t="s">
        <v>3447</v>
      </c>
      <c r="C145" s="52">
        <f>SUMIF(BTS_매출관리!C:C,B145,BTS_매출관리!I:I)</f>
        <v>0</v>
      </c>
      <c r="D145">
        <f t="shared" si="2"/>
        <v>23</v>
      </c>
    </row>
    <row r="146" spans="2:4" x14ac:dyDescent="0.3">
      <c r="B146" t="s">
        <v>2047</v>
      </c>
      <c r="C146" s="52">
        <f>SUMIF(BTS_매출관리!C:C,B146,BTS_매출관리!I:I)</f>
        <v>600000</v>
      </c>
      <c r="D146">
        <f t="shared" si="2"/>
        <v>13</v>
      </c>
    </row>
    <row r="147" spans="2:4" x14ac:dyDescent="0.3">
      <c r="B147" t="s">
        <v>3440</v>
      </c>
      <c r="C147" s="52">
        <f>SUMIF(BTS_매출관리!C:C,B147,BTS_매출관리!I:I)</f>
        <v>0</v>
      </c>
      <c r="D147">
        <f t="shared" si="2"/>
        <v>23</v>
      </c>
    </row>
    <row r="148" spans="2:4" x14ac:dyDescent="0.3">
      <c r="B148" t="s">
        <v>3491</v>
      </c>
      <c r="C148" s="52">
        <f>SUMIF(BTS_매출관리!C:C,B148,BTS_매출관리!I:I)</f>
        <v>0</v>
      </c>
      <c r="D148">
        <f t="shared" si="2"/>
        <v>23</v>
      </c>
    </row>
    <row r="149" spans="2:4" x14ac:dyDescent="0.3">
      <c r="B149" t="s">
        <v>2955</v>
      </c>
      <c r="C149" s="52">
        <f>SUMIF(BTS_매출관리!C:C,B149,BTS_매출관리!I:I)</f>
        <v>0</v>
      </c>
      <c r="D149">
        <f t="shared" si="2"/>
        <v>23</v>
      </c>
    </row>
    <row r="150" spans="2:4" x14ac:dyDescent="0.3">
      <c r="B150" t="s">
        <v>3710</v>
      </c>
      <c r="C150" s="52">
        <f>SUMIF(BTS_매출관리!C:C,B150,BTS_매출관리!I:I)</f>
        <v>0</v>
      </c>
      <c r="D150">
        <f t="shared" si="2"/>
        <v>23</v>
      </c>
    </row>
    <row r="151" spans="2:4" x14ac:dyDescent="0.3">
      <c r="B151" t="s">
        <v>2624</v>
      </c>
      <c r="C151" s="52">
        <f>SUMIF(BTS_매출관리!C:C,B151,BTS_매출관리!I:I)</f>
        <v>0</v>
      </c>
      <c r="D151">
        <f t="shared" si="2"/>
        <v>23</v>
      </c>
    </row>
    <row r="152" spans="2:4" x14ac:dyDescent="0.3">
      <c r="B152" t="s">
        <v>2270</v>
      </c>
      <c r="C152" s="52">
        <f>SUMIF(BTS_매출관리!C:C,B152,BTS_매출관리!I:I)</f>
        <v>2570000</v>
      </c>
      <c r="D152">
        <f t="shared" si="2"/>
        <v>2</v>
      </c>
    </row>
    <row r="153" spans="2:4" x14ac:dyDescent="0.3">
      <c r="B153" t="s">
        <v>3339</v>
      </c>
      <c r="C153" s="52">
        <f>SUMIF(BTS_매출관리!C:C,B153,BTS_매출관리!I:I)</f>
        <v>0</v>
      </c>
      <c r="D153">
        <f t="shared" si="2"/>
        <v>23</v>
      </c>
    </row>
    <row r="154" spans="2:4" x14ac:dyDescent="0.3">
      <c r="B154" t="s">
        <v>1271</v>
      </c>
      <c r="C154" s="300">
        <f>SUMIF(BTS_매출관리!C:C,B154,BTS_매출관리!I:I)</f>
        <v>0</v>
      </c>
      <c r="D154">
        <f t="shared" si="2"/>
        <v>23</v>
      </c>
    </row>
    <row r="155" spans="2:4" x14ac:dyDescent="0.3">
      <c r="B155" t="s">
        <v>1304</v>
      </c>
      <c r="C155" s="300">
        <f>SUMIF(BTS_매출관리!C:C,B155,BTS_매출관리!I:I)</f>
        <v>0</v>
      </c>
      <c r="D155">
        <f t="shared" si="2"/>
        <v>23</v>
      </c>
    </row>
    <row r="156" spans="2:4" x14ac:dyDescent="0.3">
      <c r="B156" t="s">
        <v>3253</v>
      </c>
      <c r="C156" s="52">
        <f>SUMIF(BTS_매출관리!C:C,B156,BTS_매출관리!I:I)</f>
        <v>0</v>
      </c>
      <c r="D156">
        <f t="shared" si="2"/>
        <v>23</v>
      </c>
    </row>
    <row r="157" spans="2:4" x14ac:dyDescent="0.3">
      <c r="B157" t="s">
        <v>1832</v>
      </c>
      <c r="C157" s="52">
        <f>SUMIF(BTS_매출관리!C:C,B157,BTS_매출관리!I:I)</f>
        <v>0</v>
      </c>
      <c r="D157">
        <f t="shared" si="2"/>
        <v>23</v>
      </c>
    </row>
    <row r="158" spans="2:4" x14ac:dyDescent="0.3">
      <c r="B158" t="s">
        <v>2723</v>
      </c>
      <c r="C158" s="52">
        <f>SUMIF(BTS_매출관리!C:C,B158,BTS_매출관리!I:I)</f>
        <v>0</v>
      </c>
      <c r="D158">
        <f t="shared" si="2"/>
        <v>23</v>
      </c>
    </row>
    <row r="159" spans="2:4" x14ac:dyDescent="0.3">
      <c r="B159" t="s">
        <v>3174</v>
      </c>
      <c r="C159" s="52">
        <f>SUMIF(BTS_매출관리!C:C,B159,BTS_매출관리!I:I)</f>
        <v>0</v>
      </c>
      <c r="D159">
        <f t="shared" si="2"/>
        <v>23</v>
      </c>
    </row>
    <row r="160" spans="2:4" x14ac:dyDescent="0.3">
      <c r="B160" t="s">
        <v>1329</v>
      </c>
      <c r="C160" s="52">
        <f>SUMIF(BTS_매출관리!C:C,B160,BTS_매출관리!I:I)</f>
        <v>0</v>
      </c>
      <c r="D160">
        <f t="shared" si="2"/>
        <v>23</v>
      </c>
    </row>
    <row r="161" spans="2:4" x14ac:dyDescent="0.3">
      <c r="B161" t="s">
        <v>1285</v>
      </c>
      <c r="C161" s="52">
        <f>SUMIF(BTS_매출관리!C:C,B161,BTS_매출관리!I:I)</f>
        <v>0</v>
      </c>
      <c r="D161">
        <f t="shared" si="2"/>
        <v>23</v>
      </c>
    </row>
    <row r="162" spans="2:4" x14ac:dyDescent="0.3">
      <c r="B162" t="s">
        <v>1276</v>
      </c>
      <c r="C162" s="52">
        <f>SUMIF(BTS_매출관리!C:C,B162,BTS_매출관리!I:I)</f>
        <v>0</v>
      </c>
      <c r="D162">
        <f t="shared" si="2"/>
        <v>23</v>
      </c>
    </row>
    <row r="163" spans="2:4" x14ac:dyDescent="0.3">
      <c r="B163" t="s">
        <v>1280</v>
      </c>
      <c r="C163" s="52">
        <f>SUMIF(BTS_매출관리!C:C,B163,BTS_매출관리!I:I)</f>
        <v>0</v>
      </c>
      <c r="D163">
        <f t="shared" si="2"/>
        <v>23</v>
      </c>
    </row>
    <row r="164" spans="2:4" x14ac:dyDescent="0.3">
      <c r="B164" t="s">
        <v>1287</v>
      </c>
      <c r="C164" s="52">
        <f>SUMIF(BTS_매출관리!C:C,B164,BTS_매출관리!I:I)</f>
        <v>0</v>
      </c>
      <c r="D164">
        <f t="shared" si="2"/>
        <v>23</v>
      </c>
    </row>
    <row r="165" spans="2:4" x14ac:dyDescent="0.3">
      <c r="B165" t="s">
        <v>1077</v>
      </c>
      <c r="C165" s="52">
        <f>SUMIF(BTS_매출관리!C:C,B165,BTS_매출관리!I:I)</f>
        <v>0</v>
      </c>
      <c r="D165">
        <f t="shared" si="2"/>
        <v>23</v>
      </c>
    </row>
    <row r="166" spans="2:4" x14ac:dyDescent="0.3">
      <c r="B166" t="s">
        <v>1294</v>
      </c>
      <c r="C166" s="52">
        <f>SUMIF(BTS_매출관리!C:C,B166,BTS_매출관리!I:I)</f>
        <v>0</v>
      </c>
      <c r="D166">
        <f t="shared" si="2"/>
        <v>23</v>
      </c>
    </row>
    <row r="167" spans="2:4" x14ac:dyDescent="0.3">
      <c r="B167" t="s">
        <v>1298</v>
      </c>
      <c r="C167" s="52">
        <f>SUMIF(BTS_매출관리!C:C,B167,BTS_매출관리!I:I)</f>
        <v>0</v>
      </c>
      <c r="D167">
        <f t="shared" si="2"/>
        <v>23</v>
      </c>
    </row>
    <row r="168" spans="2:4" x14ac:dyDescent="0.3">
      <c r="B168" t="s">
        <v>1012</v>
      </c>
      <c r="C168" s="52">
        <f>SUMIF(BTS_매출관리!C:C,B168,BTS_매출관리!I:I)</f>
        <v>0</v>
      </c>
      <c r="D168">
        <f t="shared" si="2"/>
        <v>23</v>
      </c>
    </row>
    <row r="169" spans="2:4" x14ac:dyDescent="0.3">
      <c r="B169" t="s">
        <v>1303</v>
      </c>
      <c r="C169" s="52">
        <f>SUMIF(BTS_매출관리!C:C,B169,BTS_매출관리!I:I)</f>
        <v>0</v>
      </c>
      <c r="D169">
        <f t="shared" si="2"/>
        <v>23</v>
      </c>
    </row>
    <row r="170" spans="2:4" x14ac:dyDescent="0.3">
      <c r="B170" t="s">
        <v>1305</v>
      </c>
      <c r="C170" s="52">
        <f>SUMIF(BTS_매출관리!C:C,B170,BTS_매출관리!I:I)</f>
        <v>0</v>
      </c>
      <c r="D170">
        <f t="shared" si="2"/>
        <v>23</v>
      </c>
    </row>
    <row r="171" spans="2:4" x14ac:dyDescent="0.3">
      <c r="B171" t="s">
        <v>1306</v>
      </c>
      <c r="C171" s="52">
        <f>SUMIF(BTS_매출관리!C:C,B171,BTS_매출관리!I:I)</f>
        <v>0</v>
      </c>
      <c r="D171">
        <f t="shared" si="2"/>
        <v>23</v>
      </c>
    </row>
    <row r="172" spans="2:4" x14ac:dyDescent="0.3">
      <c r="B172" t="s">
        <v>1089</v>
      </c>
      <c r="C172" s="52">
        <f>SUMIF(BTS_매출관리!C:C,B172,BTS_매출관리!I:I)</f>
        <v>0</v>
      </c>
      <c r="D172">
        <f t="shared" si="2"/>
        <v>23</v>
      </c>
    </row>
    <row r="173" spans="2:4" x14ac:dyDescent="0.3">
      <c r="B173" t="s">
        <v>997</v>
      </c>
      <c r="C173" s="52">
        <f>SUMIF(BTS_매출관리!C:C,B173,BTS_매출관리!I:I)</f>
        <v>0</v>
      </c>
      <c r="D173">
        <f t="shared" si="2"/>
        <v>23</v>
      </c>
    </row>
    <row r="174" spans="2:4" x14ac:dyDescent="0.3">
      <c r="B174" t="s">
        <v>1319</v>
      </c>
      <c r="C174" s="52">
        <f>SUMIF(BTS_매출관리!C:C,B174,BTS_매출관리!I:I)</f>
        <v>0</v>
      </c>
      <c r="D174">
        <f t="shared" si="2"/>
        <v>23</v>
      </c>
    </row>
    <row r="175" spans="2:4" x14ac:dyDescent="0.3">
      <c r="B175" t="s">
        <v>1321</v>
      </c>
      <c r="C175" s="52">
        <f>SUMIF(BTS_매출관리!C:C,B175,BTS_매출관리!I:I)</f>
        <v>0</v>
      </c>
      <c r="D175">
        <f t="shared" si="2"/>
        <v>23</v>
      </c>
    </row>
    <row r="176" spans="2:4" x14ac:dyDescent="0.3">
      <c r="B176" t="s">
        <v>1325</v>
      </c>
      <c r="C176" s="52">
        <f>SUMIF(BTS_매출관리!C:C,B176,BTS_매출관리!I:I)</f>
        <v>0</v>
      </c>
      <c r="D176">
        <f t="shared" si="2"/>
        <v>23</v>
      </c>
    </row>
    <row r="177" spans="2:4" x14ac:dyDescent="0.3">
      <c r="B177" t="s">
        <v>1331</v>
      </c>
      <c r="C177" s="52">
        <f>SUMIF(BTS_매출관리!C:C,B177,BTS_매출관리!I:I)</f>
        <v>0</v>
      </c>
      <c r="D177">
        <f t="shared" si="2"/>
        <v>23</v>
      </c>
    </row>
    <row r="178" spans="2:4" x14ac:dyDescent="0.3">
      <c r="B178" t="s">
        <v>1332</v>
      </c>
      <c r="C178" s="52">
        <f>SUMIF(BTS_매출관리!C:C,B178,BTS_매출관리!I:I)</f>
        <v>0</v>
      </c>
      <c r="D178">
        <f t="shared" si="2"/>
        <v>23</v>
      </c>
    </row>
    <row r="179" spans="2:4" x14ac:dyDescent="0.3">
      <c r="B179" t="s">
        <v>1337</v>
      </c>
      <c r="C179" s="52">
        <f>SUMIF(BTS_매출관리!C:C,B179,BTS_매출관리!I:I)</f>
        <v>0</v>
      </c>
      <c r="D179">
        <f t="shared" si="2"/>
        <v>23</v>
      </c>
    </row>
    <row r="180" spans="2:4" x14ac:dyDescent="0.3">
      <c r="B180" t="s">
        <v>1341</v>
      </c>
      <c r="C180" s="52">
        <f>SUMIF(BTS_매출관리!C:C,B180,BTS_매출관리!I:I)</f>
        <v>0</v>
      </c>
      <c r="D180">
        <f t="shared" si="2"/>
        <v>23</v>
      </c>
    </row>
    <row r="181" spans="2:4" x14ac:dyDescent="0.3">
      <c r="B181" t="s">
        <v>1344</v>
      </c>
      <c r="C181" s="52">
        <f>SUMIF(BTS_매출관리!C:C,B181,BTS_매출관리!I:I)</f>
        <v>0</v>
      </c>
      <c r="D181">
        <f t="shared" si="2"/>
        <v>23</v>
      </c>
    </row>
    <row r="182" spans="2:4" x14ac:dyDescent="0.3">
      <c r="B182" t="s">
        <v>1054</v>
      </c>
      <c r="C182" s="52">
        <f>SUMIF(BTS_매출관리!C:C,B182,BTS_매출관리!I:I)</f>
        <v>0</v>
      </c>
      <c r="D182">
        <f t="shared" si="2"/>
        <v>23</v>
      </c>
    </row>
    <row r="183" spans="2:4" x14ac:dyDescent="0.3">
      <c r="B183" t="s">
        <v>1352</v>
      </c>
      <c r="C183" s="52">
        <f>SUMIF(BTS_매출관리!C:C,B183,BTS_매출관리!I:I)</f>
        <v>0</v>
      </c>
      <c r="D183">
        <f t="shared" si="2"/>
        <v>23</v>
      </c>
    </row>
    <row r="184" spans="2:4" x14ac:dyDescent="0.3">
      <c r="B184" t="s">
        <v>1559</v>
      </c>
      <c r="C184" s="52">
        <f>SUMIF(BTS_매출관리!C:C,B184,BTS_매출관리!I:I)</f>
        <v>0</v>
      </c>
      <c r="D184">
        <f t="shared" si="2"/>
        <v>23</v>
      </c>
    </row>
    <row r="185" spans="2:4" x14ac:dyDescent="0.3">
      <c r="B185" t="s">
        <v>2362</v>
      </c>
      <c r="C185" s="52">
        <f>SUMIF(BTS_매출관리!C:C,B185,BTS_매출관리!I:I)</f>
        <v>0</v>
      </c>
      <c r="D185">
        <f t="shared" si="2"/>
        <v>23</v>
      </c>
    </row>
    <row r="186" spans="2:4" x14ac:dyDescent="0.3">
      <c r="B186" t="s">
        <v>2668</v>
      </c>
      <c r="C186" s="52">
        <f>SUMIF(BTS_매출관리!C:C,B186,BTS_매출관리!I:I)</f>
        <v>0</v>
      </c>
      <c r="D186">
        <f t="shared" si="2"/>
        <v>23</v>
      </c>
    </row>
    <row r="187" spans="2:4" x14ac:dyDescent="0.3">
      <c r="B187" t="s">
        <v>2921</v>
      </c>
      <c r="C187" s="52">
        <f>SUMIF(BTS_매출관리!C:C,B187,BTS_매출관리!I:I)</f>
        <v>0</v>
      </c>
      <c r="D187">
        <f t="shared" si="2"/>
        <v>23</v>
      </c>
    </row>
    <row r="188" spans="2:4" x14ac:dyDescent="0.3">
      <c r="C188" s="52">
        <f>SUMIF(BTS_매출관리!C:C,B188,BTS_매출관리!I:I)</f>
        <v>0</v>
      </c>
      <c r="D188">
        <f t="shared" si="2"/>
        <v>23</v>
      </c>
    </row>
    <row r="189" spans="2:4" x14ac:dyDescent="0.3">
      <c r="C189" s="52">
        <f>SUMIF(BTS_매출관리!C:C,B189,BTS_매출관리!I:I)</f>
        <v>0</v>
      </c>
      <c r="D189">
        <f t="shared" si="2"/>
        <v>23</v>
      </c>
    </row>
    <row r="190" spans="2:4" x14ac:dyDescent="0.3">
      <c r="C190" s="52">
        <f>SUMIF(BTS_매출관리!C:C,B190,BTS_매출관리!I:I)</f>
        <v>0</v>
      </c>
      <c r="D190">
        <f t="shared" si="2"/>
        <v>23</v>
      </c>
    </row>
    <row r="191" spans="2:4" x14ac:dyDescent="0.3">
      <c r="C191" s="52">
        <f>SUMIF(BTS_매출관리!C:C,B191,BTS_매출관리!I:I)</f>
        <v>0</v>
      </c>
      <c r="D191">
        <f t="shared" si="2"/>
        <v>23</v>
      </c>
    </row>
    <row r="192" spans="2:4" x14ac:dyDescent="0.3">
      <c r="C192" s="52">
        <f>SUMIF(BTS_매출관리!C:C,B192,BTS_매출관리!I:I)</f>
        <v>0</v>
      </c>
      <c r="D192">
        <f t="shared" si="2"/>
        <v>23</v>
      </c>
    </row>
    <row r="193" spans="3:4" x14ac:dyDescent="0.3">
      <c r="C193" s="52">
        <f>SUMIF(BTS_매출관리!C:C,B193,BTS_매출관리!I:I)</f>
        <v>0</v>
      </c>
      <c r="D193">
        <f t="shared" si="2"/>
        <v>23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23</v>
      </c>
    </row>
    <row r="195" spans="3:4" x14ac:dyDescent="0.3">
      <c r="C195" s="52">
        <f>SUMIF(BTS_매출관리!C:C,B195,BTS_매출관리!I:I)</f>
        <v>0</v>
      </c>
      <c r="D195">
        <f t="shared" si="3"/>
        <v>23</v>
      </c>
    </row>
    <row r="196" spans="3:4" x14ac:dyDescent="0.3">
      <c r="C196" s="52">
        <f>SUMIF(BTS_매출관리!C:C,B196,BTS_매출관리!I:I)</f>
        <v>0</v>
      </c>
      <c r="D196">
        <f t="shared" si="3"/>
        <v>23</v>
      </c>
    </row>
    <row r="197" spans="3:4" x14ac:dyDescent="0.3">
      <c r="C197" s="52">
        <f>SUMIF(BTS_매출관리!C:C,B197,BTS_매출관리!I:I)</f>
        <v>0</v>
      </c>
      <c r="D197">
        <f t="shared" si="3"/>
        <v>23</v>
      </c>
    </row>
    <row r="198" spans="3:4" x14ac:dyDescent="0.3">
      <c r="C198" s="52">
        <f>SUMIF(BTS_매출관리!C:C,B198,BTS_매출관리!I:I)</f>
        <v>0</v>
      </c>
      <c r="D198">
        <f t="shared" si="3"/>
        <v>23</v>
      </c>
    </row>
    <row r="199" spans="3:4" x14ac:dyDescent="0.3">
      <c r="C199" s="52">
        <f>SUMIF(BTS_매출관리!C:C,B199,BTS_매출관리!I:I)</f>
        <v>0</v>
      </c>
      <c r="D199">
        <f t="shared" si="3"/>
        <v>23</v>
      </c>
    </row>
    <row r="200" spans="3:4" x14ac:dyDescent="0.3">
      <c r="C200" s="52">
        <f>SUMIF(BTS_매출관리!C:C,B200,BTS_매출관리!I:I)</f>
        <v>0</v>
      </c>
      <c r="D200">
        <f t="shared" si="3"/>
        <v>23</v>
      </c>
    </row>
    <row r="201" spans="3:4" x14ac:dyDescent="0.3">
      <c r="C201" s="52">
        <f>SUMIF(BTS_매출관리!C:C,B201,BTS_매출관리!I:I)</f>
        <v>0</v>
      </c>
      <c r="D201">
        <f t="shared" si="3"/>
        <v>23</v>
      </c>
    </row>
    <row r="202" spans="3:4" x14ac:dyDescent="0.3">
      <c r="C202" s="52">
        <f>SUMIF(BTS_매출관리!C:C,B202,BTS_매출관리!I:I)</f>
        <v>0</v>
      </c>
      <c r="D202">
        <f t="shared" si="3"/>
        <v>23</v>
      </c>
    </row>
    <row r="203" spans="3:4" x14ac:dyDescent="0.3">
      <c r="C203" s="52">
        <f>SUMIF(BTS_매출관리!C:C,B203,BTS_매출관리!I:I)</f>
        <v>0</v>
      </c>
      <c r="D203">
        <f t="shared" si="3"/>
        <v>23</v>
      </c>
    </row>
    <row r="204" spans="3:4" x14ac:dyDescent="0.3">
      <c r="C204" s="52">
        <f>SUMIF(BTS_매출관리!C:C,B204,BTS_매출관리!I:I)</f>
        <v>0</v>
      </c>
      <c r="D204">
        <f t="shared" si="3"/>
        <v>23</v>
      </c>
    </row>
    <row r="205" spans="3:4" x14ac:dyDescent="0.3">
      <c r="C205" s="52">
        <f>SUMIF(BTS_매출관리!C:C,B205,BTS_매출관리!I:I)</f>
        <v>0</v>
      </c>
      <c r="D205">
        <f t="shared" si="3"/>
        <v>23</v>
      </c>
    </row>
    <row r="206" spans="3:4" x14ac:dyDescent="0.3">
      <c r="C206" s="52">
        <f>SUMIF(BTS_매출관리!C:C,B206,BTS_매출관리!I:I)</f>
        <v>0</v>
      </c>
      <c r="D206">
        <f t="shared" si="3"/>
        <v>23</v>
      </c>
    </row>
    <row r="207" spans="3:4" x14ac:dyDescent="0.3">
      <c r="C207" s="52">
        <f>SUMIF(BTS_매출관리!C:C,B207,BTS_매출관리!I:I)</f>
        <v>0</v>
      </c>
      <c r="D207">
        <f t="shared" si="3"/>
        <v>23</v>
      </c>
    </row>
    <row r="208" spans="3:4" x14ac:dyDescent="0.3">
      <c r="C208" s="52">
        <f>SUMIF(BTS_매출관리!C:C,B208,BTS_매출관리!I:I)</f>
        <v>0</v>
      </c>
      <c r="D208">
        <f t="shared" si="3"/>
        <v>23</v>
      </c>
    </row>
    <row r="209" spans="3:4" x14ac:dyDescent="0.3">
      <c r="C209" s="52">
        <f>SUMIF(BTS_매출관리!C:C,B209,BTS_매출관리!I:I)</f>
        <v>0</v>
      </c>
      <c r="D209">
        <f t="shared" si="3"/>
        <v>23</v>
      </c>
    </row>
    <row r="210" spans="3:4" x14ac:dyDescent="0.3">
      <c r="C210" s="52">
        <f>SUMIF(BTS_매출관리!C:C,B210,BTS_매출관리!I:I)</f>
        <v>0</v>
      </c>
      <c r="D210">
        <f t="shared" si="3"/>
        <v>23</v>
      </c>
    </row>
    <row r="211" spans="3:4" x14ac:dyDescent="0.3">
      <c r="C211" s="52">
        <f>SUMIF(BTS_매출관리!C:C,B211,BTS_매출관리!I:I)</f>
        <v>0</v>
      </c>
      <c r="D211">
        <f t="shared" si="3"/>
        <v>23</v>
      </c>
    </row>
    <row r="212" spans="3:4" x14ac:dyDescent="0.3">
      <c r="C212" s="52">
        <f>SUMIF(BTS_매출관리!C:C,B212,BTS_매출관리!I:I)</f>
        <v>0</v>
      </c>
      <c r="D212">
        <f t="shared" si="3"/>
        <v>23</v>
      </c>
    </row>
    <row r="213" spans="3:4" x14ac:dyDescent="0.3">
      <c r="C213" s="52">
        <f>SUMIF(BTS_매출관리!C:C,B213,BTS_매출관리!I:I)</f>
        <v>0</v>
      </c>
      <c r="D213">
        <f t="shared" si="3"/>
        <v>23</v>
      </c>
    </row>
    <row r="214" spans="3:4" x14ac:dyDescent="0.3">
      <c r="C214" s="52">
        <f>SUMIF(BTS_매출관리!C:C,B214,BTS_매출관리!I:I)</f>
        <v>0</v>
      </c>
      <c r="D214">
        <f t="shared" si="3"/>
        <v>23</v>
      </c>
    </row>
    <row r="215" spans="3:4" x14ac:dyDescent="0.3">
      <c r="C215" s="52">
        <f>SUMIF(BTS_매출관리!C:C,B215,BTS_매출관리!I:I)</f>
        <v>0</v>
      </c>
      <c r="D215">
        <f t="shared" si="3"/>
        <v>23</v>
      </c>
    </row>
    <row r="216" spans="3:4" x14ac:dyDescent="0.3">
      <c r="C216" s="52">
        <f>SUMIF(BTS_매출관리!C:C,B216,BTS_매출관리!I:I)</f>
        <v>0</v>
      </c>
      <c r="D216">
        <f t="shared" si="3"/>
        <v>23</v>
      </c>
    </row>
    <row r="217" spans="3:4" x14ac:dyDescent="0.3">
      <c r="C217" s="52">
        <f>SUMIF(BTS_매출관리!C:C,B217,BTS_매출관리!I:I)</f>
        <v>0</v>
      </c>
      <c r="D217">
        <f t="shared" si="3"/>
        <v>23</v>
      </c>
    </row>
    <row r="218" spans="3:4" x14ac:dyDescent="0.3">
      <c r="C218" s="52">
        <f>SUMIF(BTS_매출관리!C:C,B218,BTS_매출관리!I:I)</f>
        <v>0</v>
      </c>
      <c r="D218">
        <f t="shared" si="3"/>
        <v>23</v>
      </c>
    </row>
    <row r="219" spans="3:4" x14ac:dyDescent="0.3">
      <c r="C219" s="52">
        <f>SUMIF(BTS_매출관리!C:C,B219,BTS_매출관리!I:I)</f>
        <v>0</v>
      </c>
      <c r="D219">
        <f t="shared" si="3"/>
        <v>23</v>
      </c>
    </row>
    <row r="220" spans="3:4" x14ac:dyDescent="0.3">
      <c r="C220" s="52">
        <f>SUMIF(BTS_매출관리!C:C,B220,BTS_매출관리!I:I)</f>
        <v>0</v>
      </c>
      <c r="D220">
        <f t="shared" si="3"/>
        <v>23</v>
      </c>
    </row>
    <row r="221" spans="3:4" x14ac:dyDescent="0.3">
      <c r="C221" s="52">
        <f>SUMIF(BTS_매출관리!C:C,B221,BTS_매출관리!I:I)</f>
        <v>0</v>
      </c>
      <c r="D221">
        <f t="shared" si="3"/>
        <v>23</v>
      </c>
    </row>
    <row r="222" spans="3:4" x14ac:dyDescent="0.3">
      <c r="C222" s="52">
        <f>SUMIF(BTS_매출관리!C:C,B222,BTS_매출관리!I:I)</f>
        <v>0</v>
      </c>
      <c r="D222">
        <f t="shared" si="3"/>
        <v>23</v>
      </c>
    </row>
    <row r="223" spans="3:4" x14ac:dyDescent="0.3">
      <c r="C223" s="52">
        <f>SUMIF(BTS_매출관리!C:C,B223,BTS_매출관리!I:I)</f>
        <v>0</v>
      </c>
      <c r="D223">
        <f t="shared" si="3"/>
        <v>23</v>
      </c>
    </row>
    <row r="224" spans="3:4" x14ac:dyDescent="0.3">
      <c r="C224" s="52">
        <f>SUMIF(BTS_매출관리!C:C,B224,BTS_매출관리!I:I)</f>
        <v>0</v>
      </c>
      <c r="D224">
        <f t="shared" si="3"/>
        <v>23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1126</v>
      </c>
      <c r="C3" s="236">
        <f>SUMIF($B:$B,A3,I:I)</f>
        <v>0</v>
      </c>
      <c r="D3" s="237" t="s">
        <v>1124</v>
      </c>
      <c r="E3" s="236">
        <f ca="1">SUMIF($B:$B,TODAY(),E:E)</f>
        <v>0</v>
      </c>
      <c r="F3" s="247" t="s">
        <v>2511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1127</v>
      </c>
      <c r="C4" s="236">
        <f>SUMIFS($I:$I,$B:$B,"&gt;="&amp;DATE(A5,A4,1),$B:$B,"&lt;="&amp;EOMONTH(DATE(A5,A4,1),0))</f>
        <v>0</v>
      </c>
      <c r="D4" s="238"/>
      <c r="E4" s="242"/>
      <c r="F4" s="247" t="s">
        <v>2512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1166</v>
      </c>
      <c r="D8" s="76" t="s">
        <v>2544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1619</v>
      </c>
      <c r="J8" s="119" t="s">
        <v>2545</v>
      </c>
      <c r="K8" s="77" t="s">
        <v>1619</v>
      </c>
      <c r="L8" s="77" t="s">
        <v>2545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1993</v>
      </c>
    </row>
    <row r="3" spans="1:2" x14ac:dyDescent="0.3">
      <c r="A3" t="s">
        <v>1995</v>
      </c>
    </row>
    <row r="4" spans="1:2" x14ac:dyDescent="0.3">
      <c r="A4" t="s">
        <v>1996</v>
      </c>
    </row>
    <row r="5" spans="1:2" x14ac:dyDescent="0.3">
      <c r="A5" t="s">
        <v>1997</v>
      </c>
    </row>
    <row r="6" spans="1:2" x14ac:dyDescent="0.3">
      <c r="A6" t="s">
        <v>1999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36"/>
      <c r="B1" s="337"/>
      <c r="C1" s="337"/>
      <c r="D1" s="337"/>
      <c r="E1" s="337"/>
      <c r="F1" s="337"/>
      <c r="G1" s="337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8" t="s">
        <v>1195</v>
      </c>
      <c r="R1" s="338"/>
      <c r="S1" s="448"/>
      <c r="T1" s="448"/>
      <c r="U1" s="449"/>
    </row>
    <row r="2" spans="1:21" x14ac:dyDescent="0.3">
      <c r="A2" s="316" t="s">
        <v>65</v>
      </c>
      <c r="B2" s="317"/>
      <c r="C2" s="318" t="s">
        <v>2216</v>
      </c>
      <c r="D2" s="319"/>
      <c r="E2" s="319"/>
      <c r="F2" s="319"/>
      <c r="G2" s="320"/>
      <c r="H2" s="318" t="s">
        <v>76</v>
      </c>
      <c r="I2" s="319"/>
      <c r="J2" s="319"/>
      <c r="K2" s="319"/>
      <c r="L2" s="319"/>
      <c r="M2" s="319"/>
      <c r="N2" s="319"/>
      <c r="O2" s="320"/>
      <c r="P2" s="321" t="s">
        <v>63</v>
      </c>
      <c r="Q2" s="322"/>
      <c r="R2" s="322"/>
      <c r="S2" s="317"/>
      <c r="T2" s="323">
        <v>45804</v>
      </c>
      <c r="U2" s="324"/>
    </row>
    <row r="3" spans="1:21" ht="24" customHeight="1" x14ac:dyDescent="0.3">
      <c r="A3" s="391" t="s">
        <v>1165</v>
      </c>
      <c r="B3" s="37" t="s">
        <v>59</v>
      </c>
      <c r="C3" s="515" t="s">
        <v>1535</v>
      </c>
      <c r="D3" s="516"/>
      <c r="E3" s="516"/>
      <c r="F3" s="516"/>
      <c r="G3" s="516"/>
      <c r="H3" s="516"/>
      <c r="I3" s="516"/>
      <c r="J3" s="517"/>
      <c r="K3" s="397" t="s">
        <v>1166</v>
      </c>
      <c r="L3" s="37" t="s">
        <v>59</v>
      </c>
      <c r="M3" s="501" t="s">
        <v>964</v>
      </c>
      <c r="N3" s="502"/>
      <c r="O3" s="502"/>
      <c r="P3" s="502"/>
      <c r="Q3" s="502"/>
      <c r="R3" s="502"/>
      <c r="S3" s="502"/>
      <c r="T3" s="502"/>
      <c r="U3" s="503"/>
    </row>
    <row r="4" spans="1:21" ht="24.95" customHeight="1" x14ac:dyDescent="0.3">
      <c r="A4" s="392"/>
      <c r="B4" s="37" t="s">
        <v>61</v>
      </c>
      <c r="C4" s="445"/>
      <c r="D4" s="446"/>
      <c r="E4" s="446"/>
      <c r="F4" s="446"/>
      <c r="G4" s="446"/>
      <c r="H4" s="446"/>
      <c r="I4" s="446"/>
      <c r="J4" s="447"/>
      <c r="K4" s="398"/>
      <c r="L4" s="37" t="s">
        <v>61</v>
      </c>
      <c r="M4" s="406" t="s">
        <v>962</v>
      </c>
      <c r="N4" s="407"/>
      <c r="O4" s="407"/>
      <c r="P4" s="407"/>
      <c r="Q4" s="407"/>
      <c r="R4" s="408"/>
      <c r="S4" s="38" t="s">
        <v>62</v>
      </c>
      <c r="T4" s="481" t="s">
        <v>73</v>
      </c>
      <c r="U4" s="482"/>
    </row>
    <row r="5" spans="1:21" ht="15.75" customHeight="1" x14ac:dyDescent="0.3">
      <c r="A5" s="392"/>
      <c r="B5" s="38" t="s">
        <v>60</v>
      </c>
      <c r="C5" s="406" t="s">
        <v>1093</v>
      </c>
      <c r="D5" s="407"/>
      <c r="E5" s="407"/>
      <c r="F5" s="407"/>
      <c r="G5" s="407"/>
      <c r="H5" s="407"/>
      <c r="I5" s="407"/>
      <c r="J5" s="408"/>
      <c r="K5" s="398"/>
      <c r="L5" s="38" t="s">
        <v>60</v>
      </c>
      <c r="M5" s="406" t="s">
        <v>74</v>
      </c>
      <c r="N5" s="407"/>
      <c r="O5" s="407"/>
      <c r="P5" s="407"/>
      <c r="Q5" s="407"/>
      <c r="R5" s="407"/>
      <c r="S5" s="407"/>
      <c r="T5" s="407"/>
      <c r="U5" s="409"/>
    </row>
    <row r="6" spans="1:21" ht="15.75" customHeight="1" x14ac:dyDescent="0.3">
      <c r="A6" s="393"/>
      <c r="B6" s="38" t="s">
        <v>75</v>
      </c>
      <c r="C6" s="406" t="s">
        <v>1092</v>
      </c>
      <c r="D6" s="407"/>
      <c r="E6" s="407"/>
      <c r="F6" s="407"/>
      <c r="G6" s="407"/>
      <c r="H6" s="407"/>
      <c r="I6" s="407"/>
      <c r="J6" s="408"/>
      <c r="K6" s="399"/>
      <c r="L6" s="38" t="s">
        <v>75</v>
      </c>
      <c r="M6" s="406" t="s">
        <v>66</v>
      </c>
      <c r="N6" s="407"/>
      <c r="O6" s="407"/>
      <c r="P6" s="407"/>
      <c r="Q6" s="407"/>
      <c r="R6" s="408"/>
      <c r="S6" s="38" t="s">
        <v>22</v>
      </c>
      <c r="T6" s="406" t="s">
        <v>973</v>
      </c>
      <c r="U6" s="409"/>
    </row>
    <row r="7" spans="1:21" ht="15.75" customHeight="1" x14ac:dyDescent="0.3">
      <c r="A7" s="325" t="s">
        <v>70</v>
      </c>
      <c r="B7" s="326"/>
      <c r="C7" s="326"/>
      <c r="D7" s="326"/>
      <c r="E7" s="388"/>
      <c r="F7" s="389" t="s">
        <v>78</v>
      </c>
      <c r="G7" s="326"/>
      <c r="H7" s="326"/>
      <c r="I7" s="388"/>
      <c r="J7" s="389" t="s">
        <v>67</v>
      </c>
      <c r="K7" s="388"/>
      <c r="L7" s="389" t="s">
        <v>42</v>
      </c>
      <c r="M7" s="326"/>
      <c r="N7" s="326"/>
      <c r="O7" s="326"/>
      <c r="P7" s="388"/>
      <c r="Q7" s="389" t="s">
        <v>68</v>
      </c>
      <c r="R7" s="326"/>
      <c r="S7" s="388"/>
      <c r="T7" s="389" t="s">
        <v>69</v>
      </c>
      <c r="U7" s="390"/>
    </row>
    <row r="8" spans="1:21" ht="15" customHeight="1" x14ac:dyDescent="0.3">
      <c r="A8" s="518" t="s">
        <v>1131</v>
      </c>
      <c r="B8" s="519"/>
      <c r="C8" s="519"/>
      <c r="D8" s="519"/>
      <c r="E8" s="520"/>
      <c r="F8" s="521"/>
      <c r="G8" s="519"/>
      <c r="H8" s="519"/>
      <c r="I8" s="520"/>
      <c r="J8" s="522">
        <v>1</v>
      </c>
      <c r="K8" s="434"/>
      <c r="L8" s="523">
        <v>1000000</v>
      </c>
      <c r="M8" s="524"/>
      <c r="N8" s="524"/>
      <c r="O8" s="524"/>
      <c r="P8" s="525"/>
      <c r="Q8" s="523">
        <v>1000000</v>
      </c>
      <c r="R8" s="524"/>
      <c r="S8" s="525"/>
      <c r="T8" s="441"/>
      <c r="U8" s="442"/>
    </row>
    <row r="9" spans="1:21" ht="15" customHeight="1" x14ac:dyDescent="0.3">
      <c r="A9" s="508"/>
      <c r="B9" s="509"/>
      <c r="C9" s="509"/>
      <c r="D9" s="509"/>
      <c r="E9" s="510"/>
      <c r="F9" s="511"/>
      <c r="G9" s="509"/>
      <c r="H9" s="509"/>
      <c r="I9" s="510"/>
      <c r="J9" s="424"/>
      <c r="K9" s="423"/>
      <c r="L9" s="505"/>
      <c r="M9" s="506"/>
      <c r="N9" s="506"/>
      <c r="O9" s="506"/>
      <c r="P9" s="507"/>
      <c r="Q9" s="505"/>
      <c r="R9" s="506"/>
      <c r="S9" s="507"/>
      <c r="T9" s="428"/>
      <c r="U9" s="429"/>
    </row>
    <row r="10" spans="1:21" ht="15" customHeight="1" x14ac:dyDescent="0.3">
      <c r="A10" s="508"/>
      <c r="B10" s="509"/>
      <c r="C10" s="509"/>
      <c r="D10" s="509"/>
      <c r="E10" s="510"/>
      <c r="F10" s="511"/>
      <c r="G10" s="509"/>
      <c r="H10" s="509"/>
      <c r="I10" s="510"/>
      <c r="J10" s="424"/>
      <c r="K10" s="423"/>
      <c r="L10" s="505"/>
      <c r="M10" s="506"/>
      <c r="N10" s="506"/>
      <c r="O10" s="506"/>
      <c r="P10" s="507"/>
      <c r="Q10" s="505"/>
      <c r="R10" s="506"/>
      <c r="S10" s="507"/>
      <c r="T10" s="428"/>
      <c r="U10" s="429"/>
    </row>
    <row r="11" spans="1:21" ht="15" customHeight="1" x14ac:dyDescent="0.3">
      <c r="A11" s="508"/>
      <c r="B11" s="509"/>
      <c r="C11" s="509"/>
      <c r="D11" s="509"/>
      <c r="E11" s="510"/>
      <c r="F11" s="511"/>
      <c r="G11" s="509"/>
      <c r="H11" s="509"/>
      <c r="I11" s="510"/>
      <c r="J11" s="424"/>
      <c r="K11" s="423"/>
      <c r="L11" s="505"/>
      <c r="M11" s="506"/>
      <c r="N11" s="506"/>
      <c r="O11" s="506"/>
      <c r="P11" s="507"/>
      <c r="Q11" s="505"/>
      <c r="R11" s="506"/>
      <c r="S11" s="507"/>
      <c r="T11" s="428"/>
      <c r="U11" s="429"/>
    </row>
    <row r="12" spans="1:21" ht="15" customHeight="1" x14ac:dyDescent="0.3">
      <c r="A12" s="508"/>
      <c r="B12" s="509"/>
      <c r="C12" s="509"/>
      <c r="D12" s="509"/>
      <c r="E12" s="510"/>
      <c r="F12" s="511"/>
      <c r="G12" s="509"/>
      <c r="H12" s="509"/>
      <c r="I12" s="510"/>
      <c r="J12" s="424"/>
      <c r="K12" s="423"/>
      <c r="L12" s="505"/>
      <c r="M12" s="506"/>
      <c r="N12" s="506"/>
      <c r="O12" s="506"/>
      <c r="P12" s="507"/>
      <c r="Q12" s="505"/>
      <c r="R12" s="506"/>
      <c r="S12" s="507"/>
      <c r="T12" s="428"/>
      <c r="U12" s="429"/>
    </row>
    <row r="13" spans="1:21" ht="15" customHeight="1" x14ac:dyDescent="0.3">
      <c r="A13" s="508"/>
      <c r="B13" s="509"/>
      <c r="C13" s="509"/>
      <c r="D13" s="509"/>
      <c r="E13" s="510"/>
      <c r="F13" s="512"/>
      <c r="G13" s="513"/>
      <c r="H13" s="513"/>
      <c r="I13" s="514"/>
      <c r="J13" s="424"/>
      <c r="K13" s="423"/>
      <c r="L13" s="505"/>
      <c r="M13" s="506"/>
      <c r="N13" s="506"/>
      <c r="O13" s="506"/>
      <c r="P13" s="507"/>
      <c r="Q13" s="505"/>
      <c r="R13" s="506"/>
      <c r="S13" s="507"/>
      <c r="T13" s="428"/>
      <c r="U13" s="429"/>
    </row>
    <row r="14" spans="1:21" ht="15" customHeight="1" x14ac:dyDescent="0.3">
      <c r="A14" s="508"/>
      <c r="B14" s="509"/>
      <c r="C14" s="509"/>
      <c r="D14" s="509"/>
      <c r="E14" s="510"/>
      <c r="F14" s="511"/>
      <c r="G14" s="509"/>
      <c r="H14" s="509"/>
      <c r="I14" s="510"/>
      <c r="J14" s="424"/>
      <c r="K14" s="423"/>
      <c r="L14" s="505"/>
      <c r="M14" s="506"/>
      <c r="N14" s="506"/>
      <c r="O14" s="506"/>
      <c r="P14" s="507"/>
      <c r="Q14" s="505"/>
      <c r="R14" s="506"/>
      <c r="S14" s="507"/>
      <c r="T14" s="428"/>
      <c r="U14" s="429"/>
    </row>
    <row r="15" spans="1:21" ht="15" customHeight="1" x14ac:dyDescent="0.3">
      <c r="A15" s="421"/>
      <c r="B15" s="422"/>
      <c r="C15" s="422"/>
      <c r="D15" s="422"/>
      <c r="E15" s="423"/>
      <c r="F15" s="424"/>
      <c r="G15" s="422"/>
      <c r="H15" s="422"/>
      <c r="I15" s="423"/>
      <c r="J15" s="424"/>
      <c r="K15" s="423"/>
      <c r="L15" s="495"/>
      <c r="M15" s="496"/>
      <c r="N15" s="496"/>
      <c r="O15" s="496"/>
      <c r="P15" s="497"/>
      <c r="Q15" s="495"/>
      <c r="R15" s="496"/>
      <c r="S15" s="497"/>
      <c r="T15" s="428"/>
      <c r="U15" s="429"/>
    </row>
    <row r="16" spans="1:21" ht="15" customHeight="1" x14ac:dyDescent="0.3">
      <c r="A16" s="421"/>
      <c r="B16" s="422"/>
      <c r="C16" s="422"/>
      <c r="D16" s="422"/>
      <c r="E16" s="423"/>
      <c r="F16" s="424"/>
      <c r="G16" s="422"/>
      <c r="H16" s="422"/>
      <c r="I16" s="423"/>
      <c r="J16" s="424"/>
      <c r="K16" s="423"/>
      <c r="L16" s="495"/>
      <c r="M16" s="496"/>
      <c r="N16" s="496"/>
      <c r="O16" s="496"/>
      <c r="P16" s="497"/>
      <c r="Q16" s="495"/>
      <c r="R16" s="496"/>
      <c r="S16" s="497"/>
      <c r="T16" s="428"/>
      <c r="U16" s="429"/>
    </row>
    <row r="17" spans="1:21" ht="15" customHeight="1" x14ac:dyDescent="0.3">
      <c r="A17" s="421"/>
      <c r="B17" s="422"/>
      <c r="C17" s="422"/>
      <c r="D17" s="422"/>
      <c r="E17" s="423"/>
      <c r="F17" s="424"/>
      <c r="G17" s="422"/>
      <c r="H17" s="422"/>
      <c r="I17" s="423"/>
      <c r="J17" s="424"/>
      <c r="K17" s="423"/>
      <c r="L17" s="495"/>
      <c r="M17" s="496"/>
      <c r="N17" s="496"/>
      <c r="O17" s="496"/>
      <c r="P17" s="497"/>
      <c r="Q17" s="495"/>
      <c r="R17" s="496"/>
      <c r="S17" s="497"/>
      <c r="T17" s="428"/>
      <c r="U17" s="429"/>
    </row>
    <row r="18" spans="1:21" ht="15" customHeight="1" x14ac:dyDescent="0.3">
      <c r="A18" s="421"/>
      <c r="B18" s="422"/>
      <c r="C18" s="422"/>
      <c r="D18" s="422"/>
      <c r="E18" s="423"/>
      <c r="F18" s="424"/>
      <c r="G18" s="422"/>
      <c r="H18" s="422"/>
      <c r="I18" s="423"/>
      <c r="J18" s="424"/>
      <c r="K18" s="423"/>
      <c r="L18" s="495"/>
      <c r="M18" s="496"/>
      <c r="N18" s="496"/>
      <c r="O18" s="496"/>
      <c r="P18" s="497"/>
      <c r="Q18" s="495"/>
      <c r="R18" s="496"/>
      <c r="S18" s="497"/>
      <c r="T18" s="428"/>
      <c r="U18" s="429"/>
    </row>
    <row r="19" spans="1:21" ht="15" customHeight="1" x14ac:dyDescent="0.3">
      <c r="A19" s="466"/>
      <c r="B19" s="467"/>
      <c r="C19" s="467"/>
      <c r="D19" s="467"/>
      <c r="E19" s="468"/>
      <c r="F19" s="469"/>
      <c r="G19" s="467"/>
      <c r="H19" s="467"/>
      <c r="I19" s="468"/>
      <c r="J19" s="469"/>
      <c r="K19" s="468"/>
      <c r="L19" s="483"/>
      <c r="M19" s="484"/>
      <c r="N19" s="484"/>
      <c r="O19" s="484"/>
      <c r="P19" s="485"/>
      <c r="Q19" s="483"/>
      <c r="R19" s="484"/>
      <c r="S19" s="485"/>
      <c r="T19" s="486"/>
      <c r="U19" s="487"/>
    </row>
    <row r="20" spans="1:21" x14ac:dyDescent="0.3">
      <c r="A20" s="325" t="s">
        <v>80</v>
      </c>
      <c r="B20" s="326"/>
      <c r="C20" s="326"/>
      <c r="D20" s="326"/>
      <c r="E20" s="326"/>
      <c r="F20" s="327">
        <v>2450000</v>
      </c>
      <c r="G20" s="327"/>
      <c r="H20" s="327"/>
      <c r="I20" s="328"/>
      <c r="J20" s="474">
        <f>SUM(J8:K19)</f>
        <v>1</v>
      </c>
      <c r="K20" s="474"/>
      <c r="L20" s="529" t="s">
        <v>959</v>
      </c>
      <c r="M20" s="530"/>
      <c r="N20" s="530"/>
      <c r="O20" s="530"/>
      <c r="P20" s="531"/>
      <c r="Q20" s="367">
        <f>SUM(Q8:S19)</f>
        <v>1000000</v>
      </c>
      <c r="R20" s="327"/>
      <c r="S20" s="327"/>
      <c r="T20" s="327"/>
      <c r="U20" s="368"/>
    </row>
    <row r="21" spans="1:21" ht="17.25" thickBot="1" x14ac:dyDescent="0.35">
      <c r="A21" s="330" t="s">
        <v>90</v>
      </c>
      <c r="B21" s="331"/>
      <c r="C21" s="331"/>
      <c r="D21" s="331"/>
      <c r="E21" s="331"/>
      <c r="F21" s="332">
        <f>F20+Q20</f>
        <v>3450000</v>
      </c>
      <c r="G21" s="332"/>
      <c r="H21" s="332"/>
      <c r="I21" s="333"/>
      <c r="J21" s="334" t="s">
        <v>965</v>
      </c>
      <c r="K21" s="331"/>
      <c r="L21" s="335" t="str">
        <f>T4</f>
        <v>장효주</v>
      </c>
      <c r="M21" s="335"/>
      <c r="N21" s="335"/>
      <c r="O21" s="334" t="s">
        <v>64</v>
      </c>
      <c r="P21" s="360"/>
      <c r="Q21" s="475" t="str">
        <f>C3</f>
        <v>제이오토(대구)</v>
      </c>
      <c r="R21" s="476"/>
      <c r="S21" s="476"/>
      <c r="T21" s="476"/>
      <c r="U21" s="477"/>
    </row>
    <row r="22" spans="1:21" ht="9" customHeight="1" x14ac:dyDescent="0.3">
      <c r="A22" s="455"/>
      <c r="B22" s="455"/>
      <c r="C22" s="455"/>
      <c r="D22" s="455"/>
      <c r="E22" s="455"/>
      <c r="F22" s="455"/>
      <c r="G22" s="455"/>
      <c r="H22" s="455"/>
      <c r="I22" s="455"/>
      <c r="J22" s="455"/>
      <c r="K22" s="455"/>
      <c r="L22" s="455"/>
      <c r="M22" s="455"/>
      <c r="N22" s="455"/>
      <c r="O22" s="455"/>
      <c r="P22" s="455"/>
      <c r="Q22" s="455"/>
      <c r="R22" s="455"/>
      <c r="S22" s="455"/>
      <c r="T22" s="455"/>
      <c r="U22" s="455"/>
    </row>
    <row r="23" spans="1:21" ht="11.25" customHeight="1" thickBot="1" x14ac:dyDescent="0.35">
      <c r="A23" s="315"/>
      <c r="B23" s="315"/>
      <c r="C23" s="315"/>
      <c r="D23" s="315"/>
      <c r="E23" s="315"/>
      <c r="F23" s="315"/>
      <c r="G23" s="315"/>
      <c r="H23" s="315"/>
      <c r="I23" s="315"/>
      <c r="J23" s="315"/>
      <c r="K23" s="315"/>
      <c r="L23" s="315"/>
      <c r="M23" s="315"/>
      <c r="N23" s="315"/>
      <c r="O23" s="315"/>
      <c r="P23" s="315"/>
      <c r="Q23" s="315"/>
      <c r="R23" s="315"/>
      <c r="S23" s="315"/>
      <c r="T23" s="315"/>
      <c r="U23" s="315"/>
    </row>
    <row r="24" spans="1:21" ht="24" customHeight="1" thickBot="1" x14ac:dyDescent="0.35">
      <c r="A24" s="478" t="s">
        <v>71</v>
      </c>
      <c r="B24" s="479"/>
      <c r="C24" s="479"/>
      <c r="D24" s="479"/>
      <c r="E24" s="479"/>
      <c r="F24" s="479"/>
      <c r="G24" s="479"/>
      <c r="H24" s="479"/>
      <c r="I24" s="479"/>
      <c r="J24" s="479"/>
      <c r="K24" s="479"/>
      <c r="L24" s="479"/>
      <c r="M24" s="479"/>
      <c r="N24" s="479"/>
      <c r="O24" s="479"/>
      <c r="P24" s="479"/>
      <c r="Q24" s="479"/>
      <c r="R24" s="479"/>
      <c r="S24" s="479"/>
      <c r="T24" s="479"/>
      <c r="U24" s="480"/>
    </row>
    <row r="25" spans="1:21" x14ac:dyDescent="0.3">
      <c r="A25" s="316" t="s">
        <v>65</v>
      </c>
      <c r="B25" s="317"/>
      <c r="C25" s="318" t="str">
        <f>C2</f>
        <v>카카오뱅크 3333181865047</v>
      </c>
      <c r="D25" s="319"/>
      <c r="E25" s="319"/>
      <c r="F25" s="319"/>
      <c r="G25" s="320"/>
      <c r="H25" s="318" t="s">
        <v>77</v>
      </c>
      <c r="I25" s="319"/>
      <c r="J25" s="319"/>
      <c r="K25" s="319"/>
      <c r="L25" s="319"/>
      <c r="M25" s="319"/>
      <c r="N25" s="319"/>
      <c r="O25" s="320"/>
      <c r="P25" s="321" t="s">
        <v>63</v>
      </c>
      <c r="Q25" s="322"/>
      <c r="R25" s="322"/>
      <c r="S25" s="317"/>
      <c r="T25" s="323">
        <f>T2</f>
        <v>45804</v>
      </c>
      <c r="U25" s="324"/>
    </row>
    <row r="26" spans="1:21" ht="27" customHeight="1" x14ac:dyDescent="0.3">
      <c r="A26" s="391" t="s">
        <v>1165</v>
      </c>
      <c r="B26" s="37" t="s">
        <v>59</v>
      </c>
      <c r="C26" s="498" t="str">
        <f>C3</f>
        <v>제이오토(대구)</v>
      </c>
      <c r="D26" s="499"/>
      <c r="E26" s="499"/>
      <c r="F26" s="499"/>
      <c r="G26" s="499"/>
      <c r="H26" s="499"/>
      <c r="I26" s="499"/>
      <c r="J26" s="500"/>
      <c r="K26" s="397" t="s">
        <v>1166</v>
      </c>
      <c r="L26" s="37" t="s">
        <v>59</v>
      </c>
      <c r="M26" s="501" t="str">
        <f>M3</f>
        <v>BTS&amp;P</v>
      </c>
      <c r="N26" s="502"/>
      <c r="O26" s="502"/>
      <c r="P26" s="502"/>
      <c r="Q26" s="502"/>
      <c r="R26" s="502"/>
      <c r="S26" s="502"/>
      <c r="T26" s="502"/>
      <c r="U26" s="503"/>
    </row>
    <row r="27" spans="1:21" ht="24.95" customHeight="1" x14ac:dyDescent="0.3">
      <c r="A27" s="392"/>
      <c r="B27" s="37" t="s">
        <v>61</v>
      </c>
      <c r="C27" s="526">
        <f>C4</f>
        <v>0</v>
      </c>
      <c r="D27" s="527"/>
      <c r="E27" s="527"/>
      <c r="F27" s="527"/>
      <c r="G27" s="527"/>
      <c r="H27" s="527"/>
      <c r="I27" s="527"/>
      <c r="J27" s="528"/>
      <c r="K27" s="398"/>
      <c r="L27" s="37" t="s">
        <v>61</v>
      </c>
      <c r="M27" s="406" t="str">
        <f>M4</f>
        <v>259-12-01768</v>
      </c>
      <c r="N27" s="407"/>
      <c r="O27" s="407"/>
      <c r="P27" s="407"/>
      <c r="Q27" s="407"/>
      <c r="R27" s="408"/>
      <c r="S27" s="38" t="s">
        <v>62</v>
      </c>
      <c r="T27" s="481" t="str">
        <f>T4</f>
        <v>장효주</v>
      </c>
      <c r="U27" s="482"/>
    </row>
    <row r="28" spans="1:21" ht="15.75" customHeight="1" x14ac:dyDescent="0.3">
      <c r="A28" s="392"/>
      <c r="B28" s="38" t="s">
        <v>10</v>
      </c>
      <c r="C28" s="406" t="str">
        <f>C5</f>
        <v>대구광역시 서구 가르뱅이로 53</v>
      </c>
      <c r="D28" s="407"/>
      <c r="E28" s="407"/>
      <c r="F28" s="407"/>
      <c r="G28" s="407"/>
      <c r="H28" s="407"/>
      <c r="I28" s="407"/>
      <c r="J28" s="408"/>
      <c r="K28" s="398"/>
      <c r="L28" s="38" t="s">
        <v>10</v>
      </c>
      <c r="M28" s="406" t="str">
        <f>M5</f>
        <v>대구 달서구 용산로 28(본리동)</v>
      </c>
      <c r="N28" s="407"/>
      <c r="O28" s="407"/>
      <c r="P28" s="407"/>
      <c r="Q28" s="407"/>
      <c r="R28" s="407"/>
      <c r="S28" s="407"/>
      <c r="T28" s="407"/>
      <c r="U28" s="409"/>
    </row>
    <row r="29" spans="1:21" ht="15.75" customHeight="1" x14ac:dyDescent="0.3">
      <c r="A29" s="393"/>
      <c r="B29" s="38" t="s">
        <v>75</v>
      </c>
      <c r="C29" s="406" t="str">
        <f>C6</f>
        <v>010-5102-8176</v>
      </c>
      <c r="D29" s="407"/>
      <c r="E29" s="407"/>
      <c r="F29" s="407"/>
      <c r="G29" s="407"/>
      <c r="H29" s="407"/>
      <c r="I29" s="407"/>
      <c r="J29" s="408"/>
      <c r="K29" s="399"/>
      <c r="L29" s="38" t="s">
        <v>75</v>
      </c>
      <c r="M29" s="406" t="str">
        <f>M6</f>
        <v>010-5168-3542</v>
      </c>
      <c r="N29" s="407"/>
      <c r="O29" s="407"/>
      <c r="P29" s="407"/>
      <c r="Q29" s="407"/>
      <c r="R29" s="408"/>
      <c r="S29" s="38" t="s">
        <v>22</v>
      </c>
      <c r="T29" s="406"/>
      <c r="U29" s="409"/>
    </row>
    <row r="30" spans="1:21" ht="15.75" customHeight="1" x14ac:dyDescent="0.3">
      <c r="A30" s="325" t="s">
        <v>70</v>
      </c>
      <c r="B30" s="326"/>
      <c r="C30" s="326"/>
      <c r="D30" s="326"/>
      <c r="E30" s="388"/>
      <c r="F30" s="389" t="s">
        <v>44</v>
      </c>
      <c r="G30" s="326"/>
      <c r="H30" s="326"/>
      <c r="I30" s="388"/>
      <c r="J30" s="389" t="s">
        <v>67</v>
      </c>
      <c r="K30" s="388"/>
      <c r="L30" s="389" t="s">
        <v>42</v>
      </c>
      <c r="M30" s="326"/>
      <c r="N30" s="326"/>
      <c r="O30" s="326"/>
      <c r="P30" s="388"/>
      <c r="Q30" s="389" t="s">
        <v>68</v>
      </c>
      <c r="R30" s="326"/>
      <c r="S30" s="388"/>
      <c r="T30" s="389" t="s">
        <v>69</v>
      </c>
      <c r="U30" s="390"/>
    </row>
    <row r="31" spans="1:21" ht="15" customHeight="1" x14ac:dyDescent="0.3">
      <c r="A31" s="492" t="str">
        <f>A8</f>
        <v>8HP70 VALBEBODY</v>
      </c>
      <c r="B31" s="493"/>
      <c r="C31" s="493"/>
      <c r="D31" s="493"/>
      <c r="E31" s="493"/>
      <c r="F31" s="493">
        <f>F8</f>
        <v>0</v>
      </c>
      <c r="G31" s="493"/>
      <c r="H31" s="493"/>
      <c r="I31" s="493"/>
      <c r="J31" s="493">
        <f>J8</f>
        <v>1</v>
      </c>
      <c r="K31" s="493"/>
      <c r="L31" s="494">
        <f>L8</f>
        <v>1000000</v>
      </c>
      <c r="M31" s="494"/>
      <c r="N31" s="494"/>
      <c r="O31" s="494"/>
      <c r="P31" s="494"/>
      <c r="Q31" s="494">
        <f>Q8</f>
        <v>1000000</v>
      </c>
      <c r="R31" s="494"/>
      <c r="S31" s="494"/>
      <c r="T31" s="493">
        <f>T8</f>
        <v>0</v>
      </c>
      <c r="U31" s="504"/>
    </row>
    <row r="32" spans="1:21" ht="15" customHeight="1" x14ac:dyDescent="0.3">
      <c r="A32" s="473">
        <f t="shared" ref="A32:A42" si="0">A9</f>
        <v>0</v>
      </c>
      <c r="B32" s="470"/>
      <c r="C32" s="470"/>
      <c r="D32" s="470"/>
      <c r="E32" s="470"/>
      <c r="F32" s="470">
        <f t="shared" ref="F32:F42" si="1">F9</f>
        <v>0</v>
      </c>
      <c r="G32" s="470"/>
      <c r="H32" s="470"/>
      <c r="I32" s="470"/>
      <c r="J32" s="470">
        <f t="shared" ref="J32:J42" si="2">J9</f>
        <v>0</v>
      </c>
      <c r="K32" s="470"/>
      <c r="L32" s="472">
        <f t="shared" ref="L32:L42" si="3">L9</f>
        <v>0</v>
      </c>
      <c r="M32" s="472"/>
      <c r="N32" s="472"/>
      <c r="O32" s="472"/>
      <c r="P32" s="472"/>
      <c r="Q32" s="472">
        <f t="shared" ref="Q32:Q42" si="4">Q9</f>
        <v>0</v>
      </c>
      <c r="R32" s="472"/>
      <c r="S32" s="472"/>
      <c r="T32" s="470">
        <f t="shared" ref="T32:T42" si="5">T9</f>
        <v>0</v>
      </c>
      <c r="U32" s="471"/>
    </row>
    <row r="33" spans="1:21" ht="15" customHeight="1" x14ac:dyDescent="0.3">
      <c r="A33" s="473">
        <f t="shared" si="0"/>
        <v>0</v>
      </c>
      <c r="B33" s="470"/>
      <c r="C33" s="470"/>
      <c r="D33" s="470"/>
      <c r="E33" s="470"/>
      <c r="F33" s="470">
        <f t="shared" si="1"/>
        <v>0</v>
      </c>
      <c r="G33" s="470"/>
      <c r="H33" s="470"/>
      <c r="I33" s="470"/>
      <c r="J33" s="470">
        <f t="shared" si="2"/>
        <v>0</v>
      </c>
      <c r="K33" s="470"/>
      <c r="L33" s="472">
        <f t="shared" si="3"/>
        <v>0</v>
      </c>
      <c r="M33" s="472"/>
      <c r="N33" s="472"/>
      <c r="O33" s="472"/>
      <c r="P33" s="472"/>
      <c r="Q33" s="472">
        <f t="shared" si="4"/>
        <v>0</v>
      </c>
      <c r="R33" s="472"/>
      <c r="S33" s="472"/>
      <c r="T33" s="470">
        <f t="shared" si="5"/>
        <v>0</v>
      </c>
      <c r="U33" s="471"/>
    </row>
    <row r="34" spans="1:21" ht="15" customHeight="1" x14ac:dyDescent="0.3">
      <c r="A34" s="473">
        <f t="shared" si="0"/>
        <v>0</v>
      </c>
      <c r="B34" s="470"/>
      <c r="C34" s="470"/>
      <c r="D34" s="470"/>
      <c r="E34" s="470"/>
      <c r="F34" s="470">
        <f t="shared" si="1"/>
        <v>0</v>
      </c>
      <c r="G34" s="470"/>
      <c r="H34" s="470"/>
      <c r="I34" s="470"/>
      <c r="J34" s="470">
        <v>1</v>
      </c>
      <c r="K34" s="470"/>
      <c r="L34" s="472">
        <f t="shared" si="3"/>
        <v>0</v>
      </c>
      <c r="M34" s="472"/>
      <c r="N34" s="472"/>
      <c r="O34" s="472"/>
      <c r="P34" s="472"/>
      <c r="Q34" s="472">
        <f t="shared" si="4"/>
        <v>0</v>
      </c>
      <c r="R34" s="472"/>
      <c r="S34" s="472"/>
      <c r="T34" s="470">
        <f t="shared" si="5"/>
        <v>0</v>
      </c>
      <c r="U34" s="471"/>
    </row>
    <row r="35" spans="1:21" ht="15" customHeight="1" x14ac:dyDescent="0.3">
      <c r="A35" s="473">
        <f t="shared" si="0"/>
        <v>0</v>
      </c>
      <c r="B35" s="470"/>
      <c r="C35" s="470"/>
      <c r="D35" s="470"/>
      <c r="E35" s="470"/>
      <c r="F35" s="470">
        <f t="shared" si="1"/>
        <v>0</v>
      </c>
      <c r="G35" s="470"/>
      <c r="H35" s="470"/>
      <c r="I35" s="470"/>
      <c r="J35" s="470">
        <f t="shared" si="2"/>
        <v>0</v>
      </c>
      <c r="K35" s="470"/>
      <c r="L35" s="472">
        <f t="shared" si="3"/>
        <v>0</v>
      </c>
      <c r="M35" s="472"/>
      <c r="N35" s="472"/>
      <c r="O35" s="472"/>
      <c r="P35" s="472"/>
      <c r="Q35" s="472">
        <f t="shared" si="4"/>
        <v>0</v>
      </c>
      <c r="R35" s="472"/>
      <c r="S35" s="472"/>
      <c r="T35" s="470">
        <f t="shared" si="5"/>
        <v>0</v>
      </c>
      <c r="U35" s="471"/>
    </row>
    <row r="36" spans="1:21" ht="15" customHeight="1" x14ac:dyDescent="0.3">
      <c r="A36" s="473">
        <f t="shared" si="0"/>
        <v>0</v>
      </c>
      <c r="B36" s="470"/>
      <c r="C36" s="470"/>
      <c r="D36" s="470"/>
      <c r="E36" s="470"/>
      <c r="F36" s="470">
        <f t="shared" si="1"/>
        <v>0</v>
      </c>
      <c r="G36" s="470"/>
      <c r="H36" s="470"/>
      <c r="I36" s="470"/>
      <c r="J36" s="470">
        <f t="shared" si="2"/>
        <v>0</v>
      </c>
      <c r="K36" s="470"/>
      <c r="L36" s="472">
        <f t="shared" si="3"/>
        <v>0</v>
      </c>
      <c r="M36" s="472"/>
      <c r="N36" s="472"/>
      <c r="O36" s="472"/>
      <c r="P36" s="472"/>
      <c r="Q36" s="472">
        <f t="shared" si="4"/>
        <v>0</v>
      </c>
      <c r="R36" s="472"/>
      <c r="S36" s="472"/>
      <c r="T36" s="470">
        <f t="shared" si="5"/>
        <v>0</v>
      </c>
      <c r="U36" s="471"/>
    </row>
    <row r="37" spans="1:21" ht="15" customHeight="1" x14ac:dyDescent="0.3">
      <c r="A37" s="473">
        <f t="shared" si="0"/>
        <v>0</v>
      </c>
      <c r="B37" s="470"/>
      <c r="C37" s="470"/>
      <c r="D37" s="470"/>
      <c r="E37" s="470"/>
      <c r="F37" s="470">
        <f t="shared" si="1"/>
        <v>0</v>
      </c>
      <c r="G37" s="470"/>
      <c r="H37" s="470"/>
      <c r="I37" s="470"/>
      <c r="J37" s="470">
        <f t="shared" si="2"/>
        <v>0</v>
      </c>
      <c r="K37" s="470"/>
      <c r="L37" s="472">
        <f t="shared" si="3"/>
        <v>0</v>
      </c>
      <c r="M37" s="472"/>
      <c r="N37" s="472"/>
      <c r="O37" s="472"/>
      <c r="P37" s="472"/>
      <c r="Q37" s="472">
        <f t="shared" si="4"/>
        <v>0</v>
      </c>
      <c r="R37" s="472"/>
      <c r="S37" s="472"/>
      <c r="T37" s="470">
        <f t="shared" si="5"/>
        <v>0</v>
      </c>
      <c r="U37" s="471"/>
    </row>
    <row r="38" spans="1:21" ht="15" customHeight="1" x14ac:dyDescent="0.3">
      <c r="A38" s="473">
        <f t="shared" si="0"/>
        <v>0</v>
      </c>
      <c r="B38" s="470"/>
      <c r="C38" s="470"/>
      <c r="D38" s="470"/>
      <c r="E38" s="470"/>
      <c r="F38" s="470">
        <f t="shared" si="1"/>
        <v>0</v>
      </c>
      <c r="G38" s="470"/>
      <c r="H38" s="470"/>
      <c r="I38" s="470"/>
      <c r="J38" s="470">
        <f t="shared" si="2"/>
        <v>0</v>
      </c>
      <c r="K38" s="470"/>
      <c r="L38" s="472">
        <f t="shared" si="3"/>
        <v>0</v>
      </c>
      <c r="M38" s="472"/>
      <c r="N38" s="472"/>
      <c r="O38" s="472"/>
      <c r="P38" s="472"/>
      <c r="Q38" s="472">
        <f t="shared" si="4"/>
        <v>0</v>
      </c>
      <c r="R38" s="472"/>
      <c r="S38" s="472"/>
      <c r="T38" s="470">
        <f t="shared" si="5"/>
        <v>0</v>
      </c>
      <c r="U38" s="471"/>
    </row>
    <row r="39" spans="1:21" ht="15" customHeight="1" x14ac:dyDescent="0.3">
      <c r="A39" s="473">
        <f t="shared" si="0"/>
        <v>0</v>
      </c>
      <c r="B39" s="470"/>
      <c r="C39" s="470"/>
      <c r="D39" s="470"/>
      <c r="E39" s="470"/>
      <c r="F39" s="470">
        <f t="shared" si="1"/>
        <v>0</v>
      </c>
      <c r="G39" s="470"/>
      <c r="H39" s="470"/>
      <c r="I39" s="470"/>
      <c r="J39" s="470">
        <f t="shared" si="2"/>
        <v>0</v>
      </c>
      <c r="K39" s="470"/>
      <c r="L39" s="472">
        <f t="shared" si="3"/>
        <v>0</v>
      </c>
      <c r="M39" s="472"/>
      <c r="N39" s="472"/>
      <c r="O39" s="472"/>
      <c r="P39" s="472"/>
      <c r="Q39" s="472">
        <f t="shared" si="4"/>
        <v>0</v>
      </c>
      <c r="R39" s="472"/>
      <c r="S39" s="472"/>
      <c r="T39" s="470">
        <f t="shared" si="5"/>
        <v>0</v>
      </c>
      <c r="U39" s="471"/>
    </row>
    <row r="40" spans="1:21" ht="15" customHeight="1" x14ac:dyDescent="0.3">
      <c r="A40" s="473">
        <f t="shared" si="0"/>
        <v>0</v>
      </c>
      <c r="B40" s="470"/>
      <c r="C40" s="470"/>
      <c r="D40" s="470"/>
      <c r="E40" s="470"/>
      <c r="F40" s="470">
        <f t="shared" si="1"/>
        <v>0</v>
      </c>
      <c r="G40" s="470"/>
      <c r="H40" s="470"/>
      <c r="I40" s="470"/>
      <c r="J40" s="470">
        <f t="shared" si="2"/>
        <v>0</v>
      </c>
      <c r="K40" s="470"/>
      <c r="L40" s="472">
        <f t="shared" si="3"/>
        <v>0</v>
      </c>
      <c r="M40" s="472"/>
      <c r="N40" s="472"/>
      <c r="O40" s="472"/>
      <c r="P40" s="472"/>
      <c r="Q40" s="472">
        <f t="shared" si="4"/>
        <v>0</v>
      </c>
      <c r="R40" s="472"/>
      <c r="S40" s="472"/>
      <c r="T40" s="470">
        <f t="shared" si="5"/>
        <v>0</v>
      </c>
      <c r="U40" s="471"/>
    </row>
    <row r="41" spans="1:21" ht="15" customHeight="1" x14ac:dyDescent="0.3">
      <c r="A41" s="473">
        <f t="shared" si="0"/>
        <v>0</v>
      </c>
      <c r="B41" s="470"/>
      <c r="C41" s="470"/>
      <c r="D41" s="470"/>
      <c r="E41" s="470"/>
      <c r="F41" s="470">
        <f t="shared" si="1"/>
        <v>0</v>
      </c>
      <c r="G41" s="470"/>
      <c r="H41" s="470"/>
      <c r="I41" s="470"/>
      <c r="J41" s="470">
        <f t="shared" si="2"/>
        <v>0</v>
      </c>
      <c r="K41" s="470"/>
      <c r="L41" s="472">
        <f t="shared" si="3"/>
        <v>0</v>
      </c>
      <c r="M41" s="472"/>
      <c r="N41" s="472"/>
      <c r="O41" s="472"/>
      <c r="P41" s="472"/>
      <c r="Q41" s="472">
        <f t="shared" si="4"/>
        <v>0</v>
      </c>
      <c r="R41" s="472"/>
      <c r="S41" s="472"/>
      <c r="T41" s="470">
        <f t="shared" si="5"/>
        <v>0</v>
      </c>
      <c r="U41" s="471"/>
    </row>
    <row r="42" spans="1:21" ht="15" customHeight="1" x14ac:dyDescent="0.3">
      <c r="A42" s="488">
        <f t="shared" si="0"/>
        <v>0</v>
      </c>
      <c r="B42" s="489"/>
      <c r="C42" s="489"/>
      <c r="D42" s="489"/>
      <c r="E42" s="489"/>
      <c r="F42" s="489">
        <f t="shared" si="1"/>
        <v>0</v>
      </c>
      <c r="G42" s="489"/>
      <c r="H42" s="489"/>
      <c r="I42" s="489"/>
      <c r="J42" s="489">
        <f t="shared" si="2"/>
        <v>0</v>
      </c>
      <c r="K42" s="489"/>
      <c r="L42" s="490">
        <f t="shared" si="3"/>
        <v>0</v>
      </c>
      <c r="M42" s="490"/>
      <c r="N42" s="490"/>
      <c r="O42" s="490"/>
      <c r="P42" s="490"/>
      <c r="Q42" s="490">
        <f t="shared" si="4"/>
        <v>0</v>
      </c>
      <c r="R42" s="490"/>
      <c r="S42" s="490"/>
      <c r="T42" s="489">
        <f t="shared" si="5"/>
        <v>0</v>
      </c>
      <c r="U42" s="491"/>
    </row>
    <row r="43" spans="1:21" x14ac:dyDescent="0.3">
      <c r="A43" s="325" t="s">
        <v>80</v>
      </c>
      <c r="B43" s="326"/>
      <c r="C43" s="326"/>
      <c r="D43" s="326"/>
      <c r="E43" s="326"/>
      <c r="F43" s="327">
        <f>F20</f>
        <v>2450000</v>
      </c>
      <c r="G43" s="327"/>
      <c r="H43" s="327"/>
      <c r="I43" s="328"/>
      <c r="J43" s="474">
        <f>J20</f>
        <v>1</v>
      </c>
      <c r="K43" s="474"/>
      <c r="L43" s="529" t="s">
        <v>959</v>
      </c>
      <c r="M43" s="530"/>
      <c r="N43" s="530"/>
      <c r="O43" s="530"/>
      <c r="P43" s="531"/>
      <c r="Q43" s="532">
        <f>Q20</f>
        <v>1000000</v>
      </c>
      <c r="R43" s="533"/>
      <c r="S43" s="533"/>
      <c r="T43" s="533"/>
      <c r="U43" s="534"/>
    </row>
    <row r="44" spans="1:21" ht="17.25" thickBot="1" x14ac:dyDescent="0.35">
      <c r="A44" s="330" t="s">
        <v>90</v>
      </c>
      <c r="B44" s="331"/>
      <c r="C44" s="331"/>
      <c r="D44" s="331"/>
      <c r="E44" s="331"/>
      <c r="F44" s="332">
        <f>F21</f>
        <v>3450000</v>
      </c>
      <c r="G44" s="332"/>
      <c r="H44" s="332"/>
      <c r="I44" s="333"/>
      <c r="J44" s="334" t="s">
        <v>965</v>
      </c>
      <c r="K44" s="331"/>
      <c r="L44" s="335" t="str">
        <f>L21</f>
        <v>장효주</v>
      </c>
      <c r="M44" s="335"/>
      <c r="N44" s="335"/>
      <c r="O44" s="334" t="s">
        <v>64</v>
      </c>
      <c r="P44" s="360"/>
      <c r="Q44" s="475" t="str">
        <f>Q21</f>
        <v>제이오토(대구)</v>
      </c>
      <c r="R44" s="476"/>
      <c r="S44" s="476"/>
      <c r="T44" s="476"/>
      <c r="U44" s="477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397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1169</v>
      </c>
      <c r="E1" s="31" t="s">
        <v>1168</v>
      </c>
      <c r="F1" s="31" t="s">
        <v>1167</v>
      </c>
      <c r="G1" s="96">
        <v>1422</v>
      </c>
    </row>
    <row r="2" spans="1:7" x14ac:dyDescent="0.3">
      <c r="A2">
        <v>1</v>
      </c>
      <c r="B2" s="13">
        <v>45735</v>
      </c>
      <c r="C2" t="s">
        <v>1146</v>
      </c>
      <c r="D2" t="s">
        <v>1215</v>
      </c>
    </row>
    <row r="3" spans="1:7" x14ac:dyDescent="0.3">
      <c r="A3">
        <v>2</v>
      </c>
      <c r="B3" s="13">
        <v>45736</v>
      </c>
      <c r="C3" t="s">
        <v>1038</v>
      </c>
      <c r="D3" t="s">
        <v>1217</v>
      </c>
    </row>
    <row r="4" spans="1:7" x14ac:dyDescent="0.3">
      <c r="A4">
        <v>3</v>
      </c>
      <c r="B4" s="13">
        <v>45736</v>
      </c>
      <c r="C4" t="s">
        <v>977</v>
      </c>
      <c r="D4" t="s">
        <v>1219</v>
      </c>
    </row>
    <row r="5" spans="1:7" x14ac:dyDescent="0.3">
      <c r="A5">
        <v>4</v>
      </c>
      <c r="B5" s="13">
        <v>45736</v>
      </c>
      <c r="C5" t="s">
        <v>1232</v>
      </c>
      <c r="D5" t="s">
        <v>1235</v>
      </c>
    </row>
    <row r="6" spans="1:7" x14ac:dyDescent="0.3">
      <c r="A6">
        <v>5</v>
      </c>
      <c r="B6" s="13">
        <v>45737</v>
      </c>
      <c r="C6" t="s">
        <v>1000</v>
      </c>
      <c r="D6" t="s">
        <v>1258</v>
      </c>
    </row>
    <row r="7" spans="1:7" x14ac:dyDescent="0.3">
      <c r="A7">
        <v>6</v>
      </c>
      <c r="B7" s="13">
        <v>45740</v>
      </c>
      <c r="C7" t="s">
        <v>1232</v>
      </c>
      <c r="D7" t="s">
        <v>1357</v>
      </c>
      <c r="E7" t="s">
        <v>1356</v>
      </c>
    </row>
    <row r="8" spans="1:7" x14ac:dyDescent="0.3">
      <c r="A8">
        <v>6</v>
      </c>
      <c r="B8" s="13">
        <v>45740</v>
      </c>
      <c r="C8" t="s">
        <v>1300</v>
      </c>
      <c r="D8" t="s">
        <v>1363</v>
      </c>
      <c r="E8" t="s">
        <v>1362</v>
      </c>
    </row>
    <row r="9" spans="1:7" x14ac:dyDescent="0.3">
      <c r="A9">
        <v>7</v>
      </c>
      <c r="B9" s="13">
        <v>45740</v>
      </c>
      <c r="C9" t="s">
        <v>1367</v>
      </c>
      <c r="D9" t="s">
        <v>1371</v>
      </c>
    </row>
    <row r="10" spans="1:7" x14ac:dyDescent="0.3">
      <c r="A10">
        <v>8</v>
      </c>
      <c r="B10" s="13">
        <v>45740</v>
      </c>
      <c r="C10" t="s">
        <v>1372</v>
      </c>
      <c r="D10" t="s">
        <v>1373</v>
      </c>
    </row>
    <row r="11" spans="1:7" x14ac:dyDescent="0.3">
      <c r="A11">
        <v>9</v>
      </c>
      <c r="B11" s="13">
        <v>45740</v>
      </c>
      <c r="C11" t="s">
        <v>1007</v>
      </c>
      <c r="D11" t="s">
        <v>1377</v>
      </c>
    </row>
    <row r="12" spans="1:7" x14ac:dyDescent="0.3">
      <c r="A12">
        <v>10</v>
      </c>
      <c r="B12" s="13">
        <v>45723</v>
      </c>
      <c r="C12" t="s">
        <v>1393</v>
      </c>
      <c r="D12" t="s">
        <v>1430</v>
      </c>
    </row>
    <row r="13" spans="1:7" x14ac:dyDescent="0.3">
      <c r="A13">
        <v>11</v>
      </c>
      <c r="B13" s="13">
        <v>45723</v>
      </c>
      <c r="C13" t="s">
        <v>1431</v>
      </c>
      <c r="D13" t="s">
        <v>1432</v>
      </c>
    </row>
    <row r="14" spans="1:7" x14ac:dyDescent="0.3">
      <c r="A14">
        <v>12</v>
      </c>
      <c r="B14" s="13">
        <v>45723</v>
      </c>
      <c r="C14" t="s">
        <v>1385</v>
      </c>
      <c r="D14" t="s">
        <v>1433</v>
      </c>
    </row>
    <row r="15" spans="1:7" x14ac:dyDescent="0.3">
      <c r="A15">
        <v>13</v>
      </c>
      <c r="B15" s="13">
        <v>45722</v>
      </c>
      <c r="C15" t="s">
        <v>1393</v>
      </c>
      <c r="D15" t="s">
        <v>1434</v>
      </c>
    </row>
    <row r="16" spans="1:7" x14ac:dyDescent="0.3">
      <c r="A16">
        <v>14</v>
      </c>
      <c r="B16" s="13">
        <v>45722</v>
      </c>
      <c r="C16" t="s">
        <v>1147</v>
      </c>
      <c r="D16" t="s">
        <v>1435</v>
      </c>
    </row>
    <row r="17" spans="1:4" x14ac:dyDescent="0.3">
      <c r="A17">
        <v>15</v>
      </c>
      <c r="B17" s="13">
        <v>45722</v>
      </c>
      <c r="C17" t="s">
        <v>1436</v>
      </c>
      <c r="D17" t="s">
        <v>1437</v>
      </c>
    </row>
    <row r="18" spans="1:4" x14ac:dyDescent="0.3">
      <c r="A18">
        <v>16</v>
      </c>
      <c r="B18" s="13">
        <v>45721</v>
      </c>
      <c r="C18" t="s">
        <v>1438</v>
      </c>
      <c r="D18" t="s">
        <v>1439</v>
      </c>
    </row>
    <row r="19" spans="1:4" x14ac:dyDescent="0.3">
      <c r="A19">
        <v>17</v>
      </c>
      <c r="B19" s="13">
        <v>45720</v>
      </c>
      <c r="C19" t="s">
        <v>1393</v>
      </c>
      <c r="D19" t="s">
        <v>1440</v>
      </c>
    </row>
    <row r="20" spans="1:4" x14ac:dyDescent="0.3">
      <c r="A20">
        <v>17</v>
      </c>
      <c r="B20" s="13">
        <v>45720</v>
      </c>
      <c r="C20" t="s">
        <v>1438</v>
      </c>
      <c r="D20" t="s">
        <v>1441</v>
      </c>
    </row>
    <row r="21" spans="1:4" x14ac:dyDescent="0.3">
      <c r="A21">
        <v>18</v>
      </c>
      <c r="B21" s="13">
        <v>45720</v>
      </c>
      <c r="C21" t="s">
        <v>1147</v>
      </c>
      <c r="D21" t="s">
        <v>1442</v>
      </c>
    </row>
    <row r="22" spans="1:4" x14ac:dyDescent="0.3">
      <c r="A22">
        <v>19</v>
      </c>
      <c r="B22" s="13">
        <v>45720</v>
      </c>
      <c r="C22" t="s">
        <v>1443</v>
      </c>
      <c r="D22" t="s">
        <v>1444</v>
      </c>
    </row>
    <row r="23" spans="1:4" x14ac:dyDescent="0.3">
      <c r="A23">
        <v>20</v>
      </c>
      <c r="B23" s="13">
        <v>45717</v>
      </c>
      <c r="C23" t="s">
        <v>1393</v>
      </c>
      <c r="D23" t="s">
        <v>1445</v>
      </c>
    </row>
    <row r="24" spans="1:4" x14ac:dyDescent="0.3">
      <c r="A24">
        <v>21</v>
      </c>
      <c r="B24" s="13">
        <v>45717</v>
      </c>
      <c r="C24" t="s">
        <v>1446</v>
      </c>
      <c r="D24" t="s">
        <v>1447</v>
      </c>
    </row>
    <row r="25" spans="1:4" x14ac:dyDescent="0.3">
      <c r="A25">
        <v>22</v>
      </c>
      <c r="B25" s="13">
        <v>45723</v>
      </c>
      <c r="C25" t="s">
        <v>1448</v>
      </c>
      <c r="D25" t="s">
        <v>1449</v>
      </c>
    </row>
    <row r="26" spans="1:4" x14ac:dyDescent="0.3">
      <c r="A26">
        <v>23</v>
      </c>
      <c r="B26" s="13">
        <v>45723</v>
      </c>
      <c r="C26" t="s">
        <v>1450</v>
      </c>
      <c r="D26" t="s">
        <v>1451</v>
      </c>
    </row>
    <row r="27" spans="1:4" x14ac:dyDescent="0.3">
      <c r="A27">
        <v>24</v>
      </c>
      <c r="B27" s="13">
        <v>45723</v>
      </c>
      <c r="C27" t="s">
        <v>1452</v>
      </c>
      <c r="D27" t="s">
        <v>1453</v>
      </c>
    </row>
    <row r="28" spans="1:4" x14ac:dyDescent="0.3">
      <c r="A28">
        <v>25</v>
      </c>
      <c r="B28" s="13">
        <v>45724</v>
      </c>
      <c r="C28" t="s">
        <v>1393</v>
      </c>
      <c r="D28" t="s">
        <v>1454</v>
      </c>
    </row>
    <row r="29" spans="1:4" x14ac:dyDescent="0.3">
      <c r="A29">
        <v>26</v>
      </c>
      <c r="B29" s="13">
        <v>45726</v>
      </c>
      <c r="C29" t="s">
        <v>1438</v>
      </c>
      <c r="D29" t="s">
        <v>1455</v>
      </c>
    </row>
    <row r="30" spans="1:4" x14ac:dyDescent="0.3">
      <c r="A30">
        <v>27</v>
      </c>
      <c r="B30" s="13">
        <v>45726</v>
      </c>
      <c r="C30" t="s">
        <v>1053</v>
      </c>
      <c r="D30" t="s">
        <v>1456</v>
      </c>
    </row>
    <row r="31" spans="1:4" x14ac:dyDescent="0.3">
      <c r="A31">
        <v>28</v>
      </c>
      <c r="B31" s="13">
        <v>45727</v>
      </c>
      <c r="C31" t="s">
        <v>1082</v>
      </c>
      <c r="D31" t="s">
        <v>1457</v>
      </c>
    </row>
    <row r="32" spans="1:4" x14ac:dyDescent="0.3">
      <c r="A32">
        <v>29</v>
      </c>
      <c r="B32" s="13">
        <v>45727</v>
      </c>
      <c r="C32" t="s">
        <v>1393</v>
      </c>
      <c r="D32" t="s">
        <v>1459</v>
      </c>
    </row>
    <row r="33" spans="1:4" x14ac:dyDescent="0.3">
      <c r="A33">
        <v>30</v>
      </c>
      <c r="B33" s="13">
        <v>45727</v>
      </c>
      <c r="C33" t="s">
        <v>1155</v>
      </c>
      <c r="D33" t="s">
        <v>1460</v>
      </c>
    </row>
    <row r="34" spans="1:4" x14ac:dyDescent="0.3">
      <c r="A34">
        <v>31</v>
      </c>
      <c r="B34" s="13">
        <v>45727</v>
      </c>
      <c r="C34" t="s">
        <v>1461</v>
      </c>
      <c r="D34" t="s">
        <v>1462</v>
      </c>
    </row>
    <row r="35" spans="1:4" x14ac:dyDescent="0.3">
      <c r="A35">
        <v>32</v>
      </c>
      <c r="B35" s="13">
        <v>45729</v>
      </c>
      <c r="C35" t="s">
        <v>1463</v>
      </c>
      <c r="D35" t="s">
        <v>1465</v>
      </c>
    </row>
    <row r="36" spans="1:4" x14ac:dyDescent="0.3">
      <c r="A36">
        <v>33</v>
      </c>
      <c r="B36" s="13">
        <v>45729</v>
      </c>
      <c r="C36" t="s">
        <v>1007</v>
      </c>
      <c r="D36" t="s">
        <v>1466</v>
      </c>
    </row>
    <row r="37" spans="1:4" x14ac:dyDescent="0.3">
      <c r="A37">
        <v>34</v>
      </c>
      <c r="B37" s="13">
        <v>45730</v>
      </c>
      <c r="C37" t="s">
        <v>1467</v>
      </c>
      <c r="D37" t="s">
        <v>1468</v>
      </c>
    </row>
    <row r="38" spans="1:4" x14ac:dyDescent="0.3">
      <c r="A38">
        <v>35</v>
      </c>
      <c r="B38" s="13">
        <v>45730</v>
      </c>
      <c r="C38" t="s">
        <v>1393</v>
      </c>
      <c r="D38" t="s">
        <v>1471</v>
      </c>
    </row>
    <row r="39" spans="1:4" x14ac:dyDescent="0.3">
      <c r="A39">
        <v>36</v>
      </c>
      <c r="B39" s="13">
        <v>45731</v>
      </c>
      <c r="C39" t="s">
        <v>1171</v>
      </c>
      <c r="D39" t="s">
        <v>1472</v>
      </c>
    </row>
    <row r="40" spans="1:4" x14ac:dyDescent="0.3">
      <c r="A40">
        <v>37</v>
      </c>
      <c r="B40" s="13">
        <v>45731</v>
      </c>
      <c r="C40" t="s">
        <v>1473</v>
      </c>
      <c r="D40" t="s">
        <v>1475</v>
      </c>
    </row>
    <row r="41" spans="1:4" x14ac:dyDescent="0.3">
      <c r="A41">
        <v>38</v>
      </c>
      <c r="B41" s="13">
        <v>45731</v>
      </c>
      <c r="C41" t="s">
        <v>1026</v>
      </c>
      <c r="D41" t="s">
        <v>1477</v>
      </c>
    </row>
    <row r="42" spans="1:4" x14ac:dyDescent="0.3">
      <c r="A42">
        <v>39</v>
      </c>
      <c r="B42" s="13">
        <v>45733</v>
      </c>
      <c r="C42" t="s">
        <v>1147</v>
      </c>
      <c r="D42" t="s">
        <v>1478</v>
      </c>
    </row>
    <row r="43" spans="1:4" x14ac:dyDescent="0.3">
      <c r="A43">
        <v>40</v>
      </c>
      <c r="B43" s="13">
        <v>45733</v>
      </c>
      <c r="C43" t="s">
        <v>1479</v>
      </c>
      <c r="D43" t="s">
        <v>1481</v>
      </c>
    </row>
    <row r="44" spans="1:4" x14ac:dyDescent="0.3">
      <c r="A44">
        <v>41</v>
      </c>
      <c r="B44" s="13">
        <v>45733</v>
      </c>
      <c r="C44" t="s">
        <v>1046</v>
      </c>
      <c r="D44" t="s">
        <v>1485</v>
      </c>
    </row>
    <row r="45" spans="1:4" x14ac:dyDescent="0.3">
      <c r="A45">
        <v>42</v>
      </c>
      <c r="B45" s="13">
        <v>45733</v>
      </c>
      <c r="C45" t="s">
        <v>1463</v>
      </c>
      <c r="D45" t="s">
        <v>1487</v>
      </c>
    </row>
    <row r="46" spans="1:4" x14ac:dyDescent="0.3">
      <c r="A46">
        <v>43</v>
      </c>
      <c r="B46" s="13">
        <v>45733</v>
      </c>
      <c r="C46" t="s">
        <v>1488</v>
      </c>
      <c r="D46" t="s">
        <v>1491</v>
      </c>
    </row>
    <row r="47" spans="1:4" x14ac:dyDescent="0.3">
      <c r="A47">
        <v>44</v>
      </c>
      <c r="B47" s="13">
        <v>45734</v>
      </c>
      <c r="C47" t="s">
        <v>1492</v>
      </c>
      <c r="D47" t="s">
        <v>1493</v>
      </c>
    </row>
    <row r="48" spans="1:4" x14ac:dyDescent="0.3">
      <c r="A48">
        <v>45</v>
      </c>
      <c r="B48" s="13">
        <v>45735</v>
      </c>
      <c r="C48" t="s">
        <v>1393</v>
      </c>
      <c r="D48" t="s">
        <v>1494</v>
      </c>
    </row>
    <row r="49" spans="1:5" x14ac:dyDescent="0.3">
      <c r="A49">
        <v>46</v>
      </c>
      <c r="B49" s="13">
        <v>45735</v>
      </c>
      <c r="C49" t="s">
        <v>1393</v>
      </c>
      <c r="D49" t="s">
        <v>1496</v>
      </c>
    </row>
    <row r="50" spans="1:5" x14ac:dyDescent="0.3">
      <c r="A50">
        <v>47</v>
      </c>
      <c r="B50" s="13">
        <v>45735</v>
      </c>
      <c r="C50" t="s">
        <v>1053</v>
      </c>
      <c r="D50" t="s">
        <v>1498</v>
      </c>
    </row>
    <row r="51" spans="1:5" x14ac:dyDescent="0.3">
      <c r="A51">
        <v>48</v>
      </c>
      <c r="B51" s="13">
        <v>45735</v>
      </c>
      <c r="C51" t="s">
        <v>1372</v>
      </c>
      <c r="D51" t="s">
        <v>1501</v>
      </c>
    </row>
    <row r="52" spans="1:5" x14ac:dyDescent="0.3">
      <c r="A52">
        <v>49</v>
      </c>
      <c r="B52" s="13">
        <v>45736</v>
      </c>
      <c r="C52" t="s">
        <v>1438</v>
      </c>
      <c r="D52" t="s">
        <v>1505</v>
      </c>
    </row>
    <row r="53" spans="1:5" x14ac:dyDescent="0.3">
      <c r="A53">
        <v>50</v>
      </c>
      <c r="B53" s="13">
        <v>45736</v>
      </c>
      <c r="C53" t="s">
        <v>1232</v>
      </c>
      <c r="D53" t="s">
        <v>1506</v>
      </c>
    </row>
    <row r="54" spans="1:5" x14ac:dyDescent="0.3">
      <c r="A54">
        <v>51</v>
      </c>
      <c r="B54" s="13">
        <v>45736</v>
      </c>
      <c r="C54" t="s">
        <v>1463</v>
      </c>
      <c r="D54" t="s">
        <v>1507</v>
      </c>
    </row>
    <row r="55" spans="1:5" x14ac:dyDescent="0.3">
      <c r="A55">
        <v>52</v>
      </c>
      <c r="B55" s="13">
        <v>45736</v>
      </c>
      <c r="C55" t="s">
        <v>1225</v>
      </c>
      <c r="D55" t="s">
        <v>1508</v>
      </c>
    </row>
    <row r="56" spans="1:5" x14ac:dyDescent="0.3">
      <c r="A56">
        <v>53</v>
      </c>
      <c r="B56" s="13">
        <v>45736</v>
      </c>
      <c r="C56" t="s">
        <v>1509</v>
      </c>
      <c r="D56" t="s">
        <v>1510</v>
      </c>
    </row>
    <row r="57" spans="1:5" x14ac:dyDescent="0.3">
      <c r="A57">
        <v>54</v>
      </c>
      <c r="B57" s="13">
        <v>45741</v>
      </c>
      <c r="C57" t="s">
        <v>1511</v>
      </c>
      <c r="D57" t="s">
        <v>1514</v>
      </c>
    </row>
    <row r="58" spans="1:5" x14ac:dyDescent="0.3">
      <c r="A58">
        <v>55</v>
      </c>
      <c r="B58" s="13">
        <v>45737</v>
      </c>
      <c r="C58" t="s">
        <v>1515</v>
      </c>
      <c r="D58" t="s">
        <v>1519</v>
      </c>
    </row>
    <row r="59" spans="1:5" x14ac:dyDescent="0.3">
      <c r="A59">
        <v>56</v>
      </c>
      <c r="B59" s="13">
        <v>45737</v>
      </c>
      <c r="C59" t="s">
        <v>1438</v>
      </c>
      <c r="D59" t="s">
        <v>1520</v>
      </c>
    </row>
    <row r="60" spans="1:5" x14ac:dyDescent="0.3">
      <c r="A60">
        <v>57</v>
      </c>
      <c r="B60" s="13">
        <v>45740</v>
      </c>
      <c r="C60" t="s">
        <v>1300</v>
      </c>
      <c r="D60" t="s">
        <v>1521</v>
      </c>
      <c r="E60" t="s">
        <v>1362</v>
      </c>
    </row>
    <row r="61" spans="1:5" x14ac:dyDescent="0.3">
      <c r="A61">
        <v>58</v>
      </c>
      <c r="B61" s="13">
        <v>45740</v>
      </c>
      <c r="C61" t="s">
        <v>1232</v>
      </c>
      <c r="D61" t="s">
        <v>1522</v>
      </c>
    </row>
    <row r="62" spans="1:5" x14ac:dyDescent="0.3">
      <c r="A62">
        <v>59</v>
      </c>
      <c r="B62" s="13">
        <v>45740</v>
      </c>
      <c r="C62" t="s">
        <v>1367</v>
      </c>
      <c r="D62" t="s">
        <v>1523</v>
      </c>
    </row>
    <row r="63" spans="1:5" x14ac:dyDescent="0.3">
      <c r="A63">
        <v>60</v>
      </c>
      <c r="B63" s="13">
        <v>45740</v>
      </c>
      <c r="C63" t="s">
        <v>1171</v>
      </c>
      <c r="D63" t="s">
        <v>1524</v>
      </c>
    </row>
    <row r="64" spans="1:5" x14ac:dyDescent="0.3">
      <c r="A64">
        <v>61</v>
      </c>
      <c r="B64" s="13">
        <v>45740</v>
      </c>
      <c r="C64" t="s">
        <v>1007</v>
      </c>
      <c r="D64" t="s">
        <v>1525</v>
      </c>
    </row>
    <row r="65" spans="1:6" x14ac:dyDescent="0.3">
      <c r="A65">
        <v>62</v>
      </c>
      <c r="B65" s="13">
        <v>45740</v>
      </c>
      <c r="C65" t="s">
        <v>1526</v>
      </c>
      <c r="D65" t="s">
        <v>1528</v>
      </c>
      <c r="E65" t="s">
        <v>1527</v>
      </c>
    </row>
    <row r="66" spans="1:6" x14ac:dyDescent="0.3">
      <c r="A66">
        <v>63</v>
      </c>
      <c r="B66" s="13">
        <v>45741</v>
      </c>
      <c r="C66" t="s">
        <v>1443</v>
      </c>
      <c r="D66" t="s">
        <v>1530</v>
      </c>
    </row>
    <row r="67" spans="1:6" x14ac:dyDescent="0.3">
      <c r="A67">
        <v>64</v>
      </c>
      <c r="B67" s="13">
        <v>45741</v>
      </c>
      <c r="C67" t="s">
        <v>1147</v>
      </c>
      <c r="D67" t="s">
        <v>1531</v>
      </c>
    </row>
    <row r="68" spans="1:6" x14ac:dyDescent="0.3">
      <c r="A68">
        <v>65</v>
      </c>
      <c r="B68" s="13">
        <v>45741</v>
      </c>
      <c r="C68" t="s">
        <v>1018</v>
      </c>
      <c r="D68" t="s">
        <v>1533</v>
      </c>
    </row>
    <row r="69" spans="1:6" x14ac:dyDescent="0.3">
      <c r="A69">
        <v>66</v>
      </c>
      <c r="B69" s="13">
        <v>45741</v>
      </c>
      <c r="C69" t="s">
        <v>1438</v>
      </c>
      <c r="D69" t="s">
        <v>1534</v>
      </c>
    </row>
    <row r="70" spans="1:6" x14ac:dyDescent="0.3">
      <c r="A70">
        <v>67</v>
      </c>
      <c r="B70" s="13">
        <v>45741</v>
      </c>
      <c r="C70" t="s">
        <v>1535</v>
      </c>
      <c r="D70" t="s">
        <v>1537</v>
      </c>
    </row>
    <row r="71" spans="1:6" x14ac:dyDescent="0.3">
      <c r="A71">
        <v>68</v>
      </c>
      <c r="B71" s="13">
        <v>45741</v>
      </c>
      <c r="C71" t="s">
        <v>1538</v>
      </c>
      <c r="D71" t="s">
        <v>1539</v>
      </c>
    </row>
    <row r="72" spans="1:6" x14ac:dyDescent="0.3">
      <c r="A72">
        <v>69</v>
      </c>
      <c r="B72" s="13">
        <v>45742</v>
      </c>
      <c r="C72" t="s">
        <v>1018</v>
      </c>
      <c r="D72" t="s">
        <v>1540</v>
      </c>
    </row>
    <row r="73" spans="1:6" x14ac:dyDescent="0.3">
      <c r="A73">
        <v>70</v>
      </c>
      <c r="B73" s="13">
        <v>45742</v>
      </c>
      <c r="C73" t="s">
        <v>1385</v>
      </c>
      <c r="D73" t="s">
        <v>1541</v>
      </c>
    </row>
    <row r="74" spans="1:6" x14ac:dyDescent="0.3">
      <c r="A74">
        <v>71</v>
      </c>
      <c r="B74" s="13">
        <v>45742</v>
      </c>
      <c r="C74" t="s">
        <v>1389</v>
      </c>
      <c r="D74" t="s">
        <v>1542</v>
      </c>
    </row>
    <row r="75" spans="1:6" x14ac:dyDescent="0.3">
      <c r="A75">
        <v>72</v>
      </c>
      <c r="B75" s="13">
        <v>45742</v>
      </c>
      <c r="C75" t="s">
        <v>1007</v>
      </c>
      <c r="D75" t="s">
        <v>1544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1562</v>
      </c>
      <c r="D76" t="s">
        <v>1563</v>
      </c>
      <c r="F76" t="s">
        <v>1564</v>
      </c>
    </row>
    <row r="77" spans="1:6" x14ac:dyDescent="0.3">
      <c r="A77">
        <v>74</v>
      </c>
      <c r="B77" s="13">
        <v>45743</v>
      </c>
      <c r="C77" t="s">
        <v>1548</v>
      </c>
      <c r="D77" t="s">
        <v>1551</v>
      </c>
      <c r="E77" t="s">
        <v>1550</v>
      </c>
    </row>
    <row r="78" spans="1:6" x14ac:dyDescent="0.3">
      <c r="A78">
        <v>75</v>
      </c>
      <c r="B78" s="13">
        <v>45744</v>
      </c>
      <c r="C78" t="s">
        <v>1548</v>
      </c>
      <c r="D78" t="s">
        <v>1554</v>
      </c>
    </row>
    <row r="79" spans="1:6" x14ac:dyDescent="0.3">
      <c r="A79">
        <v>76</v>
      </c>
      <c r="B79" s="13">
        <v>45745</v>
      </c>
      <c r="C79" t="s">
        <v>978</v>
      </c>
      <c r="D79" t="s">
        <v>1556</v>
      </c>
    </row>
    <row r="80" spans="1:6" x14ac:dyDescent="0.3">
      <c r="A80">
        <v>77</v>
      </c>
      <c r="B80" s="13">
        <v>45747</v>
      </c>
      <c r="C80" t="s">
        <v>1535</v>
      </c>
      <c r="D80" t="s">
        <v>1567</v>
      </c>
      <c r="E80" t="s">
        <v>1566</v>
      </c>
    </row>
    <row r="81" spans="1:4" x14ac:dyDescent="0.3">
      <c r="A81">
        <v>78</v>
      </c>
      <c r="B81" s="13">
        <v>45747</v>
      </c>
      <c r="C81" t="s">
        <v>1082</v>
      </c>
      <c r="D81" t="s">
        <v>1568</v>
      </c>
    </row>
    <row r="82" spans="1:4" x14ac:dyDescent="0.3">
      <c r="A82">
        <v>79</v>
      </c>
      <c r="B82" s="13">
        <v>45747</v>
      </c>
      <c r="C82" t="s">
        <v>979</v>
      </c>
      <c r="D82" t="s">
        <v>1570</v>
      </c>
    </row>
    <row r="83" spans="1:4" x14ac:dyDescent="0.3">
      <c r="A83">
        <v>80</v>
      </c>
      <c r="B83" s="13">
        <v>45734</v>
      </c>
      <c r="C83" t="s">
        <v>1571</v>
      </c>
      <c r="D83" t="s">
        <v>1573</v>
      </c>
    </row>
    <row r="84" spans="1:4" x14ac:dyDescent="0.3">
      <c r="A84">
        <v>81</v>
      </c>
      <c r="B84" s="13">
        <v>45723</v>
      </c>
      <c r="C84" t="s">
        <v>1574</v>
      </c>
      <c r="D84" t="s">
        <v>1576</v>
      </c>
    </row>
    <row r="85" spans="1:4" x14ac:dyDescent="0.3">
      <c r="A85">
        <v>82</v>
      </c>
      <c r="B85" s="13">
        <v>45723</v>
      </c>
      <c r="C85" t="s">
        <v>1574</v>
      </c>
      <c r="D85" t="s">
        <v>1577</v>
      </c>
    </row>
    <row r="86" spans="1:4" x14ac:dyDescent="0.3">
      <c r="A86">
        <v>83</v>
      </c>
      <c r="B86" s="13">
        <v>45723</v>
      </c>
      <c r="C86" t="s">
        <v>1574</v>
      </c>
      <c r="D86" t="s">
        <v>1578</v>
      </c>
    </row>
    <row r="87" spans="1:4" x14ac:dyDescent="0.3">
      <c r="A87">
        <v>84</v>
      </c>
      <c r="B87" s="13">
        <v>45718</v>
      </c>
      <c r="C87" t="s">
        <v>1015</v>
      </c>
      <c r="D87" t="s">
        <v>1579</v>
      </c>
    </row>
    <row r="88" spans="1:4" x14ac:dyDescent="0.3">
      <c r="A88">
        <v>85</v>
      </c>
      <c r="B88" s="13">
        <v>45729</v>
      </c>
      <c r="C88" t="s">
        <v>1580</v>
      </c>
      <c r="D88" t="s">
        <v>1584</v>
      </c>
    </row>
    <row r="89" spans="1:4" x14ac:dyDescent="0.3">
      <c r="A89">
        <v>86</v>
      </c>
      <c r="B89" s="13">
        <v>45716</v>
      </c>
      <c r="C89" t="s">
        <v>1580</v>
      </c>
      <c r="D89" t="s">
        <v>1585</v>
      </c>
    </row>
    <row r="90" spans="1:4" x14ac:dyDescent="0.3">
      <c r="A90">
        <v>87</v>
      </c>
      <c r="B90" s="13">
        <v>45722</v>
      </c>
      <c r="C90" t="s">
        <v>1461</v>
      </c>
      <c r="D90" t="s">
        <v>1587</v>
      </c>
    </row>
    <row r="91" spans="1:4" x14ac:dyDescent="0.3">
      <c r="A91">
        <v>88</v>
      </c>
      <c r="B91" s="13">
        <v>45722</v>
      </c>
      <c r="C91" t="s">
        <v>987</v>
      </c>
      <c r="D91" t="s">
        <v>1588</v>
      </c>
    </row>
    <row r="92" spans="1:4" x14ac:dyDescent="0.3">
      <c r="A92">
        <v>89</v>
      </c>
      <c r="B92" s="13">
        <v>45726</v>
      </c>
      <c r="C92" t="s">
        <v>987</v>
      </c>
      <c r="D92" t="s">
        <v>1589</v>
      </c>
    </row>
    <row r="93" spans="1:4" x14ac:dyDescent="0.3">
      <c r="A93">
        <v>90</v>
      </c>
      <c r="B93" s="13">
        <v>45735</v>
      </c>
      <c r="C93" t="s">
        <v>1590</v>
      </c>
      <c r="D93" t="s">
        <v>1591</v>
      </c>
    </row>
    <row r="94" spans="1:4" x14ac:dyDescent="0.3">
      <c r="A94">
        <v>91</v>
      </c>
      <c r="B94" s="13">
        <v>45736</v>
      </c>
      <c r="C94" t="s">
        <v>1592</v>
      </c>
      <c r="D94" t="s">
        <v>1593</v>
      </c>
    </row>
    <row r="95" spans="1:4" x14ac:dyDescent="0.3">
      <c r="A95">
        <v>92</v>
      </c>
      <c r="B95" s="13">
        <v>45721</v>
      </c>
      <c r="C95" t="s">
        <v>1446</v>
      </c>
      <c r="D95" t="s">
        <v>1595</v>
      </c>
    </row>
    <row r="96" spans="1:4" x14ac:dyDescent="0.3">
      <c r="A96">
        <v>93</v>
      </c>
      <c r="B96" s="13">
        <v>45736</v>
      </c>
      <c r="C96" t="s">
        <v>1596</v>
      </c>
      <c r="D96" t="s">
        <v>1598</v>
      </c>
    </row>
    <row r="97" spans="1:4" x14ac:dyDescent="0.3">
      <c r="A97">
        <v>94</v>
      </c>
      <c r="B97" s="13">
        <v>45735</v>
      </c>
      <c r="D97" t="s">
        <v>1599</v>
      </c>
    </row>
    <row r="98" spans="1:4" x14ac:dyDescent="0.3">
      <c r="A98">
        <v>95</v>
      </c>
      <c r="B98" s="13">
        <v>45744</v>
      </c>
      <c r="D98" t="s">
        <v>1601</v>
      </c>
    </row>
    <row r="99" spans="1:4" x14ac:dyDescent="0.3">
      <c r="A99">
        <v>96</v>
      </c>
      <c r="B99" s="13">
        <v>45748</v>
      </c>
      <c r="C99" t="s">
        <v>1515</v>
      </c>
      <c r="D99" t="s">
        <v>1604</v>
      </c>
    </row>
    <row r="100" spans="1:4" x14ac:dyDescent="0.3">
      <c r="A100">
        <v>97</v>
      </c>
      <c r="B100" s="13">
        <v>45748</v>
      </c>
      <c r="C100" t="s">
        <v>1511</v>
      </c>
      <c r="D100" t="s">
        <v>1615</v>
      </c>
    </row>
    <row r="101" spans="1:4" x14ac:dyDescent="0.3">
      <c r="A101">
        <v>98</v>
      </c>
      <c r="B101" s="13">
        <v>45748</v>
      </c>
      <c r="C101" t="s">
        <v>1571</v>
      </c>
      <c r="D101" t="s">
        <v>1622</v>
      </c>
    </row>
    <row r="102" spans="1:4" x14ac:dyDescent="0.3">
      <c r="A102">
        <v>99</v>
      </c>
      <c r="B102" s="13">
        <v>45748</v>
      </c>
      <c r="C102" t="s">
        <v>1571</v>
      </c>
      <c r="D102" t="s">
        <v>1624</v>
      </c>
    </row>
    <row r="103" spans="1:4" x14ac:dyDescent="0.3">
      <c r="A103">
        <v>100</v>
      </c>
      <c r="B103" s="13">
        <v>45749</v>
      </c>
      <c r="C103" t="s">
        <v>1443</v>
      </c>
      <c r="D103" t="s">
        <v>1631</v>
      </c>
    </row>
    <row r="104" spans="1:4" x14ac:dyDescent="0.3">
      <c r="A104">
        <v>101</v>
      </c>
      <c r="B104" s="13">
        <v>45749</v>
      </c>
      <c r="C104" t="s">
        <v>1535</v>
      </c>
      <c r="D104" t="s">
        <v>1649</v>
      </c>
    </row>
    <row r="105" spans="1:4" x14ac:dyDescent="0.3">
      <c r="A105">
        <v>102</v>
      </c>
      <c r="B105" s="13">
        <v>45749</v>
      </c>
      <c r="C105" t="s">
        <v>1393</v>
      </c>
      <c r="D105" t="s">
        <v>1650</v>
      </c>
    </row>
    <row r="106" spans="1:4" x14ac:dyDescent="0.3">
      <c r="A106">
        <v>103</v>
      </c>
      <c r="B106" s="13">
        <v>45749</v>
      </c>
      <c r="C106" t="s">
        <v>1018</v>
      </c>
      <c r="D106" t="s">
        <v>1651</v>
      </c>
    </row>
    <row r="107" spans="1:4" x14ac:dyDescent="0.3">
      <c r="A107">
        <v>104</v>
      </c>
      <c r="B107" s="13">
        <v>45749</v>
      </c>
      <c r="C107" t="s">
        <v>1652</v>
      </c>
      <c r="D107" t="s">
        <v>1656</v>
      </c>
    </row>
    <row r="108" spans="1:4" x14ac:dyDescent="0.3">
      <c r="A108">
        <v>105</v>
      </c>
      <c r="B108" s="13">
        <v>45749</v>
      </c>
      <c r="C108" t="s">
        <v>1657</v>
      </c>
      <c r="D108" t="s">
        <v>1659</v>
      </c>
    </row>
    <row r="109" spans="1:4" x14ac:dyDescent="0.3">
      <c r="A109">
        <v>106</v>
      </c>
      <c r="B109" s="13">
        <v>45749</v>
      </c>
      <c r="C109" t="s">
        <v>1535</v>
      </c>
      <c r="D109" t="s">
        <v>1661</v>
      </c>
    </row>
    <row r="110" spans="1:4" x14ac:dyDescent="0.3">
      <c r="A110">
        <v>107</v>
      </c>
      <c r="B110" s="13">
        <v>45750</v>
      </c>
      <c r="C110" t="s">
        <v>1443</v>
      </c>
      <c r="D110" t="s">
        <v>1663</v>
      </c>
    </row>
    <row r="111" spans="1:4" x14ac:dyDescent="0.3">
      <c r="A111">
        <v>108</v>
      </c>
      <c r="B111" s="13">
        <v>45750</v>
      </c>
      <c r="C111" t="s">
        <v>1665</v>
      </c>
      <c r="D111" t="s">
        <v>1669</v>
      </c>
    </row>
    <row r="112" spans="1:4" x14ac:dyDescent="0.3">
      <c r="A112">
        <v>109</v>
      </c>
      <c r="B112" s="13">
        <v>45750</v>
      </c>
      <c r="C112" t="s">
        <v>1670</v>
      </c>
      <c r="D112" t="s">
        <v>1671</v>
      </c>
    </row>
    <row r="113" spans="1:4" x14ac:dyDescent="0.3">
      <c r="A113">
        <v>110</v>
      </c>
      <c r="B113" s="13">
        <v>45750</v>
      </c>
      <c r="C113" t="s">
        <v>1438</v>
      </c>
      <c r="D113" t="s">
        <v>1680</v>
      </c>
    </row>
    <row r="114" spans="1:4" x14ac:dyDescent="0.3">
      <c r="A114">
        <v>111</v>
      </c>
      <c r="B114" s="13">
        <v>45751</v>
      </c>
      <c r="C114" t="s">
        <v>1372</v>
      </c>
      <c r="D114" t="s">
        <v>1686</v>
      </c>
    </row>
    <row r="115" spans="1:4" x14ac:dyDescent="0.3">
      <c r="A115">
        <v>112</v>
      </c>
      <c r="B115" s="13">
        <v>45751</v>
      </c>
      <c r="C115" t="s">
        <v>1463</v>
      </c>
      <c r="D115" t="s">
        <v>1690</v>
      </c>
    </row>
    <row r="116" spans="1:4" x14ac:dyDescent="0.3">
      <c r="A116">
        <v>113</v>
      </c>
      <c r="B116" s="13">
        <v>45751</v>
      </c>
      <c r="C116" t="s">
        <v>1716</v>
      </c>
      <c r="D116" t="s">
        <v>1719</v>
      </c>
    </row>
    <row r="117" spans="1:4" x14ac:dyDescent="0.3">
      <c r="A117">
        <v>114</v>
      </c>
      <c r="B117" s="13">
        <v>45751</v>
      </c>
      <c r="C117" t="s">
        <v>1716</v>
      </c>
      <c r="D117" t="s">
        <v>1720</v>
      </c>
    </row>
    <row r="118" spans="1:4" x14ac:dyDescent="0.3">
      <c r="A118">
        <v>115</v>
      </c>
      <c r="B118" s="13">
        <v>45751</v>
      </c>
      <c r="C118" t="s">
        <v>1716</v>
      </c>
      <c r="D118" t="s">
        <v>1723</v>
      </c>
    </row>
    <row r="119" spans="1:4" x14ac:dyDescent="0.3">
      <c r="A119">
        <v>116</v>
      </c>
      <c r="B119" s="13">
        <v>45752</v>
      </c>
      <c r="C119" t="s">
        <v>1535</v>
      </c>
      <c r="D119" t="s">
        <v>1739</v>
      </c>
    </row>
    <row r="120" spans="1:4" x14ac:dyDescent="0.3">
      <c r="A120">
        <v>117</v>
      </c>
      <c r="B120" s="13">
        <v>45752</v>
      </c>
      <c r="C120" t="s">
        <v>1393</v>
      </c>
      <c r="D120" t="s">
        <v>1743</v>
      </c>
    </row>
    <row r="121" spans="1:4" x14ac:dyDescent="0.3">
      <c r="A121">
        <v>118</v>
      </c>
      <c r="B121" s="13">
        <v>45754</v>
      </c>
      <c r="C121" t="s">
        <v>1741</v>
      </c>
      <c r="D121" t="s">
        <v>1744</v>
      </c>
    </row>
    <row r="122" spans="1:4" x14ac:dyDescent="0.3">
      <c r="A122">
        <v>118</v>
      </c>
      <c r="B122" s="13">
        <v>45754</v>
      </c>
      <c r="C122" t="s">
        <v>1147</v>
      </c>
      <c r="D122" t="s">
        <v>1755</v>
      </c>
    </row>
    <row r="123" spans="1:4" x14ac:dyDescent="0.3">
      <c r="A123">
        <v>119</v>
      </c>
      <c r="B123" s="13">
        <v>45754</v>
      </c>
      <c r="C123" t="s">
        <v>1716</v>
      </c>
      <c r="D123" t="s">
        <v>1766</v>
      </c>
    </row>
    <row r="124" spans="1:4" x14ac:dyDescent="0.3">
      <c r="A124">
        <v>120</v>
      </c>
      <c r="B124" s="13">
        <v>45754</v>
      </c>
      <c r="C124" t="s">
        <v>1053</v>
      </c>
      <c r="D124" t="s">
        <v>1787</v>
      </c>
    </row>
    <row r="125" spans="1:4" x14ac:dyDescent="0.3">
      <c r="A125">
        <v>121</v>
      </c>
      <c r="B125" s="13">
        <v>45754</v>
      </c>
      <c r="C125" t="s">
        <v>1784</v>
      </c>
      <c r="D125" t="s">
        <v>1791</v>
      </c>
    </row>
    <row r="126" spans="1:4" x14ac:dyDescent="0.3">
      <c r="A126">
        <v>122</v>
      </c>
      <c r="B126" s="13">
        <v>45754</v>
      </c>
      <c r="C126" t="s">
        <v>1716</v>
      </c>
      <c r="D126" t="s">
        <v>1792</v>
      </c>
    </row>
    <row r="127" spans="1:4" x14ac:dyDescent="0.3">
      <c r="A127">
        <v>123</v>
      </c>
      <c r="B127" s="13">
        <v>45754</v>
      </c>
      <c r="C127" t="s">
        <v>1393</v>
      </c>
      <c r="D127" t="s">
        <v>1793</v>
      </c>
    </row>
    <row r="128" spans="1:4" x14ac:dyDescent="0.3">
      <c r="A128">
        <v>124</v>
      </c>
      <c r="B128" s="13">
        <v>45755</v>
      </c>
      <c r="C128" t="s">
        <v>1443</v>
      </c>
      <c r="D128" t="s">
        <v>1798</v>
      </c>
    </row>
    <row r="129" spans="1:5" x14ac:dyDescent="0.3">
      <c r="A129">
        <v>125</v>
      </c>
      <c r="B129" s="13">
        <v>45755</v>
      </c>
      <c r="C129" t="s">
        <v>1799</v>
      </c>
      <c r="D129" t="s">
        <v>1801</v>
      </c>
      <c r="E129" t="s">
        <v>1800</v>
      </c>
    </row>
    <row r="130" spans="1:5" x14ac:dyDescent="0.3">
      <c r="A130">
        <v>126</v>
      </c>
      <c r="B130" s="13">
        <v>45755</v>
      </c>
      <c r="C130" t="s">
        <v>1018</v>
      </c>
      <c r="D130" t="s">
        <v>1802</v>
      </c>
    </row>
    <row r="131" spans="1:5" x14ac:dyDescent="0.3">
      <c r="A131">
        <v>127</v>
      </c>
      <c r="B131" s="13">
        <v>45755</v>
      </c>
      <c r="C131" t="s">
        <v>1803</v>
      </c>
      <c r="D131" t="s">
        <v>1804</v>
      </c>
    </row>
    <row r="132" spans="1:5" x14ac:dyDescent="0.3">
      <c r="A132">
        <v>128</v>
      </c>
      <c r="B132" s="13">
        <v>45755</v>
      </c>
      <c r="C132" t="s">
        <v>1574</v>
      </c>
      <c r="D132" t="s">
        <v>1805</v>
      </c>
    </row>
    <row r="133" spans="1:5" x14ac:dyDescent="0.3">
      <c r="A133">
        <v>129</v>
      </c>
      <c r="B133" s="13">
        <v>45755</v>
      </c>
      <c r="C133" t="s">
        <v>1806</v>
      </c>
      <c r="D133" t="s">
        <v>1808</v>
      </c>
    </row>
    <row r="134" spans="1:5" x14ac:dyDescent="0.3">
      <c r="A134">
        <v>130</v>
      </c>
      <c r="B134" s="13">
        <v>45756</v>
      </c>
      <c r="C134" t="s">
        <v>1716</v>
      </c>
      <c r="D134" t="s">
        <v>1818</v>
      </c>
    </row>
    <row r="135" spans="1:5" x14ac:dyDescent="0.3">
      <c r="A135">
        <v>131</v>
      </c>
      <c r="B135" s="13">
        <v>45757</v>
      </c>
      <c r="C135" t="s">
        <v>1452</v>
      </c>
      <c r="D135" t="s">
        <v>1820</v>
      </c>
    </row>
    <row r="136" spans="1:5" x14ac:dyDescent="0.3">
      <c r="A136">
        <v>132</v>
      </c>
      <c r="B136" s="13">
        <v>45757</v>
      </c>
      <c r="C136" t="s">
        <v>1535</v>
      </c>
      <c r="D136" t="s">
        <v>1822</v>
      </c>
    </row>
    <row r="137" spans="1:5" x14ac:dyDescent="0.3">
      <c r="A137">
        <v>133</v>
      </c>
      <c r="B137" s="13">
        <v>45757</v>
      </c>
      <c r="C137" t="s">
        <v>1535</v>
      </c>
      <c r="D137" t="s">
        <v>1825</v>
      </c>
    </row>
    <row r="138" spans="1:5" x14ac:dyDescent="0.3">
      <c r="A138">
        <v>134</v>
      </c>
      <c r="B138" s="13">
        <v>45757</v>
      </c>
      <c r="C138" t="s">
        <v>1452</v>
      </c>
      <c r="D138" t="s">
        <v>1826</v>
      </c>
    </row>
    <row r="139" spans="1:5" x14ac:dyDescent="0.3">
      <c r="A139">
        <v>135</v>
      </c>
      <c r="B139" s="13">
        <v>45757</v>
      </c>
      <c r="C139" t="s">
        <v>1799</v>
      </c>
      <c r="D139" t="s">
        <v>1827</v>
      </c>
    </row>
    <row r="140" spans="1:5" x14ac:dyDescent="0.3">
      <c r="A140">
        <v>136</v>
      </c>
      <c r="B140" s="13">
        <v>45758</v>
      </c>
      <c r="C140" t="s">
        <v>1463</v>
      </c>
      <c r="D140" t="s">
        <v>1834</v>
      </c>
    </row>
    <row r="141" spans="1:5" x14ac:dyDescent="0.3">
      <c r="A141">
        <v>137</v>
      </c>
      <c r="B141" s="13">
        <v>45758</v>
      </c>
      <c r="C141" t="s">
        <v>1832</v>
      </c>
      <c r="D141" t="s">
        <v>1836</v>
      </c>
    </row>
    <row r="142" spans="1:5" x14ac:dyDescent="0.3">
      <c r="A142">
        <v>138</v>
      </c>
      <c r="B142" s="13">
        <v>45759</v>
      </c>
      <c r="C142" t="s">
        <v>1018</v>
      </c>
      <c r="D142" t="s">
        <v>1837</v>
      </c>
    </row>
    <row r="143" spans="1:5" x14ac:dyDescent="0.3">
      <c r="A143">
        <v>139</v>
      </c>
      <c r="B143" s="13">
        <v>45759</v>
      </c>
      <c r="C143" t="s">
        <v>1571</v>
      </c>
      <c r="D143" t="s">
        <v>1839</v>
      </c>
      <c r="E143" t="s">
        <v>1838</v>
      </c>
    </row>
    <row r="144" spans="1:5" x14ac:dyDescent="0.3">
      <c r="A144">
        <v>140</v>
      </c>
      <c r="B144" s="13">
        <v>45759</v>
      </c>
      <c r="C144" t="s">
        <v>1018</v>
      </c>
      <c r="D144" t="s">
        <v>1840</v>
      </c>
    </row>
    <row r="145" spans="1:4" x14ac:dyDescent="0.3">
      <c r="A145">
        <v>141</v>
      </c>
      <c r="B145" s="13">
        <v>45761</v>
      </c>
      <c r="C145" t="s">
        <v>1018</v>
      </c>
      <c r="D145" t="s">
        <v>1842</v>
      </c>
    </row>
    <row r="146" spans="1:4" x14ac:dyDescent="0.3">
      <c r="A146">
        <v>142</v>
      </c>
      <c r="B146" s="13">
        <v>45759</v>
      </c>
      <c r="C146" t="s">
        <v>1841</v>
      </c>
      <c r="D146" t="s">
        <v>1847</v>
      </c>
    </row>
    <row r="147" spans="1:4" x14ac:dyDescent="0.3">
      <c r="A147">
        <v>143</v>
      </c>
      <c r="B147" s="13">
        <v>45761</v>
      </c>
      <c r="C147" t="s">
        <v>1147</v>
      </c>
      <c r="D147" t="s">
        <v>1850</v>
      </c>
    </row>
    <row r="148" spans="1:4" x14ac:dyDescent="0.3">
      <c r="A148">
        <v>144</v>
      </c>
      <c r="B148" s="13">
        <v>45761</v>
      </c>
      <c r="C148" t="s">
        <v>1053</v>
      </c>
      <c r="D148" t="s">
        <v>1851</v>
      </c>
    </row>
    <row r="149" spans="1:4" x14ac:dyDescent="0.3">
      <c r="A149">
        <v>145</v>
      </c>
      <c r="B149" s="13">
        <v>45761</v>
      </c>
      <c r="C149" t="s">
        <v>1018</v>
      </c>
      <c r="D149" t="s">
        <v>1852</v>
      </c>
    </row>
    <row r="150" spans="1:4" x14ac:dyDescent="0.3">
      <c r="A150">
        <v>146</v>
      </c>
      <c r="B150" s="13">
        <v>45761</v>
      </c>
      <c r="C150" t="s">
        <v>1803</v>
      </c>
      <c r="D150" t="s">
        <v>1854</v>
      </c>
    </row>
    <row r="151" spans="1:4" x14ac:dyDescent="0.3">
      <c r="A151">
        <v>147</v>
      </c>
      <c r="B151" s="13">
        <v>45761</v>
      </c>
      <c r="C151" t="s">
        <v>1855</v>
      </c>
      <c r="D151" t="s">
        <v>1857</v>
      </c>
    </row>
    <row r="152" spans="1:4" x14ac:dyDescent="0.3">
      <c r="A152">
        <v>148</v>
      </c>
      <c r="B152" s="13">
        <v>45691</v>
      </c>
      <c r="C152" t="s">
        <v>1716</v>
      </c>
      <c r="D152" t="s">
        <v>1859</v>
      </c>
    </row>
    <row r="153" spans="1:4" x14ac:dyDescent="0.3">
      <c r="A153">
        <v>149</v>
      </c>
      <c r="B153" s="13">
        <v>45761</v>
      </c>
      <c r="C153" t="s">
        <v>1716</v>
      </c>
      <c r="D153" t="s">
        <v>1860</v>
      </c>
    </row>
    <row r="154" spans="1:4" x14ac:dyDescent="0.3">
      <c r="A154">
        <v>150</v>
      </c>
      <c r="B154" s="13">
        <v>45761</v>
      </c>
      <c r="C154" t="s">
        <v>1861</v>
      </c>
      <c r="D154" t="s">
        <v>1862</v>
      </c>
    </row>
    <row r="155" spans="1:4" x14ac:dyDescent="0.3">
      <c r="A155">
        <v>151</v>
      </c>
      <c r="B155" s="13">
        <v>45761</v>
      </c>
      <c r="C155" t="s">
        <v>1864</v>
      </c>
      <c r="D155" t="s">
        <v>1865</v>
      </c>
    </row>
    <row r="156" spans="1:4" x14ac:dyDescent="0.3">
      <c r="A156">
        <v>152</v>
      </c>
      <c r="B156" s="13">
        <v>45762</v>
      </c>
      <c r="C156" t="s">
        <v>1870</v>
      </c>
      <c r="D156" t="s">
        <v>1871</v>
      </c>
    </row>
    <row r="157" spans="1:4" x14ac:dyDescent="0.3">
      <c r="A157">
        <v>153</v>
      </c>
      <c r="B157" s="13">
        <v>45762</v>
      </c>
      <c r="C157" t="s">
        <v>1716</v>
      </c>
      <c r="D157" t="s">
        <v>1872</v>
      </c>
    </row>
    <row r="158" spans="1:4" x14ac:dyDescent="0.3">
      <c r="A158">
        <v>154</v>
      </c>
      <c r="B158" s="13">
        <v>45762</v>
      </c>
      <c r="C158" t="s">
        <v>1046</v>
      </c>
      <c r="D158" t="s">
        <v>1873</v>
      </c>
    </row>
    <row r="159" spans="1:4" x14ac:dyDescent="0.3">
      <c r="A159">
        <v>155</v>
      </c>
      <c r="B159" s="13">
        <v>45762</v>
      </c>
      <c r="C159" t="s">
        <v>1046</v>
      </c>
      <c r="D159" t="s">
        <v>1874</v>
      </c>
    </row>
    <row r="160" spans="1:4" x14ac:dyDescent="0.3">
      <c r="A160">
        <v>156</v>
      </c>
      <c r="B160" s="13">
        <v>45762</v>
      </c>
      <c r="C160" t="s">
        <v>1436</v>
      </c>
      <c r="D160" t="s">
        <v>1880</v>
      </c>
    </row>
    <row r="161" spans="1:5" x14ac:dyDescent="0.3">
      <c r="A161">
        <v>157</v>
      </c>
      <c r="B161" s="13">
        <v>45762</v>
      </c>
      <c r="C161" t="s">
        <v>1665</v>
      </c>
      <c r="D161" t="s">
        <v>1881</v>
      </c>
    </row>
    <row r="162" spans="1:5" x14ac:dyDescent="0.3">
      <c r="A162">
        <v>158</v>
      </c>
      <c r="B162" s="13">
        <v>45762</v>
      </c>
      <c r="C162" t="s">
        <v>1803</v>
      </c>
      <c r="D162" t="s">
        <v>1882</v>
      </c>
    </row>
    <row r="163" spans="1:5" x14ac:dyDescent="0.3">
      <c r="A163">
        <v>159</v>
      </c>
      <c r="B163" s="13">
        <v>45763</v>
      </c>
      <c r="C163" t="s">
        <v>1884</v>
      </c>
      <c r="D163" t="s">
        <v>2110</v>
      </c>
    </row>
    <row r="164" spans="1:5" x14ac:dyDescent="0.3">
      <c r="A164">
        <v>160</v>
      </c>
      <c r="B164" s="13">
        <v>45763</v>
      </c>
      <c r="C164" t="s">
        <v>1888</v>
      </c>
      <c r="D164" t="s">
        <v>1889</v>
      </c>
    </row>
    <row r="165" spans="1:5" x14ac:dyDescent="0.3">
      <c r="A165">
        <v>161</v>
      </c>
      <c r="B165" s="13">
        <v>45763</v>
      </c>
      <c r="C165" t="s">
        <v>978</v>
      </c>
      <c r="D165" t="s">
        <v>1890</v>
      </c>
    </row>
    <row r="166" spans="1:5" x14ac:dyDescent="0.3">
      <c r="A166">
        <v>162</v>
      </c>
      <c r="B166" s="13">
        <v>45763</v>
      </c>
      <c r="C166" t="s">
        <v>978</v>
      </c>
      <c r="D166" t="s">
        <v>1892</v>
      </c>
      <c r="E166" t="s">
        <v>1891</v>
      </c>
    </row>
    <row r="167" spans="1:5" x14ac:dyDescent="0.3">
      <c r="A167">
        <v>163</v>
      </c>
      <c r="B167" s="13">
        <v>45763</v>
      </c>
      <c r="C167" t="s">
        <v>1592</v>
      </c>
      <c r="D167" t="s">
        <v>1894</v>
      </c>
      <c r="E167" t="s">
        <v>1891</v>
      </c>
    </row>
    <row r="168" spans="1:5" x14ac:dyDescent="0.3">
      <c r="A168">
        <v>164</v>
      </c>
      <c r="B168" s="13">
        <v>45763</v>
      </c>
      <c r="C168" t="s">
        <v>1574</v>
      </c>
      <c r="D168" t="s">
        <v>1897</v>
      </c>
    </row>
    <row r="169" spans="1:5" x14ac:dyDescent="0.3">
      <c r="A169">
        <v>165</v>
      </c>
      <c r="B169" s="13">
        <v>45764</v>
      </c>
      <c r="C169" t="s">
        <v>1393</v>
      </c>
      <c r="D169" t="s">
        <v>1911</v>
      </c>
    </row>
    <row r="170" spans="1:5" x14ac:dyDescent="0.3">
      <c r="A170">
        <v>166</v>
      </c>
      <c r="B170" s="13">
        <v>45764</v>
      </c>
      <c r="C170" t="s">
        <v>1535</v>
      </c>
      <c r="D170" t="s">
        <v>1914</v>
      </c>
    </row>
    <row r="171" spans="1:5" x14ac:dyDescent="0.3">
      <c r="A171">
        <v>167</v>
      </c>
      <c r="B171" s="13">
        <v>45764</v>
      </c>
      <c r="C171" t="s">
        <v>1436</v>
      </c>
      <c r="D171" t="s">
        <v>1916</v>
      </c>
      <c r="E171" t="s">
        <v>1915</v>
      </c>
    </row>
    <row r="172" spans="1:5" x14ac:dyDescent="0.3">
      <c r="A172">
        <v>168</v>
      </c>
      <c r="B172" s="13">
        <v>45765</v>
      </c>
      <c r="C172" t="s">
        <v>1665</v>
      </c>
      <c r="D172" t="s">
        <v>1919</v>
      </c>
    </row>
    <row r="173" spans="1:5" x14ac:dyDescent="0.3">
      <c r="A173">
        <v>169</v>
      </c>
      <c r="B173" s="13">
        <v>45765</v>
      </c>
      <c r="C173" t="s">
        <v>1716</v>
      </c>
      <c r="D173" t="s">
        <v>1921</v>
      </c>
    </row>
    <row r="174" spans="1:5" x14ac:dyDescent="0.3">
      <c r="A174">
        <v>170</v>
      </c>
      <c r="B174" s="13">
        <v>45765</v>
      </c>
      <c r="C174" t="s">
        <v>1592</v>
      </c>
      <c r="D174" t="s">
        <v>1922</v>
      </c>
    </row>
    <row r="175" spans="1:5" x14ac:dyDescent="0.3">
      <c r="A175">
        <v>171</v>
      </c>
      <c r="B175" s="13">
        <v>45765</v>
      </c>
      <c r="C175" t="s">
        <v>1461</v>
      </c>
      <c r="D175" t="s">
        <v>1923</v>
      </c>
    </row>
    <row r="176" spans="1:5" x14ac:dyDescent="0.3">
      <c r="A176">
        <v>172</v>
      </c>
      <c r="B176" s="13">
        <v>45765</v>
      </c>
      <c r="C176" t="s">
        <v>1461</v>
      </c>
      <c r="D176" t="s">
        <v>1924</v>
      </c>
    </row>
    <row r="177" spans="1:5" x14ac:dyDescent="0.3">
      <c r="A177">
        <v>173</v>
      </c>
      <c r="B177" s="13">
        <v>45768</v>
      </c>
      <c r="C177" t="s">
        <v>1925</v>
      </c>
      <c r="D177" t="s">
        <v>1926</v>
      </c>
    </row>
    <row r="178" spans="1:5" x14ac:dyDescent="0.3">
      <c r="A178">
        <v>174</v>
      </c>
      <c r="B178" s="13">
        <v>45768</v>
      </c>
      <c r="C178" t="s">
        <v>1936</v>
      </c>
      <c r="D178" t="s">
        <v>1937</v>
      </c>
    </row>
    <row r="179" spans="1:5" x14ac:dyDescent="0.3">
      <c r="A179">
        <v>175</v>
      </c>
      <c r="B179" s="13">
        <v>45768</v>
      </c>
      <c r="C179" t="s">
        <v>1936</v>
      </c>
      <c r="D179" t="s">
        <v>1938</v>
      </c>
    </row>
    <row r="180" spans="1:5" x14ac:dyDescent="0.3">
      <c r="A180">
        <v>176</v>
      </c>
      <c r="B180" s="13">
        <v>45768</v>
      </c>
      <c r="C180" t="s">
        <v>1393</v>
      </c>
      <c r="D180" t="s">
        <v>1940</v>
      </c>
      <c r="E180" t="s">
        <v>1939</v>
      </c>
    </row>
    <row r="181" spans="1:5" x14ac:dyDescent="0.3">
      <c r="A181">
        <v>177</v>
      </c>
      <c r="B181" s="13">
        <v>45768</v>
      </c>
      <c r="C181" t="s">
        <v>1574</v>
      </c>
      <c r="D181" t="s">
        <v>1941</v>
      </c>
      <c r="E181" t="s">
        <v>1939</v>
      </c>
    </row>
    <row r="182" spans="1:5" x14ac:dyDescent="0.3">
      <c r="A182">
        <v>178</v>
      </c>
      <c r="B182" s="13">
        <v>45768</v>
      </c>
      <c r="C182" t="s">
        <v>1571</v>
      </c>
      <c r="D182" t="s">
        <v>1942</v>
      </c>
    </row>
    <row r="183" spans="1:5" x14ac:dyDescent="0.3">
      <c r="A183">
        <v>179</v>
      </c>
      <c r="B183" s="13">
        <v>45768</v>
      </c>
      <c r="C183" t="s">
        <v>1716</v>
      </c>
      <c r="D183" t="s">
        <v>1948</v>
      </c>
    </row>
    <row r="184" spans="1:5" x14ac:dyDescent="0.3">
      <c r="A184">
        <v>180</v>
      </c>
      <c r="B184" s="13">
        <v>45769</v>
      </c>
      <c r="C184" t="s">
        <v>1443</v>
      </c>
      <c r="D184" t="s">
        <v>1952</v>
      </c>
    </row>
    <row r="185" spans="1:5" x14ac:dyDescent="0.3">
      <c r="A185">
        <v>181</v>
      </c>
      <c r="B185" s="13">
        <v>45770</v>
      </c>
      <c r="C185" t="s">
        <v>1592</v>
      </c>
      <c r="D185" t="s">
        <v>1954</v>
      </c>
    </row>
    <row r="186" spans="1:5" x14ac:dyDescent="0.3">
      <c r="A186">
        <v>182</v>
      </c>
      <c r="B186" s="13">
        <v>45770</v>
      </c>
      <c r="C186" t="s">
        <v>1955</v>
      </c>
      <c r="D186" t="s">
        <v>1958</v>
      </c>
    </row>
    <row r="187" spans="1:5" x14ac:dyDescent="0.3">
      <c r="A187">
        <v>183</v>
      </c>
      <c r="B187" s="13">
        <v>45770</v>
      </c>
      <c r="C187" t="s">
        <v>1955</v>
      </c>
      <c r="D187" t="s">
        <v>1961</v>
      </c>
    </row>
    <row r="188" spans="1:5" x14ac:dyDescent="0.3">
      <c r="A188">
        <v>184</v>
      </c>
      <c r="B188" s="13">
        <v>45771</v>
      </c>
      <c r="C188" t="s">
        <v>1548</v>
      </c>
      <c r="D188" t="s">
        <v>1963</v>
      </c>
    </row>
    <row r="189" spans="1:5" x14ac:dyDescent="0.3">
      <c r="A189">
        <v>185</v>
      </c>
      <c r="B189" s="13">
        <v>45771</v>
      </c>
      <c r="C189" t="s">
        <v>1438</v>
      </c>
      <c r="D189" t="s">
        <v>1966</v>
      </c>
    </row>
    <row r="190" spans="1:5" x14ac:dyDescent="0.3">
      <c r="A190">
        <v>186</v>
      </c>
      <c r="B190" s="13">
        <v>45772</v>
      </c>
      <c r="C190" t="s">
        <v>1385</v>
      </c>
      <c r="D190" t="s">
        <v>1970</v>
      </c>
    </row>
    <row r="191" spans="1:5" x14ac:dyDescent="0.3">
      <c r="A191">
        <v>187</v>
      </c>
      <c r="B191" s="13">
        <v>45772</v>
      </c>
      <c r="C191" t="s">
        <v>1971</v>
      </c>
      <c r="D191" t="s">
        <v>1973</v>
      </c>
    </row>
    <row r="192" spans="1:5" x14ac:dyDescent="0.3">
      <c r="A192">
        <v>188</v>
      </c>
      <c r="B192" s="13">
        <v>45772</v>
      </c>
      <c r="C192" t="s">
        <v>1974</v>
      </c>
      <c r="D192" t="s">
        <v>1975</v>
      </c>
    </row>
    <row r="193" spans="1:4" x14ac:dyDescent="0.3">
      <c r="A193">
        <v>189</v>
      </c>
      <c r="B193" s="13">
        <v>45772</v>
      </c>
      <c r="C193" t="s">
        <v>1784</v>
      </c>
      <c r="D193" t="s">
        <v>1976</v>
      </c>
    </row>
    <row r="194" spans="1:4" x14ac:dyDescent="0.3">
      <c r="A194">
        <v>190</v>
      </c>
      <c r="B194" s="13">
        <v>45772</v>
      </c>
      <c r="C194" t="s">
        <v>1784</v>
      </c>
      <c r="D194" t="s">
        <v>1978</v>
      </c>
    </row>
    <row r="195" spans="1:4" x14ac:dyDescent="0.3">
      <c r="A195">
        <v>191</v>
      </c>
      <c r="B195" s="13">
        <v>45772</v>
      </c>
      <c r="C195" t="s">
        <v>1438</v>
      </c>
      <c r="D195" t="s">
        <v>1980</v>
      </c>
    </row>
    <row r="196" spans="1:4" x14ac:dyDescent="0.3">
      <c r="A196">
        <v>192</v>
      </c>
      <c r="B196" s="13">
        <v>45772</v>
      </c>
      <c r="C196" t="s">
        <v>1803</v>
      </c>
      <c r="D196" t="s">
        <v>1981</v>
      </c>
    </row>
    <row r="197" spans="1:4" x14ac:dyDescent="0.3">
      <c r="A197">
        <v>193</v>
      </c>
      <c r="B197" s="13">
        <v>45775</v>
      </c>
      <c r="C197" t="s">
        <v>1515</v>
      </c>
      <c r="D197" t="s">
        <v>1983</v>
      </c>
    </row>
    <row r="198" spans="1:4" x14ac:dyDescent="0.3">
      <c r="A198">
        <v>194</v>
      </c>
      <c r="B198" s="13">
        <v>45775</v>
      </c>
      <c r="C198" t="s">
        <v>1438</v>
      </c>
      <c r="D198" t="s">
        <v>1984</v>
      </c>
    </row>
    <row r="199" spans="1:4" x14ac:dyDescent="0.3">
      <c r="A199">
        <v>195</v>
      </c>
      <c r="B199" s="13">
        <v>45775</v>
      </c>
      <c r="C199" t="s">
        <v>1147</v>
      </c>
      <c r="D199" t="s">
        <v>1985</v>
      </c>
    </row>
    <row r="200" spans="1:4" x14ac:dyDescent="0.3">
      <c r="A200">
        <v>196</v>
      </c>
      <c r="B200" s="13">
        <v>45775</v>
      </c>
      <c r="C200" t="s">
        <v>1053</v>
      </c>
      <c r="D200" t="s">
        <v>1987</v>
      </c>
    </row>
    <row r="201" spans="1:4" x14ac:dyDescent="0.3">
      <c r="A201">
        <v>197</v>
      </c>
      <c r="B201" s="13">
        <v>45775</v>
      </c>
      <c r="C201" t="s">
        <v>1526</v>
      </c>
      <c r="D201" t="s">
        <v>1989</v>
      </c>
    </row>
    <row r="202" spans="1:4" x14ac:dyDescent="0.3">
      <c r="A202">
        <v>198</v>
      </c>
      <c r="B202" s="13">
        <v>45775</v>
      </c>
      <c r="C202" t="s">
        <v>1974</v>
      </c>
      <c r="D202" t="s">
        <v>1991</v>
      </c>
    </row>
    <row r="203" spans="1:4" x14ac:dyDescent="0.3">
      <c r="A203">
        <v>199</v>
      </c>
      <c r="B203" s="13">
        <v>45776</v>
      </c>
      <c r="C203" t="s">
        <v>1535</v>
      </c>
      <c r="D203" t="s">
        <v>2005</v>
      </c>
    </row>
    <row r="204" spans="1:4" x14ac:dyDescent="0.3">
      <c r="A204">
        <v>200</v>
      </c>
      <c r="B204" s="13">
        <v>45776</v>
      </c>
      <c r="C204" t="s">
        <v>2009</v>
      </c>
      <c r="D204" t="s">
        <v>2010</v>
      </c>
    </row>
    <row r="205" spans="1:4" x14ac:dyDescent="0.3">
      <c r="A205">
        <v>201</v>
      </c>
      <c r="B205" s="13">
        <v>45776</v>
      </c>
      <c r="C205" t="s">
        <v>1716</v>
      </c>
      <c r="D205" t="s">
        <v>2015</v>
      </c>
    </row>
    <row r="206" spans="1:4" x14ac:dyDescent="0.3">
      <c r="A206">
        <v>202</v>
      </c>
      <c r="B206" s="13">
        <v>45776</v>
      </c>
      <c r="C206" t="s">
        <v>2018</v>
      </c>
      <c r="D206" t="s">
        <v>2019</v>
      </c>
    </row>
    <row r="207" spans="1:4" x14ac:dyDescent="0.3">
      <c r="A207">
        <v>203</v>
      </c>
      <c r="B207" s="13">
        <v>45776</v>
      </c>
      <c r="C207" t="s">
        <v>1974</v>
      </c>
      <c r="D207" t="s">
        <v>2020</v>
      </c>
    </row>
    <row r="208" spans="1:4" x14ac:dyDescent="0.3">
      <c r="A208">
        <v>204</v>
      </c>
      <c r="B208" s="13">
        <v>45776</v>
      </c>
      <c r="C208" t="s">
        <v>1741</v>
      </c>
      <c r="D208" t="s">
        <v>2022</v>
      </c>
    </row>
    <row r="209" spans="1:4" x14ac:dyDescent="0.3">
      <c r="A209">
        <v>205</v>
      </c>
      <c r="B209" s="13">
        <v>45776</v>
      </c>
      <c r="C209" t="s">
        <v>1974</v>
      </c>
      <c r="D209" t="s">
        <v>2024</v>
      </c>
    </row>
    <row r="210" spans="1:4" x14ac:dyDescent="0.3">
      <c r="A210">
        <v>206</v>
      </c>
      <c r="B210" s="13">
        <v>45777</v>
      </c>
      <c r="C210" t="s">
        <v>1007</v>
      </c>
      <c r="D210" t="s">
        <v>2025</v>
      </c>
    </row>
    <row r="211" spans="1:4" x14ac:dyDescent="0.3">
      <c r="A211">
        <v>207</v>
      </c>
      <c r="B211" s="13">
        <v>45777</v>
      </c>
      <c r="C211" t="s">
        <v>1438</v>
      </c>
      <c r="D211" t="s">
        <v>2027</v>
      </c>
    </row>
    <row r="212" spans="1:4" x14ac:dyDescent="0.3">
      <c r="A212">
        <v>208</v>
      </c>
      <c r="B212" s="13">
        <v>45777</v>
      </c>
      <c r="C212" t="s">
        <v>2028</v>
      </c>
      <c r="D212" t="s">
        <v>2032</v>
      </c>
    </row>
    <row r="213" spans="1:4" x14ac:dyDescent="0.3">
      <c r="A213">
        <v>209</v>
      </c>
      <c r="B213" s="13">
        <v>45777</v>
      </c>
      <c r="C213" t="s">
        <v>2033</v>
      </c>
      <c r="D213" t="s">
        <v>2036</v>
      </c>
    </row>
    <row r="214" spans="1:4" x14ac:dyDescent="0.3">
      <c r="A214">
        <v>210</v>
      </c>
      <c r="B214" s="13">
        <v>45777</v>
      </c>
      <c r="C214" t="s">
        <v>1046</v>
      </c>
      <c r="D214" t="s">
        <v>2038</v>
      </c>
    </row>
    <row r="215" spans="1:4" x14ac:dyDescent="0.3">
      <c r="A215">
        <v>211</v>
      </c>
      <c r="B215" s="13">
        <v>45777</v>
      </c>
      <c r="C215" t="s">
        <v>1571</v>
      </c>
      <c r="D215" t="s">
        <v>2039</v>
      </c>
    </row>
    <row r="216" spans="1:4" x14ac:dyDescent="0.3">
      <c r="A216">
        <v>212</v>
      </c>
      <c r="B216" s="13">
        <v>45777</v>
      </c>
      <c r="C216" t="s">
        <v>2040</v>
      </c>
      <c r="D216" t="s">
        <v>2044</v>
      </c>
    </row>
    <row r="217" spans="1:4" x14ac:dyDescent="0.3">
      <c r="A217">
        <v>213</v>
      </c>
      <c r="B217" s="13">
        <v>45777</v>
      </c>
      <c r="C217" t="s">
        <v>1548</v>
      </c>
      <c r="D217" t="s">
        <v>2045</v>
      </c>
    </row>
    <row r="218" spans="1:4" x14ac:dyDescent="0.3">
      <c r="A218">
        <v>214</v>
      </c>
      <c r="B218" s="13">
        <v>45775</v>
      </c>
      <c r="C218" t="s">
        <v>1974</v>
      </c>
      <c r="D218" t="s">
        <v>2046</v>
      </c>
    </row>
    <row r="219" spans="1:4" x14ac:dyDescent="0.3">
      <c r="A219">
        <v>215</v>
      </c>
      <c r="B219" s="13">
        <v>45778</v>
      </c>
      <c r="C219" t="s">
        <v>1574</v>
      </c>
      <c r="D219" t="s">
        <v>2055</v>
      </c>
    </row>
    <row r="220" spans="1:4" x14ac:dyDescent="0.3">
      <c r="A220">
        <v>216</v>
      </c>
      <c r="B220" s="13">
        <v>45777</v>
      </c>
      <c r="C220" t="s">
        <v>1716</v>
      </c>
      <c r="D220" t="s">
        <v>2057</v>
      </c>
    </row>
    <row r="221" spans="1:4" x14ac:dyDescent="0.3">
      <c r="A221">
        <v>217</v>
      </c>
      <c r="B221" s="13">
        <v>45779</v>
      </c>
      <c r="C221" t="s">
        <v>1574</v>
      </c>
      <c r="D221" t="s">
        <v>2058</v>
      </c>
    </row>
    <row r="222" spans="1:4" x14ac:dyDescent="0.3">
      <c r="A222">
        <v>218</v>
      </c>
      <c r="B222" s="13">
        <v>45779</v>
      </c>
      <c r="C222" t="s">
        <v>1971</v>
      </c>
      <c r="D222" t="s">
        <v>2059</v>
      </c>
    </row>
    <row r="223" spans="1:4" x14ac:dyDescent="0.3">
      <c r="A223">
        <v>219</v>
      </c>
      <c r="B223" s="13">
        <v>45779</v>
      </c>
      <c r="C223" t="s">
        <v>1393</v>
      </c>
      <c r="D223" t="s">
        <v>2060</v>
      </c>
    </row>
    <row r="224" spans="1:4" x14ac:dyDescent="0.3">
      <c r="A224">
        <v>220</v>
      </c>
      <c r="B224" s="13">
        <v>45779</v>
      </c>
      <c r="C224" t="s">
        <v>1393</v>
      </c>
      <c r="D224" t="s">
        <v>2061</v>
      </c>
    </row>
    <row r="225" spans="1:4" x14ac:dyDescent="0.3">
      <c r="A225">
        <v>221</v>
      </c>
      <c r="B225" s="13">
        <v>45780</v>
      </c>
      <c r="C225" t="s">
        <v>1955</v>
      </c>
      <c r="D225" t="s">
        <v>2069</v>
      </c>
    </row>
    <row r="226" spans="1:4" x14ac:dyDescent="0.3">
      <c r="A226">
        <v>222</v>
      </c>
      <c r="B226" s="13">
        <v>45782</v>
      </c>
      <c r="C226" t="s">
        <v>2071</v>
      </c>
      <c r="D226" t="s">
        <v>2072</v>
      </c>
    </row>
    <row r="227" spans="1:4" x14ac:dyDescent="0.3">
      <c r="A227">
        <v>223</v>
      </c>
      <c r="B227" s="13">
        <v>45782</v>
      </c>
      <c r="C227" t="s">
        <v>1007</v>
      </c>
      <c r="D227" t="s">
        <v>2073</v>
      </c>
    </row>
    <row r="228" spans="1:4" x14ac:dyDescent="0.3">
      <c r="A228">
        <v>224</v>
      </c>
      <c r="B228" s="13">
        <v>45783</v>
      </c>
      <c r="C228" t="s">
        <v>1535</v>
      </c>
      <c r="D228" t="s">
        <v>2074</v>
      </c>
    </row>
    <row r="229" spans="1:4" x14ac:dyDescent="0.3">
      <c r="A229">
        <v>225</v>
      </c>
      <c r="B229" s="13">
        <v>45783</v>
      </c>
      <c r="C229" t="s">
        <v>1393</v>
      </c>
      <c r="D229" t="s">
        <v>2075</v>
      </c>
    </row>
    <row r="230" spans="1:4" x14ac:dyDescent="0.3">
      <c r="A230">
        <v>226</v>
      </c>
      <c r="B230" s="13">
        <v>45783</v>
      </c>
      <c r="C230" t="s">
        <v>1463</v>
      </c>
      <c r="D230" t="s">
        <v>2076</v>
      </c>
    </row>
    <row r="231" spans="1:4" x14ac:dyDescent="0.3">
      <c r="A231">
        <v>227</v>
      </c>
      <c r="B231" s="13">
        <v>45783</v>
      </c>
      <c r="C231" t="s">
        <v>1393</v>
      </c>
      <c r="D231" t="s">
        <v>2078</v>
      </c>
    </row>
    <row r="232" spans="1:4" x14ac:dyDescent="0.3">
      <c r="A232">
        <v>228</v>
      </c>
      <c r="B232" s="13">
        <v>45784</v>
      </c>
      <c r="C232" t="s">
        <v>1300</v>
      </c>
      <c r="D232" t="s">
        <v>2079</v>
      </c>
    </row>
    <row r="233" spans="1:4" x14ac:dyDescent="0.3">
      <c r="A233">
        <v>229</v>
      </c>
      <c r="B233" s="13">
        <v>45784</v>
      </c>
      <c r="C233" t="s">
        <v>2082</v>
      </c>
      <c r="D233" t="s">
        <v>2083</v>
      </c>
    </row>
    <row r="234" spans="1:4" x14ac:dyDescent="0.3">
      <c r="A234">
        <v>230</v>
      </c>
      <c r="B234" s="13">
        <v>45784</v>
      </c>
      <c r="C234" t="s">
        <v>2082</v>
      </c>
      <c r="D234" t="s">
        <v>2085</v>
      </c>
    </row>
    <row r="235" spans="1:4" x14ac:dyDescent="0.3">
      <c r="A235">
        <v>231</v>
      </c>
      <c r="B235" s="13">
        <v>45784</v>
      </c>
      <c r="C235" t="s">
        <v>2082</v>
      </c>
      <c r="D235" t="s">
        <v>2086</v>
      </c>
    </row>
    <row r="236" spans="1:4" x14ac:dyDescent="0.3">
      <c r="A236">
        <v>232</v>
      </c>
      <c r="B236" s="13">
        <v>45784</v>
      </c>
      <c r="C236" t="s">
        <v>1393</v>
      </c>
      <c r="D236" t="s">
        <v>2087</v>
      </c>
    </row>
    <row r="237" spans="1:4" x14ac:dyDescent="0.3">
      <c r="A237">
        <v>233</v>
      </c>
      <c r="B237" s="13">
        <v>45784</v>
      </c>
      <c r="C237" t="s">
        <v>2082</v>
      </c>
      <c r="D237" t="s">
        <v>2092</v>
      </c>
    </row>
    <row r="238" spans="1:4" x14ac:dyDescent="0.3">
      <c r="A238">
        <v>234</v>
      </c>
      <c r="B238" s="13">
        <v>45784</v>
      </c>
      <c r="C238" t="s">
        <v>2088</v>
      </c>
      <c r="D238" t="s">
        <v>2093</v>
      </c>
    </row>
    <row r="239" spans="1:4" x14ac:dyDescent="0.3">
      <c r="A239">
        <v>235</v>
      </c>
      <c r="B239" s="13">
        <v>45785</v>
      </c>
      <c r="C239" t="s">
        <v>2094</v>
      </c>
      <c r="D239" t="s">
        <v>2098</v>
      </c>
    </row>
    <row r="240" spans="1:4" x14ac:dyDescent="0.3">
      <c r="A240">
        <v>236</v>
      </c>
      <c r="B240" s="13">
        <v>45785</v>
      </c>
      <c r="C240" t="s">
        <v>1716</v>
      </c>
      <c r="D240" t="s">
        <v>2099</v>
      </c>
    </row>
    <row r="241" spans="1:4" x14ac:dyDescent="0.3">
      <c r="A241">
        <v>237</v>
      </c>
      <c r="B241" s="13">
        <v>45786</v>
      </c>
      <c r="C241" t="s">
        <v>1300</v>
      </c>
      <c r="D241" t="s">
        <v>2103</v>
      </c>
    </row>
    <row r="242" spans="1:4" x14ac:dyDescent="0.3">
      <c r="A242">
        <v>238</v>
      </c>
      <c r="B242" s="13">
        <v>45786</v>
      </c>
      <c r="C242" t="s">
        <v>2009</v>
      </c>
      <c r="D242" t="s">
        <v>2104</v>
      </c>
    </row>
    <row r="243" spans="1:4" x14ac:dyDescent="0.3">
      <c r="A243">
        <v>239</v>
      </c>
      <c r="B243" s="13">
        <v>45786</v>
      </c>
      <c r="C243" t="s">
        <v>2106</v>
      </c>
      <c r="D243" t="s">
        <v>2107</v>
      </c>
    </row>
    <row r="244" spans="1:4" x14ac:dyDescent="0.3">
      <c r="A244">
        <v>240</v>
      </c>
      <c r="B244" s="13">
        <v>45786</v>
      </c>
      <c r="C244" t="s">
        <v>2106</v>
      </c>
      <c r="D244" t="s">
        <v>2108</v>
      </c>
    </row>
    <row r="245" spans="1:4" x14ac:dyDescent="0.3">
      <c r="A245">
        <v>241</v>
      </c>
      <c r="B245" s="13">
        <v>45789</v>
      </c>
      <c r="C245" t="s">
        <v>2112</v>
      </c>
      <c r="D245" t="s">
        <v>2115</v>
      </c>
    </row>
    <row r="246" spans="1:4" x14ac:dyDescent="0.3">
      <c r="A246">
        <v>242</v>
      </c>
      <c r="B246" s="13">
        <v>45789</v>
      </c>
      <c r="C246" t="s">
        <v>1438</v>
      </c>
      <c r="D246" t="s">
        <v>2116</v>
      </c>
    </row>
    <row r="247" spans="1:4" x14ac:dyDescent="0.3">
      <c r="A247">
        <v>243</v>
      </c>
      <c r="B247" s="13">
        <v>45789</v>
      </c>
      <c r="C247" t="s">
        <v>1971</v>
      </c>
      <c r="D247" t="s">
        <v>2117</v>
      </c>
    </row>
    <row r="248" spans="1:4" x14ac:dyDescent="0.3">
      <c r="A248">
        <v>244</v>
      </c>
      <c r="B248" s="13">
        <v>45789</v>
      </c>
      <c r="C248" t="s">
        <v>1592</v>
      </c>
      <c r="D248" t="s">
        <v>2118</v>
      </c>
    </row>
    <row r="249" spans="1:4" x14ac:dyDescent="0.3">
      <c r="A249">
        <v>245</v>
      </c>
      <c r="B249" s="13">
        <v>45789</v>
      </c>
      <c r="C249" t="s">
        <v>1448</v>
      </c>
      <c r="D249" t="s">
        <v>2121</v>
      </c>
    </row>
    <row r="250" spans="1:4" x14ac:dyDescent="0.3">
      <c r="A250">
        <v>246</v>
      </c>
      <c r="B250" s="13">
        <v>45789</v>
      </c>
      <c r="C250" t="s">
        <v>1147</v>
      </c>
      <c r="D250" t="s">
        <v>2123</v>
      </c>
    </row>
    <row r="251" spans="1:4" x14ac:dyDescent="0.3">
      <c r="A251">
        <v>247</v>
      </c>
      <c r="B251" s="13">
        <v>45789</v>
      </c>
      <c r="C251" t="s">
        <v>2126</v>
      </c>
      <c r="D251" t="s">
        <v>2129</v>
      </c>
    </row>
    <row r="252" spans="1:4" x14ac:dyDescent="0.3">
      <c r="A252">
        <v>248</v>
      </c>
      <c r="B252" s="13">
        <v>45789</v>
      </c>
      <c r="C252" t="s">
        <v>1393</v>
      </c>
      <c r="D252" t="s">
        <v>2131</v>
      </c>
    </row>
    <row r="253" spans="1:4" x14ac:dyDescent="0.3">
      <c r="A253">
        <v>249</v>
      </c>
      <c r="B253" s="13">
        <v>45789</v>
      </c>
      <c r="C253" t="s">
        <v>1463</v>
      </c>
      <c r="D253" t="s">
        <v>2132</v>
      </c>
    </row>
    <row r="254" spans="1:4" x14ac:dyDescent="0.3">
      <c r="A254">
        <v>250</v>
      </c>
      <c r="B254" s="13">
        <v>45790</v>
      </c>
      <c r="C254" t="s">
        <v>1443</v>
      </c>
      <c r="D254" t="s">
        <v>2134</v>
      </c>
    </row>
    <row r="255" spans="1:4" x14ac:dyDescent="0.3">
      <c r="A255">
        <v>251</v>
      </c>
      <c r="B255" s="13">
        <v>45790</v>
      </c>
      <c r="C255" t="s">
        <v>1925</v>
      </c>
      <c r="D255" t="s">
        <v>2135</v>
      </c>
    </row>
    <row r="256" spans="1:4" x14ac:dyDescent="0.3">
      <c r="A256">
        <v>252</v>
      </c>
      <c r="B256" s="13">
        <v>45790</v>
      </c>
      <c r="C256" t="s">
        <v>1463</v>
      </c>
      <c r="D256" t="s">
        <v>2136</v>
      </c>
    </row>
    <row r="257" spans="1:4" x14ac:dyDescent="0.3">
      <c r="A257">
        <v>253</v>
      </c>
      <c r="B257" s="13">
        <v>45790</v>
      </c>
      <c r="C257" t="s">
        <v>1784</v>
      </c>
      <c r="D257" t="s">
        <v>2137</v>
      </c>
    </row>
    <row r="258" spans="1:4" x14ac:dyDescent="0.3">
      <c r="A258">
        <v>254</v>
      </c>
      <c r="B258" s="13">
        <v>45790</v>
      </c>
      <c r="C258" t="s">
        <v>2138</v>
      </c>
      <c r="D258" t="s">
        <v>2139</v>
      </c>
    </row>
    <row r="259" spans="1:4" x14ac:dyDescent="0.3">
      <c r="A259">
        <v>255</v>
      </c>
      <c r="B259" s="13">
        <v>45790</v>
      </c>
      <c r="C259" t="s">
        <v>1870</v>
      </c>
      <c r="D259" t="s">
        <v>2140</v>
      </c>
    </row>
    <row r="260" spans="1:4" x14ac:dyDescent="0.3">
      <c r="A260">
        <v>256</v>
      </c>
      <c r="B260" s="13">
        <v>45790</v>
      </c>
      <c r="C260" t="s">
        <v>1393</v>
      </c>
      <c r="D260" t="s">
        <v>2147</v>
      </c>
    </row>
    <row r="261" spans="1:4" x14ac:dyDescent="0.3">
      <c r="A261">
        <v>257</v>
      </c>
      <c r="B261" s="13">
        <v>45790</v>
      </c>
      <c r="C261" t="s">
        <v>1300</v>
      </c>
      <c r="D261" t="s">
        <v>2150</v>
      </c>
    </row>
    <row r="262" spans="1:4" x14ac:dyDescent="0.3">
      <c r="A262">
        <v>258</v>
      </c>
      <c r="B262" s="13">
        <v>45790</v>
      </c>
      <c r="C262" t="s">
        <v>1665</v>
      </c>
      <c r="D262" t="s">
        <v>2152</v>
      </c>
    </row>
    <row r="263" spans="1:4" x14ac:dyDescent="0.3">
      <c r="A263">
        <v>259</v>
      </c>
      <c r="B263" s="13">
        <v>45790</v>
      </c>
      <c r="C263" t="s">
        <v>1372</v>
      </c>
      <c r="D263" t="s">
        <v>2154</v>
      </c>
    </row>
    <row r="264" spans="1:4" x14ac:dyDescent="0.3">
      <c r="A264">
        <v>260</v>
      </c>
      <c r="B264" s="13">
        <v>45791</v>
      </c>
      <c r="C264" t="s">
        <v>1716</v>
      </c>
      <c r="D264" t="s">
        <v>2158</v>
      </c>
    </row>
    <row r="265" spans="1:4" x14ac:dyDescent="0.3">
      <c r="A265">
        <v>261</v>
      </c>
      <c r="B265" s="13">
        <v>45791</v>
      </c>
      <c r="C265" t="s">
        <v>2164</v>
      </c>
      <c r="D265" t="s">
        <v>2166</v>
      </c>
    </row>
    <row r="266" spans="1:4" x14ac:dyDescent="0.3">
      <c r="A266">
        <v>262</v>
      </c>
      <c r="B266" s="13">
        <v>45791</v>
      </c>
      <c r="C266" t="s">
        <v>1018</v>
      </c>
      <c r="D266" t="s">
        <v>2167</v>
      </c>
    </row>
    <row r="267" spans="1:4" x14ac:dyDescent="0.3">
      <c r="A267">
        <v>263</v>
      </c>
      <c r="B267" s="13">
        <v>45791</v>
      </c>
      <c r="C267" t="s">
        <v>1784</v>
      </c>
      <c r="D267" t="s">
        <v>2169</v>
      </c>
    </row>
    <row r="268" spans="1:4" x14ac:dyDescent="0.3">
      <c r="A268">
        <v>264</v>
      </c>
      <c r="B268" s="13">
        <v>45791</v>
      </c>
      <c r="C268" t="s">
        <v>1592</v>
      </c>
      <c r="D268" t="s">
        <v>2170</v>
      </c>
    </row>
    <row r="269" spans="1:4" x14ac:dyDescent="0.3">
      <c r="A269">
        <v>265</v>
      </c>
      <c r="B269" s="13">
        <v>45792</v>
      </c>
      <c r="C269" t="s">
        <v>1574</v>
      </c>
      <c r="D269" t="s">
        <v>2201</v>
      </c>
    </row>
    <row r="270" spans="1:4" x14ac:dyDescent="0.3">
      <c r="A270">
        <v>266</v>
      </c>
      <c r="B270" s="13">
        <v>45792</v>
      </c>
      <c r="C270" t="s">
        <v>2082</v>
      </c>
      <c r="D270" t="s">
        <v>2202</v>
      </c>
    </row>
    <row r="271" spans="1:4" x14ac:dyDescent="0.3">
      <c r="A271">
        <v>267</v>
      </c>
      <c r="B271" s="13">
        <v>45792</v>
      </c>
      <c r="C271" t="s">
        <v>1535</v>
      </c>
      <c r="D271" t="s">
        <v>2203</v>
      </c>
    </row>
    <row r="272" spans="1:4" x14ac:dyDescent="0.3">
      <c r="A272">
        <v>268</v>
      </c>
      <c r="B272" s="13">
        <v>45792</v>
      </c>
      <c r="C272" t="s">
        <v>1741</v>
      </c>
      <c r="D272" t="s">
        <v>2205</v>
      </c>
    </row>
    <row r="273" spans="1:5" x14ac:dyDescent="0.3">
      <c r="A273">
        <v>269</v>
      </c>
      <c r="B273" s="13">
        <v>45792</v>
      </c>
      <c r="C273" t="s">
        <v>1741</v>
      </c>
      <c r="D273" t="s">
        <v>2207</v>
      </c>
    </row>
    <row r="274" spans="1:5" x14ac:dyDescent="0.3">
      <c r="A274">
        <v>270</v>
      </c>
      <c r="B274" s="13">
        <v>45792</v>
      </c>
      <c r="C274" t="s">
        <v>1864</v>
      </c>
      <c r="D274" t="s">
        <v>2211</v>
      </c>
    </row>
    <row r="275" spans="1:5" x14ac:dyDescent="0.3">
      <c r="A275">
        <v>271</v>
      </c>
      <c r="B275" s="13">
        <v>45793</v>
      </c>
      <c r="C275" t="s">
        <v>2088</v>
      </c>
      <c r="D275" t="s">
        <v>2219</v>
      </c>
    </row>
    <row r="276" spans="1:5" x14ac:dyDescent="0.3">
      <c r="A276">
        <v>272</v>
      </c>
      <c r="B276" s="13">
        <v>45793</v>
      </c>
      <c r="C276" t="s">
        <v>1741</v>
      </c>
      <c r="D276" t="s">
        <v>2220</v>
      </c>
    </row>
    <row r="277" spans="1:5" x14ac:dyDescent="0.3">
      <c r="A277">
        <v>273</v>
      </c>
      <c r="B277" s="13">
        <v>45793</v>
      </c>
      <c r="C277" t="s">
        <v>1864</v>
      </c>
      <c r="D277" t="s">
        <v>2222</v>
      </c>
    </row>
    <row r="278" spans="1:5" x14ac:dyDescent="0.3">
      <c r="A278">
        <v>274</v>
      </c>
      <c r="B278" s="13">
        <v>45794</v>
      </c>
      <c r="C278" t="s">
        <v>1841</v>
      </c>
      <c r="D278" t="s">
        <v>2224</v>
      </c>
    </row>
    <row r="279" spans="1:5" x14ac:dyDescent="0.3">
      <c r="A279">
        <v>275</v>
      </c>
      <c r="B279" s="13">
        <v>45794</v>
      </c>
      <c r="C279" t="s">
        <v>1741</v>
      </c>
      <c r="D279" t="s">
        <v>2225</v>
      </c>
    </row>
    <row r="280" spans="1:5" x14ac:dyDescent="0.3">
      <c r="A280">
        <v>276</v>
      </c>
      <c r="B280" s="13">
        <v>45794</v>
      </c>
      <c r="C280" t="s">
        <v>1053</v>
      </c>
      <c r="D280" t="s">
        <v>2226</v>
      </c>
    </row>
    <row r="281" spans="1:5" x14ac:dyDescent="0.3">
      <c r="A281">
        <v>277</v>
      </c>
      <c r="B281" s="13">
        <v>45794</v>
      </c>
      <c r="C281" t="s">
        <v>1438</v>
      </c>
      <c r="D281" t="s">
        <v>2230</v>
      </c>
    </row>
    <row r="282" spans="1:5" x14ac:dyDescent="0.3">
      <c r="A282">
        <v>278</v>
      </c>
      <c r="B282" s="13">
        <v>45794</v>
      </c>
      <c r="C282" t="s">
        <v>2232</v>
      </c>
      <c r="D282" t="s">
        <v>2233</v>
      </c>
    </row>
    <row r="283" spans="1:5" x14ac:dyDescent="0.3">
      <c r="A283">
        <v>279</v>
      </c>
      <c r="B283" s="13">
        <v>45794</v>
      </c>
      <c r="C283" t="s">
        <v>1716</v>
      </c>
      <c r="D283" t="s">
        <v>2235</v>
      </c>
    </row>
    <row r="284" spans="1:5" x14ac:dyDescent="0.3">
      <c r="A284">
        <v>280</v>
      </c>
      <c r="B284" s="13">
        <v>45794</v>
      </c>
      <c r="C284" t="s">
        <v>1385</v>
      </c>
      <c r="D284" t="s">
        <v>2236</v>
      </c>
    </row>
    <row r="285" spans="1:5" x14ac:dyDescent="0.3">
      <c r="A285">
        <v>281</v>
      </c>
      <c r="B285" s="13">
        <v>45796</v>
      </c>
      <c r="C285" t="s">
        <v>1147</v>
      </c>
      <c r="D285" t="s">
        <v>2240</v>
      </c>
    </row>
    <row r="286" spans="1:5" x14ac:dyDescent="0.3">
      <c r="A286">
        <v>282</v>
      </c>
      <c r="B286" s="13">
        <v>45796</v>
      </c>
      <c r="C286" t="s">
        <v>1053</v>
      </c>
      <c r="D286" t="s">
        <v>2243</v>
      </c>
      <c r="E286" t="s">
        <v>2242</v>
      </c>
    </row>
    <row r="287" spans="1:5" x14ac:dyDescent="0.3">
      <c r="A287">
        <v>283</v>
      </c>
      <c r="B287" s="13">
        <v>45797</v>
      </c>
      <c r="C287" t="s">
        <v>1015</v>
      </c>
      <c r="D287" t="s">
        <v>2244</v>
      </c>
    </row>
    <row r="288" spans="1:5" x14ac:dyDescent="0.3">
      <c r="A288">
        <v>284</v>
      </c>
      <c r="B288" s="13">
        <v>45797</v>
      </c>
      <c r="C288" t="s">
        <v>1574</v>
      </c>
      <c r="D288" t="s">
        <v>2245</v>
      </c>
    </row>
    <row r="289" spans="1:4" x14ac:dyDescent="0.3">
      <c r="A289">
        <v>285</v>
      </c>
      <c r="B289" s="13">
        <v>45797</v>
      </c>
      <c r="C289" t="s">
        <v>1855</v>
      </c>
      <c r="D289" t="s">
        <v>2246</v>
      </c>
    </row>
    <row r="290" spans="1:4" x14ac:dyDescent="0.3">
      <c r="A290">
        <v>286</v>
      </c>
      <c r="B290" s="13">
        <v>45798</v>
      </c>
      <c r="C290" t="s">
        <v>1548</v>
      </c>
      <c r="D290" t="s">
        <v>2250</v>
      </c>
    </row>
    <row r="291" spans="1:4" x14ac:dyDescent="0.3">
      <c r="A291">
        <v>287</v>
      </c>
      <c r="B291" s="13">
        <v>45798</v>
      </c>
      <c r="C291" t="s">
        <v>2251</v>
      </c>
      <c r="D291" t="s">
        <v>2252</v>
      </c>
    </row>
    <row r="292" spans="1:4" x14ac:dyDescent="0.3">
      <c r="A292">
        <v>288</v>
      </c>
      <c r="B292" s="13">
        <v>45798</v>
      </c>
      <c r="C292" t="s">
        <v>1665</v>
      </c>
      <c r="D292" t="s">
        <v>2253</v>
      </c>
    </row>
    <row r="293" spans="1:4" x14ac:dyDescent="0.3">
      <c r="A293">
        <v>289</v>
      </c>
      <c r="B293" s="13">
        <v>45798</v>
      </c>
      <c r="C293" t="s">
        <v>2254</v>
      </c>
      <c r="D293" t="s">
        <v>2255</v>
      </c>
    </row>
    <row r="294" spans="1:4" x14ac:dyDescent="0.3">
      <c r="A294">
        <v>290</v>
      </c>
      <c r="B294" s="13">
        <v>45798</v>
      </c>
      <c r="C294" t="s">
        <v>1855</v>
      </c>
      <c r="D294" t="s">
        <v>2256</v>
      </c>
    </row>
    <row r="295" spans="1:4" x14ac:dyDescent="0.3">
      <c r="A295">
        <v>291</v>
      </c>
      <c r="B295" s="13">
        <v>45799</v>
      </c>
      <c r="C295" t="s">
        <v>1393</v>
      </c>
      <c r="D295" t="s">
        <v>2257</v>
      </c>
    </row>
    <row r="296" spans="1:4" x14ac:dyDescent="0.3">
      <c r="A296">
        <v>292</v>
      </c>
      <c r="B296" s="13">
        <v>45799</v>
      </c>
      <c r="C296" t="s">
        <v>1053</v>
      </c>
      <c r="D296" t="s">
        <v>2258</v>
      </c>
    </row>
    <row r="297" spans="1:4" x14ac:dyDescent="0.3">
      <c r="A297">
        <v>293</v>
      </c>
      <c r="B297" s="13">
        <v>45799</v>
      </c>
      <c r="C297" t="s">
        <v>1548</v>
      </c>
      <c r="D297" t="s">
        <v>2259</v>
      </c>
    </row>
    <row r="298" spans="1:4" x14ac:dyDescent="0.3">
      <c r="A298">
        <v>294</v>
      </c>
      <c r="B298" s="13">
        <v>45799</v>
      </c>
      <c r="C298" t="s">
        <v>1443</v>
      </c>
      <c r="D298" t="s">
        <v>2261</v>
      </c>
    </row>
    <row r="299" spans="1:4" x14ac:dyDescent="0.3">
      <c r="A299">
        <v>295</v>
      </c>
      <c r="B299" s="13">
        <v>45799</v>
      </c>
      <c r="C299" t="s">
        <v>1473</v>
      </c>
      <c r="D299" t="s">
        <v>2262</v>
      </c>
    </row>
    <row r="300" spans="1:4" x14ac:dyDescent="0.3">
      <c r="A300">
        <v>296</v>
      </c>
      <c r="B300" s="13">
        <v>45800</v>
      </c>
      <c r="C300" t="s">
        <v>1053</v>
      </c>
      <c r="D300" t="s">
        <v>2268</v>
      </c>
    </row>
    <row r="301" spans="1:4" x14ac:dyDescent="0.3">
      <c r="A301">
        <v>297</v>
      </c>
      <c r="B301" s="13">
        <v>45800</v>
      </c>
      <c r="C301" t="s">
        <v>2269</v>
      </c>
      <c r="D301" t="s">
        <v>2273</v>
      </c>
    </row>
    <row r="302" spans="1:4" x14ac:dyDescent="0.3">
      <c r="A302">
        <v>298</v>
      </c>
      <c r="B302" s="13">
        <v>45800</v>
      </c>
      <c r="C302" t="s">
        <v>1053</v>
      </c>
      <c r="D302" t="s">
        <v>2274</v>
      </c>
    </row>
    <row r="303" spans="1:4" x14ac:dyDescent="0.3">
      <c r="A303">
        <v>299</v>
      </c>
      <c r="B303" s="13">
        <v>45800</v>
      </c>
      <c r="C303" t="s">
        <v>1716</v>
      </c>
      <c r="D303" t="s">
        <v>2275</v>
      </c>
    </row>
    <row r="304" spans="1:4" x14ac:dyDescent="0.3">
      <c r="A304">
        <v>300</v>
      </c>
      <c r="B304" s="13">
        <v>45801</v>
      </c>
      <c r="C304" t="s">
        <v>1446</v>
      </c>
      <c r="D304" t="s">
        <v>2281</v>
      </c>
    </row>
    <row r="305" spans="1:4" x14ac:dyDescent="0.3">
      <c r="A305">
        <v>301</v>
      </c>
      <c r="B305" s="13">
        <v>45801</v>
      </c>
      <c r="C305" t="s">
        <v>1018</v>
      </c>
      <c r="D305" t="s">
        <v>2282</v>
      </c>
    </row>
    <row r="306" spans="1:4" x14ac:dyDescent="0.3">
      <c r="A306">
        <v>302</v>
      </c>
      <c r="B306" s="13">
        <v>45801</v>
      </c>
      <c r="C306" t="s">
        <v>1538</v>
      </c>
      <c r="D306" t="s">
        <v>2284</v>
      </c>
    </row>
    <row r="307" spans="1:4" x14ac:dyDescent="0.3">
      <c r="A307">
        <v>303</v>
      </c>
      <c r="B307" s="13">
        <v>45803</v>
      </c>
      <c r="C307" t="s">
        <v>2285</v>
      </c>
      <c r="D307" t="s">
        <v>2289</v>
      </c>
    </row>
    <row r="308" spans="1:4" x14ac:dyDescent="0.3">
      <c r="A308">
        <v>304</v>
      </c>
      <c r="B308" s="13">
        <v>45803</v>
      </c>
      <c r="C308" t="s">
        <v>1393</v>
      </c>
      <c r="D308" t="s">
        <v>2290</v>
      </c>
    </row>
    <row r="309" spans="1:4" x14ac:dyDescent="0.3">
      <c r="A309">
        <v>305</v>
      </c>
      <c r="B309" s="13">
        <v>45803</v>
      </c>
      <c r="C309" t="s">
        <v>1571</v>
      </c>
      <c r="D309" t="s">
        <v>2291</v>
      </c>
    </row>
    <row r="310" spans="1:4" x14ac:dyDescent="0.3">
      <c r="A310">
        <v>306</v>
      </c>
      <c r="B310" s="13">
        <v>45803</v>
      </c>
      <c r="C310" t="s">
        <v>2112</v>
      </c>
      <c r="D310" t="s">
        <v>2293</v>
      </c>
    </row>
    <row r="311" spans="1:4" x14ac:dyDescent="0.3">
      <c r="A311">
        <v>307</v>
      </c>
      <c r="B311" s="13">
        <v>45803</v>
      </c>
      <c r="C311" t="s">
        <v>1018</v>
      </c>
      <c r="D311" t="s">
        <v>2294</v>
      </c>
    </row>
    <row r="312" spans="1:4" x14ac:dyDescent="0.3">
      <c r="A312">
        <v>308</v>
      </c>
      <c r="B312" s="13">
        <v>45803</v>
      </c>
      <c r="C312" t="s">
        <v>1665</v>
      </c>
      <c r="D312" t="s">
        <v>2295</v>
      </c>
    </row>
    <row r="313" spans="1:4" x14ac:dyDescent="0.3">
      <c r="A313">
        <v>309</v>
      </c>
      <c r="B313" s="13">
        <v>45803</v>
      </c>
      <c r="C313" t="s">
        <v>1580</v>
      </c>
      <c r="D313" t="s">
        <v>2298</v>
      </c>
    </row>
    <row r="314" spans="1:4" x14ac:dyDescent="0.3">
      <c r="A314">
        <v>310</v>
      </c>
      <c r="B314" s="13">
        <v>45804</v>
      </c>
      <c r="C314" t="s">
        <v>1473</v>
      </c>
      <c r="D314" t="s">
        <v>2301</v>
      </c>
    </row>
    <row r="315" spans="1:4" x14ac:dyDescent="0.3">
      <c r="A315">
        <v>311</v>
      </c>
      <c r="B315" s="13">
        <v>45804</v>
      </c>
      <c r="C315" t="s">
        <v>1716</v>
      </c>
      <c r="D315" t="s">
        <v>2302</v>
      </c>
    </row>
    <row r="316" spans="1:4" x14ac:dyDescent="0.3">
      <c r="A316">
        <v>312</v>
      </c>
      <c r="B316" s="13">
        <v>45804</v>
      </c>
      <c r="C316" t="s">
        <v>1571</v>
      </c>
      <c r="D316" t="s">
        <v>2303</v>
      </c>
    </row>
    <row r="317" spans="1:4" x14ac:dyDescent="0.3">
      <c r="A317">
        <v>313</v>
      </c>
      <c r="B317" s="13">
        <v>45804</v>
      </c>
      <c r="C317" t="s">
        <v>1367</v>
      </c>
      <c r="D317" t="s">
        <v>2304</v>
      </c>
    </row>
    <row r="318" spans="1:4" x14ac:dyDescent="0.3">
      <c r="A318">
        <v>314</v>
      </c>
      <c r="B318" s="13">
        <v>45804</v>
      </c>
      <c r="C318" t="s">
        <v>1535</v>
      </c>
      <c r="D318" t="s">
        <v>2307</v>
      </c>
    </row>
    <row r="319" spans="1:4" x14ac:dyDescent="0.3">
      <c r="A319">
        <v>343</v>
      </c>
      <c r="B319" s="13">
        <v>45806</v>
      </c>
      <c r="C319" t="s">
        <v>2254</v>
      </c>
      <c r="D319" t="s">
        <v>2316</v>
      </c>
    </row>
    <row r="320" spans="1:4" x14ac:dyDescent="0.3">
      <c r="A320">
        <v>344</v>
      </c>
      <c r="B320" s="13">
        <v>45806</v>
      </c>
      <c r="C320" t="s">
        <v>1385</v>
      </c>
      <c r="D320" t="s">
        <v>2317</v>
      </c>
    </row>
    <row r="321" spans="1:4" x14ac:dyDescent="0.3">
      <c r="A321">
        <v>345</v>
      </c>
      <c r="B321" s="13">
        <v>45806</v>
      </c>
      <c r="C321" t="s">
        <v>1393</v>
      </c>
      <c r="D321" t="s">
        <v>2318</v>
      </c>
    </row>
    <row r="322" spans="1:4" x14ac:dyDescent="0.3">
      <c r="A322">
        <v>346</v>
      </c>
      <c r="B322" s="13">
        <v>45807</v>
      </c>
      <c r="C322" t="s">
        <v>1515</v>
      </c>
      <c r="D322" t="s">
        <v>2319</v>
      </c>
    </row>
    <row r="323" spans="1:4" x14ac:dyDescent="0.3">
      <c r="A323">
        <v>347</v>
      </c>
      <c r="B323" s="13">
        <v>45807</v>
      </c>
      <c r="C323" t="s">
        <v>1473</v>
      </c>
      <c r="D323" t="s">
        <v>2325</v>
      </c>
    </row>
    <row r="324" spans="1:4" x14ac:dyDescent="0.3">
      <c r="A324">
        <v>348</v>
      </c>
      <c r="B324" s="13">
        <v>45807</v>
      </c>
      <c r="C324" t="s">
        <v>2326</v>
      </c>
      <c r="D324" t="s">
        <v>2327</v>
      </c>
    </row>
    <row r="325" spans="1:4" x14ac:dyDescent="0.3">
      <c r="A325">
        <v>349</v>
      </c>
      <c r="B325" s="13">
        <v>45807</v>
      </c>
      <c r="C325" t="s">
        <v>1053</v>
      </c>
      <c r="D325" t="s">
        <v>2328</v>
      </c>
    </row>
    <row r="326" spans="1:4" x14ac:dyDescent="0.3">
      <c r="A326">
        <v>350</v>
      </c>
      <c r="B326" s="13">
        <v>45807</v>
      </c>
      <c r="C326" t="s">
        <v>2312</v>
      </c>
      <c r="D326" t="s">
        <v>2329</v>
      </c>
    </row>
    <row r="327" spans="1:4" x14ac:dyDescent="0.3">
      <c r="A327">
        <v>351</v>
      </c>
      <c r="B327" s="13">
        <v>45807</v>
      </c>
      <c r="C327" t="s">
        <v>2094</v>
      </c>
      <c r="D327" t="s">
        <v>2330</v>
      </c>
    </row>
    <row r="328" spans="1:4" x14ac:dyDescent="0.3">
      <c r="A328">
        <v>352</v>
      </c>
      <c r="B328" s="13">
        <v>45807</v>
      </c>
      <c r="C328" t="s">
        <v>1436</v>
      </c>
      <c r="D328" t="s">
        <v>2332</v>
      </c>
    </row>
    <row r="329" spans="1:4" x14ac:dyDescent="0.3">
      <c r="A329">
        <v>353</v>
      </c>
      <c r="B329" s="13">
        <v>45808</v>
      </c>
      <c r="C329" t="s">
        <v>1232</v>
      </c>
      <c r="D329" t="s">
        <v>2337</v>
      </c>
    </row>
    <row r="330" spans="1:4" x14ac:dyDescent="0.3">
      <c r="A330">
        <v>354</v>
      </c>
      <c r="B330" s="13">
        <v>45808</v>
      </c>
      <c r="C330" t="s">
        <v>1300</v>
      </c>
      <c r="D330" t="s">
        <v>2338</v>
      </c>
    </row>
    <row r="331" spans="1:4" x14ac:dyDescent="0.3">
      <c r="A331">
        <v>355</v>
      </c>
      <c r="B331" s="13">
        <v>45808</v>
      </c>
      <c r="C331" t="s">
        <v>1716</v>
      </c>
      <c r="D331" t="s">
        <v>2344</v>
      </c>
    </row>
    <row r="332" spans="1:4" x14ac:dyDescent="0.3">
      <c r="A332">
        <v>356</v>
      </c>
      <c r="B332" s="13">
        <v>45810</v>
      </c>
      <c r="C332" t="s">
        <v>987</v>
      </c>
      <c r="D332" t="s">
        <v>2346</v>
      </c>
    </row>
    <row r="333" spans="1:4" x14ac:dyDescent="0.3">
      <c r="A333">
        <v>357</v>
      </c>
      <c r="B333" s="13">
        <v>45810</v>
      </c>
      <c r="C333" t="s">
        <v>1535</v>
      </c>
      <c r="D333" t="s">
        <v>2347</v>
      </c>
    </row>
    <row r="334" spans="1:4" x14ac:dyDescent="0.3">
      <c r="A334">
        <v>358</v>
      </c>
      <c r="B334" s="13">
        <v>45810</v>
      </c>
      <c r="C334" t="s">
        <v>2285</v>
      </c>
      <c r="D334" t="s">
        <v>2348</v>
      </c>
    </row>
    <row r="335" spans="1:4" x14ac:dyDescent="0.3">
      <c r="A335">
        <v>359</v>
      </c>
      <c r="B335" s="13">
        <v>45810</v>
      </c>
      <c r="C335" t="s">
        <v>1450</v>
      </c>
      <c r="D335" t="s">
        <v>2349</v>
      </c>
    </row>
    <row r="336" spans="1:4" x14ac:dyDescent="0.3">
      <c r="A336">
        <v>360</v>
      </c>
      <c r="B336" s="13">
        <v>45810</v>
      </c>
      <c r="C336" t="s">
        <v>1535</v>
      </c>
      <c r="D336" t="s">
        <v>2350</v>
      </c>
    </row>
    <row r="337" spans="1:4" x14ac:dyDescent="0.3">
      <c r="A337">
        <v>361</v>
      </c>
      <c r="B337" s="13">
        <v>45810</v>
      </c>
      <c r="C337" t="s">
        <v>2251</v>
      </c>
      <c r="D337" t="s">
        <v>2351</v>
      </c>
    </row>
    <row r="338" spans="1:4" x14ac:dyDescent="0.3">
      <c r="A338">
        <v>362</v>
      </c>
      <c r="B338" s="13">
        <v>45811</v>
      </c>
      <c r="C338" t="s">
        <v>1590</v>
      </c>
      <c r="D338" t="s">
        <v>2353</v>
      </c>
    </row>
    <row r="339" spans="1:4" x14ac:dyDescent="0.3">
      <c r="A339">
        <v>363</v>
      </c>
      <c r="B339" s="13">
        <v>45811</v>
      </c>
      <c r="C339" t="s">
        <v>1443</v>
      </c>
      <c r="D339" t="s">
        <v>2355</v>
      </c>
    </row>
    <row r="340" spans="1:4" x14ac:dyDescent="0.3">
      <c r="A340">
        <v>364</v>
      </c>
      <c r="B340" s="13">
        <v>45811</v>
      </c>
      <c r="C340" t="s">
        <v>2356</v>
      </c>
      <c r="D340" t="s">
        <v>2359</v>
      </c>
    </row>
    <row r="341" spans="1:4" x14ac:dyDescent="0.3">
      <c r="A341">
        <v>365</v>
      </c>
      <c r="B341" s="13">
        <v>45811</v>
      </c>
      <c r="C341" t="s">
        <v>2356</v>
      </c>
      <c r="D341" t="s">
        <v>2360</v>
      </c>
    </row>
    <row r="342" spans="1:4" x14ac:dyDescent="0.3">
      <c r="A342">
        <v>366</v>
      </c>
      <c r="B342" s="13">
        <v>45807</v>
      </c>
      <c r="C342" t="s">
        <v>1015</v>
      </c>
      <c r="D342" t="s">
        <v>2369</v>
      </c>
    </row>
    <row r="343" spans="1:4" x14ac:dyDescent="0.3">
      <c r="A343">
        <v>367</v>
      </c>
      <c r="B343" s="13">
        <v>45812</v>
      </c>
      <c r="C343" t="s">
        <v>1592</v>
      </c>
      <c r="D343" t="s">
        <v>2370</v>
      </c>
    </row>
    <row r="344" spans="1:4" x14ac:dyDescent="0.3">
      <c r="A344">
        <v>368</v>
      </c>
      <c r="B344" s="13">
        <v>45812</v>
      </c>
      <c r="C344" t="s">
        <v>2371</v>
      </c>
      <c r="D344" t="s">
        <v>2376</v>
      </c>
    </row>
    <row r="345" spans="1:4" x14ac:dyDescent="0.3">
      <c r="A345">
        <v>369</v>
      </c>
      <c r="B345" s="13">
        <v>45812</v>
      </c>
      <c r="C345" t="s">
        <v>1574</v>
      </c>
      <c r="D345" t="s">
        <v>2379</v>
      </c>
    </row>
    <row r="346" spans="1:4" x14ac:dyDescent="0.3">
      <c r="A346">
        <v>370</v>
      </c>
      <c r="B346" s="13">
        <v>45813</v>
      </c>
      <c r="C346" t="s">
        <v>1535</v>
      </c>
      <c r="D346" t="s">
        <v>2384</v>
      </c>
    </row>
    <row r="347" spans="1:4" x14ac:dyDescent="0.3">
      <c r="A347">
        <v>371</v>
      </c>
      <c r="B347" s="13">
        <v>45813</v>
      </c>
      <c r="C347" t="s">
        <v>1535</v>
      </c>
      <c r="D347" t="s">
        <v>2385</v>
      </c>
    </row>
    <row r="348" spans="1:4" x14ac:dyDescent="0.3">
      <c r="A348">
        <v>372</v>
      </c>
      <c r="B348" s="13">
        <v>45813</v>
      </c>
      <c r="C348" t="s">
        <v>1450</v>
      </c>
      <c r="D348" t="s">
        <v>2386</v>
      </c>
    </row>
    <row r="349" spans="1:4" x14ac:dyDescent="0.3">
      <c r="A349">
        <v>373</v>
      </c>
      <c r="B349" s="13">
        <v>45813</v>
      </c>
      <c r="C349" t="s">
        <v>1147</v>
      </c>
      <c r="D349" t="s">
        <v>2389</v>
      </c>
    </row>
    <row r="350" spans="1:4" x14ac:dyDescent="0.3">
      <c r="A350">
        <v>374</v>
      </c>
      <c r="B350" s="13">
        <v>45813</v>
      </c>
      <c r="C350" t="s">
        <v>2396</v>
      </c>
      <c r="D350" t="s">
        <v>2397</v>
      </c>
    </row>
    <row r="351" spans="1:4" x14ac:dyDescent="0.3">
      <c r="A351">
        <v>375</v>
      </c>
      <c r="B351" s="13">
        <v>45814</v>
      </c>
      <c r="C351" t="s">
        <v>1716</v>
      </c>
      <c r="D351" t="s">
        <v>2398</v>
      </c>
    </row>
    <row r="352" spans="1:4" x14ac:dyDescent="0.3">
      <c r="A352">
        <v>376</v>
      </c>
      <c r="B352" s="13">
        <v>45815</v>
      </c>
      <c r="C352" t="s">
        <v>1716</v>
      </c>
      <c r="D352" t="s">
        <v>2399</v>
      </c>
    </row>
    <row r="353" spans="1:4" x14ac:dyDescent="0.3">
      <c r="A353">
        <v>377</v>
      </c>
      <c r="B353" s="13">
        <v>45817</v>
      </c>
      <c r="C353" t="s">
        <v>2401</v>
      </c>
      <c r="D353" t="s">
        <v>2402</v>
      </c>
    </row>
    <row r="354" spans="1:4" x14ac:dyDescent="0.3">
      <c r="A354">
        <v>378</v>
      </c>
      <c r="B354" s="13">
        <v>45817</v>
      </c>
      <c r="C354" t="s">
        <v>987</v>
      </c>
      <c r="D354" t="s">
        <v>2403</v>
      </c>
    </row>
    <row r="355" spans="1:4" x14ac:dyDescent="0.3">
      <c r="A355">
        <v>379</v>
      </c>
      <c r="B355" s="13">
        <v>45817</v>
      </c>
      <c r="C355" t="s">
        <v>1147</v>
      </c>
      <c r="D355" t="s">
        <v>2406</v>
      </c>
    </row>
    <row r="356" spans="1:4" x14ac:dyDescent="0.3">
      <c r="A356">
        <v>380</v>
      </c>
      <c r="B356" s="13">
        <v>45817</v>
      </c>
      <c r="C356" t="s">
        <v>1716</v>
      </c>
      <c r="D356" t="s">
        <v>2407</v>
      </c>
    </row>
    <row r="357" spans="1:4" x14ac:dyDescent="0.3">
      <c r="A357">
        <v>381</v>
      </c>
      <c r="B357" s="13">
        <v>45817</v>
      </c>
      <c r="C357" t="s">
        <v>1018</v>
      </c>
      <c r="D357" t="s">
        <v>2410</v>
      </c>
    </row>
    <row r="358" spans="1:4" x14ac:dyDescent="0.3">
      <c r="A358">
        <v>382</v>
      </c>
      <c r="B358" s="13">
        <v>45817</v>
      </c>
      <c r="C358" t="s">
        <v>1438</v>
      </c>
      <c r="D358" t="s">
        <v>2411</v>
      </c>
    </row>
    <row r="359" spans="1:4" x14ac:dyDescent="0.3">
      <c r="A359">
        <v>383</v>
      </c>
      <c r="B359" s="13">
        <v>45817</v>
      </c>
      <c r="C359" t="s">
        <v>1393</v>
      </c>
      <c r="D359" t="s">
        <v>2412</v>
      </c>
    </row>
    <row r="360" spans="1:4" x14ac:dyDescent="0.3">
      <c r="A360">
        <v>384</v>
      </c>
      <c r="B360" s="13">
        <v>45817</v>
      </c>
      <c r="C360" t="s">
        <v>1574</v>
      </c>
      <c r="D360" t="s">
        <v>2413</v>
      </c>
    </row>
    <row r="361" spans="1:4" x14ac:dyDescent="0.3">
      <c r="A361">
        <v>385</v>
      </c>
      <c r="B361" s="13">
        <v>45817</v>
      </c>
      <c r="C361" t="s">
        <v>1571</v>
      </c>
      <c r="D361" t="s">
        <v>2419</v>
      </c>
    </row>
    <row r="362" spans="1:4" x14ac:dyDescent="0.3">
      <c r="A362">
        <v>386</v>
      </c>
      <c r="B362" s="13">
        <v>45817</v>
      </c>
      <c r="C362" t="s">
        <v>1716</v>
      </c>
      <c r="D362" t="s">
        <v>2427</v>
      </c>
    </row>
    <row r="363" spans="1:4" x14ac:dyDescent="0.3">
      <c r="A363">
        <v>387</v>
      </c>
      <c r="B363" s="13">
        <v>45817</v>
      </c>
      <c r="C363" t="s">
        <v>1393</v>
      </c>
      <c r="D363" t="s">
        <v>2428</v>
      </c>
    </row>
    <row r="364" spans="1:4" x14ac:dyDescent="0.3">
      <c r="A364">
        <v>388</v>
      </c>
      <c r="B364" s="13">
        <v>45818</v>
      </c>
      <c r="C364" t="s">
        <v>2356</v>
      </c>
      <c r="D364" t="s">
        <v>2443</v>
      </c>
    </row>
    <row r="365" spans="1:4" x14ac:dyDescent="0.3">
      <c r="A365">
        <v>389</v>
      </c>
      <c r="B365" s="13">
        <v>45818</v>
      </c>
      <c r="C365" t="s">
        <v>1741</v>
      </c>
      <c r="D365" t="s">
        <v>2444</v>
      </c>
    </row>
    <row r="366" spans="1:4" x14ac:dyDescent="0.3">
      <c r="A366">
        <v>390</v>
      </c>
      <c r="B366" s="13">
        <v>45818</v>
      </c>
      <c r="C366" t="s">
        <v>1393</v>
      </c>
      <c r="D366" t="s">
        <v>2445</v>
      </c>
    </row>
    <row r="367" spans="1:4" x14ac:dyDescent="0.3">
      <c r="A367">
        <v>391</v>
      </c>
      <c r="B367" s="13">
        <v>45818</v>
      </c>
      <c r="C367" t="s">
        <v>1300</v>
      </c>
      <c r="D367" t="s">
        <v>2447</v>
      </c>
    </row>
    <row r="368" spans="1:4" x14ac:dyDescent="0.3">
      <c r="A368">
        <v>392</v>
      </c>
      <c r="B368" s="13">
        <v>45818</v>
      </c>
      <c r="C368" t="s">
        <v>1571</v>
      </c>
      <c r="D368" t="s">
        <v>2448</v>
      </c>
    </row>
    <row r="369" spans="1:4" x14ac:dyDescent="0.3">
      <c r="A369">
        <v>393</v>
      </c>
      <c r="B369" s="13">
        <v>45818</v>
      </c>
      <c r="C369" t="s">
        <v>1438</v>
      </c>
      <c r="D369" t="s">
        <v>2450</v>
      </c>
    </row>
    <row r="370" spans="1:4" x14ac:dyDescent="0.3">
      <c r="A370">
        <v>394</v>
      </c>
      <c r="B370" s="13">
        <v>45818</v>
      </c>
      <c r="C370" t="s">
        <v>2312</v>
      </c>
      <c r="D370" t="s">
        <v>2452</v>
      </c>
    </row>
    <row r="371" spans="1:4" x14ac:dyDescent="0.3">
      <c r="A371">
        <v>395</v>
      </c>
      <c r="B371" s="13">
        <v>45818</v>
      </c>
      <c r="C371" t="s">
        <v>1888</v>
      </c>
      <c r="D371" t="s">
        <v>2453</v>
      </c>
    </row>
    <row r="372" spans="1:4" x14ac:dyDescent="0.3">
      <c r="A372">
        <v>396</v>
      </c>
      <c r="B372" s="13">
        <v>45819</v>
      </c>
      <c r="C372" t="s">
        <v>1443</v>
      </c>
      <c r="D372" t="s">
        <v>2455</v>
      </c>
    </row>
    <row r="373" spans="1:4" x14ac:dyDescent="0.3">
      <c r="A373">
        <v>397</v>
      </c>
      <c r="B373" s="13">
        <v>45819</v>
      </c>
      <c r="C373" t="s">
        <v>2362</v>
      </c>
      <c r="D373" t="s">
        <v>2466</v>
      </c>
    </row>
    <row r="374" spans="1:4" x14ac:dyDescent="0.3">
      <c r="A374">
        <v>398</v>
      </c>
      <c r="B374" s="13">
        <v>45819</v>
      </c>
      <c r="C374" t="s">
        <v>2467</v>
      </c>
      <c r="D374" t="s">
        <v>2468</v>
      </c>
    </row>
    <row r="375" spans="1:4" x14ac:dyDescent="0.3">
      <c r="A375">
        <v>399</v>
      </c>
      <c r="B375" s="13">
        <v>45819</v>
      </c>
      <c r="C375" t="s">
        <v>1446</v>
      </c>
      <c r="D375" t="s">
        <v>2470</v>
      </c>
    </row>
    <row r="376" spans="1:4" x14ac:dyDescent="0.3">
      <c r="A376">
        <v>400</v>
      </c>
      <c r="B376" s="13">
        <v>45819</v>
      </c>
      <c r="C376" t="s">
        <v>1367</v>
      </c>
      <c r="D376" t="s">
        <v>2471</v>
      </c>
    </row>
    <row r="377" spans="1:4" x14ac:dyDescent="0.3">
      <c r="A377">
        <v>401</v>
      </c>
      <c r="B377" s="13">
        <v>45819</v>
      </c>
      <c r="C377" t="s">
        <v>2458</v>
      </c>
      <c r="D377" t="s">
        <v>2472</v>
      </c>
    </row>
    <row r="378" spans="1:4" x14ac:dyDescent="0.3">
      <c r="A378">
        <v>402</v>
      </c>
      <c r="B378" s="13">
        <v>45819</v>
      </c>
      <c r="C378" t="s">
        <v>1443</v>
      </c>
      <c r="D378" t="s">
        <v>2473</v>
      </c>
    </row>
    <row r="379" spans="1:4" x14ac:dyDescent="0.3">
      <c r="A379">
        <v>403</v>
      </c>
      <c r="B379" s="13">
        <v>45820</v>
      </c>
      <c r="C379" t="s">
        <v>1467</v>
      </c>
      <c r="D379" t="s">
        <v>2474</v>
      </c>
    </row>
    <row r="380" spans="1:4" x14ac:dyDescent="0.3">
      <c r="A380">
        <v>404</v>
      </c>
      <c r="B380" s="13">
        <v>45820</v>
      </c>
      <c r="C380" t="s">
        <v>1467</v>
      </c>
      <c r="D380" t="s">
        <v>2475</v>
      </c>
    </row>
    <row r="381" spans="1:4" x14ac:dyDescent="0.3">
      <c r="A381">
        <v>405</v>
      </c>
      <c r="B381" s="13">
        <v>45820</v>
      </c>
      <c r="C381" t="s">
        <v>1473</v>
      </c>
      <c r="D381" t="s">
        <v>2476</v>
      </c>
    </row>
    <row r="382" spans="1:4" x14ac:dyDescent="0.3">
      <c r="A382">
        <v>406</v>
      </c>
      <c r="B382" s="13">
        <v>45821</v>
      </c>
      <c r="C382" t="s">
        <v>2477</v>
      </c>
      <c r="D382" t="s">
        <v>2483</v>
      </c>
    </row>
    <row r="383" spans="1:4" x14ac:dyDescent="0.3">
      <c r="A383">
        <v>407</v>
      </c>
      <c r="B383" s="13">
        <v>45821</v>
      </c>
      <c r="C383" t="s">
        <v>1018</v>
      </c>
      <c r="D383" t="s">
        <v>2484</v>
      </c>
    </row>
    <row r="384" spans="1:4" x14ac:dyDescent="0.3">
      <c r="A384">
        <v>408</v>
      </c>
      <c r="B384" s="13">
        <v>45821</v>
      </c>
      <c r="C384" t="s">
        <v>1803</v>
      </c>
      <c r="D384" t="s">
        <v>2485</v>
      </c>
    </row>
    <row r="385" spans="1:4" x14ac:dyDescent="0.3">
      <c r="A385">
        <v>409</v>
      </c>
      <c r="B385" s="13">
        <v>45821</v>
      </c>
      <c r="C385" t="s">
        <v>1974</v>
      </c>
      <c r="D385" t="s">
        <v>2486</v>
      </c>
    </row>
    <row r="386" spans="1:4" x14ac:dyDescent="0.3">
      <c r="A386">
        <v>410</v>
      </c>
      <c r="B386" s="13">
        <v>45821</v>
      </c>
      <c r="C386" t="s">
        <v>2487</v>
      </c>
      <c r="D386" t="s">
        <v>2488</v>
      </c>
    </row>
    <row r="387" spans="1:4" x14ac:dyDescent="0.3">
      <c r="A387">
        <v>411</v>
      </c>
      <c r="B387" s="13">
        <v>45821</v>
      </c>
      <c r="C387" t="s">
        <v>1463</v>
      </c>
      <c r="D387" t="s">
        <v>2492</v>
      </c>
    </row>
    <row r="388" spans="1:4" x14ac:dyDescent="0.3">
      <c r="A388">
        <v>412</v>
      </c>
      <c r="B388" s="13">
        <v>45821</v>
      </c>
      <c r="C388" t="s">
        <v>1488</v>
      </c>
      <c r="D388" t="s">
        <v>2497</v>
      </c>
    </row>
    <row r="389" spans="1:4" x14ac:dyDescent="0.3">
      <c r="A389">
        <v>413</v>
      </c>
      <c r="B389" s="13">
        <v>45822</v>
      </c>
      <c r="C389" t="s">
        <v>1393</v>
      </c>
      <c r="D389" t="s">
        <v>2498</v>
      </c>
    </row>
    <row r="390" spans="1:4" x14ac:dyDescent="0.3">
      <c r="A390">
        <v>414</v>
      </c>
      <c r="B390" s="13">
        <v>45822</v>
      </c>
      <c r="C390" t="s">
        <v>1535</v>
      </c>
      <c r="D390" t="s">
        <v>2499</v>
      </c>
    </row>
    <row r="391" spans="1:4" x14ac:dyDescent="0.3">
      <c r="A391">
        <v>415</v>
      </c>
      <c r="B391" s="13">
        <v>45824</v>
      </c>
      <c r="C391" t="s">
        <v>1448</v>
      </c>
      <c r="D391" t="s">
        <v>2500</v>
      </c>
    </row>
    <row r="392" spans="1:4" x14ac:dyDescent="0.3">
      <c r="A392">
        <v>416</v>
      </c>
      <c r="B392" s="13">
        <v>45824</v>
      </c>
      <c r="C392" t="s">
        <v>1018</v>
      </c>
      <c r="D392" t="s">
        <v>2505</v>
      </c>
    </row>
    <row r="393" spans="1:4" x14ac:dyDescent="0.3">
      <c r="A393">
        <v>417</v>
      </c>
      <c r="B393" s="13">
        <v>45824</v>
      </c>
      <c r="C393" t="s">
        <v>1393</v>
      </c>
      <c r="D393" t="s">
        <v>2506</v>
      </c>
    </row>
    <row r="394" spans="1:4" x14ac:dyDescent="0.3">
      <c r="A394">
        <v>418</v>
      </c>
      <c r="B394" s="13">
        <v>45825</v>
      </c>
      <c r="C394" t="s">
        <v>1372</v>
      </c>
      <c r="D394" t="s">
        <v>2507</v>
      </c>
    </row>
    <row r="395" spans="1:4" x14ac:dyDescent="0.3">
      <c r="A395">
        <v>419</v>
      </c>
      <c r="B395" s="13">
        <v>45825</v>
      </c>
      <c r="C395" t="s">
        <v>1535</v>
      </c>
      <c r="D395" t="s">
        <v>2547</v>
      </c>
    </row>
    <row r="396" spans="1:4" x14ac:dyDescent="0.3">
      <c r="A396">
        <v>420</v>
      </c>
      <c r="B396" s="13">
        <v>45825</v>
      </c>
      <c r="C396" t="s">
        <v>1393</v>
      </c>
      <c r="D396" t="s">
        <v>2550</v>
      </c>
    </row>
    <row r="397" spans="1:4" x14ac:dyDescent="0.3">
      <c r="A397">
        <v>421</v>
      </c>
      <c r="B397" s="13">
        <v>45825</v>
      </c>
      <c r="C397" t="s">
        <v>2549</v>
      </c>
      <c r="D397" t="s">
        <v>2551</v>
      </c>
    </row>
    <row r="398" spans="1:4" x14ac:dyDescent="0.3">
      <c r="A398">
        <v>422</v>
      </c>
      <c r="B398" s="13">
        <v>45826</v>
      </c>
      <c r="C398" t="s">
        <v>1018</v>
      </c>
      <c r="D398" t="s">
        <v>2555</v>
      </c>
    </row>
    <row r="399" spans="1:4" x14ac:dyDescent="0.3">
      <c r="A399">
        <v>423</v>
      </c>
      <c r="B399" s="13">
        <v>45826</v>
      </c>
      <c r="C399" t="s">
        <v>1393</v>
      </c>
      <c r="D399" t="s">
        <v>2558</v>
      </c>
    </row>
    <row r="400" spans="1:4" x14ac:dyDescent="0.3">
      <c r="A400">
        <v>424</v>
      </c>
      <c r="B400" s="13">
        <v>45826</v>
      </c>
      <c r="C400" t="s">
        <v>2467</v>
      </c>
      <c r="D400" t="s">
        <v>2559</v>
      </c>
    </row>
    <row r="401" spans="1:4" x14ac:dyDescent="0.3">
      <c r="A401">
        <v>425</v>
      </c>
      <c r="B401" s="13">
        <v>45826</v>
      </c>
      <c r="C401" t="s">
        <v>1971</v>
      </c>
      <c r="D401" t="s">
        <v>2560</v>
      </c>
    </row>
    <row r="402" spans="1:4" x14ac:dyDescent="0.3">
      <c r="A402">
        <v>426</v>
      </c>
      <c r="B402" s="13">
        <v>45826</v>
      </c>
      <c r="C402" t="s">
        <v>2285</v>
      </c>
      <c r="D402" t="s">
        <v>2561</v>
      </c>
    </row>
    <row r="403" spans="1:4" x14ac:dyDescent="0.3">
      <c r="A403">
        <v>427</v>
      </c>
      <c r="B403" s="13">
        <v>45826</v>
      </c>
      <c r="C403" t="s">
        <v>1716</v>
      </c>
      <c r="D403" t="s">
        <v>2562</v>
      </c>
    </row>
    <row r="404" spans="1:4" x14ac:dyDescent="0.3">
      <c r="A404">
        <v>428</v>
      </c>
      <c r="B404" s="13">
        <v>45826</v>
      </c>
      <c r="C404" t="s">
        <v>1393</v>
      </c>
      <c r="D404" t="s">
        <v>2563</v>
      </c>
    </row>
    <row r="405" spans="1:4" x14ac:dyDescent="0.3">
      <c r="A405">
        <v>429</v>
      </c>
      <c r="B405" s="13">
        <v>45827</v>
      </c>
      <c r="C405" t="s">
        <v>1971</v>
      </c>
      <c r="D405" t="s">
        <v>2565</v>
      </c>
    </row>
    <row r="406" spans="1:4" x14ac:dyDescent="0.3">
      <c r="A406">
        <v>430</v>
      </c>
      <c r="B406" s="13">
        <v>45827</v>
      </c>
      <c r="C406" t="s">
        <v>1443</v>
      </c>
      <c r="D406" t="s">
        <v>2566</v>
      </c>
    </row>
    <row r="407" spans="1:4" x14ac:dyDescent="0.3">
      <c r="A407">
        <v>431</v>
      </c>
      <c r="B407" s="13">
        <v>45827</v>
      </c>
      <c r="C407" t="s">
        <v>2549</v>
      </c>
      <c r="D407" t="s">
        <v>2571</v>
      </c>
    </row>
    <row r="408" spans="1:4" x14ac:dyDescent="0.3">
      <c r="A408">
        <v>432</v>
      </c>
      <c r="B408" s="13">
        <v>45827</v>
      </c>
      <c r="C408" t="s">
        <v>1393</v>
      </c>
      <c r="D408" t="s">
        <v>2574</v>
      </c>
    </row>
    <row r="409" spans="1:4" x14ac:dyDescent="0.3">
      <c r="A409">
        <v>433</v>
      </c>
      <c r="B409" s="13">
        <v>45827</v>
      </c>
      <c r="C409" t="s">
        <v>1438</v>
      </c>
      <c r="D409" t="s">
        <v>2575</v>
      </c>
    </row>
    <row r="410" spans="1:4" x14ac:dyDescent="0.3">
      <c r="A410">
        <v>434</v>
      </c>
      <c r="B410" s="13">
        <v>45827</v>
      </c>
      <c r="C410" t="s">
        <v>1716</v>
      </c>
      <c r="D410" t="s">
        <v>2576</v>
      </c>
    </row>
    <row r="411" spans="1:4" x14ac:dyDescent="0.3">
      <c r="A411">
        <v>435</v>
      </c>
      <c r="B411" s="13">
        <v>45827</v>
      </c>
      <c r="C411" t="s">
        <v>2401</v>
      </c>
      <c r="D411" t="s">
        <v>2577</v>
      </c>
    </row>
    <row r="412" spans="1:4" x14ac:dyDescent="0.3">
      <c r="A412">
        <v>436</v>
      </c>
      <c r="B412" s="13">
        <v>45827</v>
      </c>
      <c r="C412" t="s">
        <v>1571</v>
      </c>
      <c r="D412" t="s">
        <v>2579</v>
      </c>
    </row>
    <row r="413" spans="1:4" x14ac:dyDescent="0.3">
      <c r="A413">
        <v>437</v>
      </c>
      <c r="B413" s="13">
        <v>45827</v>
      </c>
      <c r="C413" t="s">
        <v>1571</v>
      </c>
      <c r="D413" t="s">
        <v>2581</v>
      </c>
    </row>
    <row r="414" spans="1:4" x14ac:dyDescent="0.3">
      <c r="A414">
        <v>438</v>
      </c>
      <c r="B414" s="13">
        <v>45828</v>
      </c>
      <c r="C414" t="s">
        <v>2588</v>
      </c>
      <c r="D414" t="s">
        <v>2589</v>
      </c>
    </row>
    <row r="415" spans="1:4" x14ac:dyDescent="0.3">
      <c r="A415">
        <v>439</v>
      </c>
      <c r="B415" s="13">
        <v>45828</v>
      </c>
      <c r="C415" t="s">
        <v>1574</v>
      </c>
      <c r="D415" t="s">
        <v>2590</v>
      </c>
    </row>
    <row r="416" spans="1:4" x14ac:dyDescent="0.3">
      <c r="A416">
        <v>440</v>
      </c>
      <c r="B416" s="13">
        <v>45828</v>
      </c>
      <c r="C416" t="s">
        <v>1015</v>
      </c>
      <c r="D416" t="s">
        <v>2591</v>
      </c>
    </row>
    <row r="417" spans="1:4" x14ac:dyDescent="0.3">
      <c r="A417">
        <v>441</v>
      </c>
      <c r="B417" s="13">
        <v>45828</v>
      </c>
      <c r="C417" t="s">
        <v>1535</v>
      </c>
      <c r="D417" t="s">
        <v>2592</v>
      </c>
    </row>
    <row r="418" spans="1:4" x14ac:dyDescent="0.3">
      <c r="A418">
        <v>442</v>
      </c>
      <c r="B418" s="13">
        <v>45828</v>
      </c>
      <c r="C418" t="s">
        <v>2593</v>
      </c>
      <c r="D418" t="s">
        <v>2594</v>
      </c>
    </row>
    <row r="419" spans="1:4" x14ac:dyDescent="0.3">
      <c r="A419">
        <v>443</v>
      </c>
      <c r="B419" s="13">
        <v>45828</v>
      </c>
      <c r="C419" t="s">
        <v>1574</v>
      </c>
      <c r="D419" t="s">
        <v>2595</v>
      </c>
    </row>
    <row r="420" spans="1:4" x14ac:dyDescent="0.3">
      <c r="A420">
        <v>444</v>
      </c>
      <c r="B420" s="13">
        <v>45828</v>
      </c>
      <c r="C420" t="s">
        <v>2601</v>
      </c>
      <c r="D420" t="s">
        <v>2602</v>
      </c>
    </row>
    <row r="421" spans="1:4" x14ac:dyDescent="0.3">
      <c r="A421">
        <v>445</v>
      </c>
      <c r="B421" s="13">
        <v>45829</v>
      </c>
      <c r="C421" t="s">
        <v>1580</v>
      </c>
      <c r="D421" t="s">
        <v>2604</v>
      </c>
    </row>
    <row r="422" spans="1:4" x14ac:dyDescent="0.3">
      <c r="A422">
        <v>446</v>
      </c>
      <c r="B422" s="13">
        <v>45829</v>
      </c>
      <c r="C422" t="s">
        <v>2493</v>
      </c>
      <c r="D422" t="s">
        <v>2605</v>
      </c>
    </row>
    <row r="423" spans="1:4" x14ac:dyDescent="0.3">
      <c r="A423">
        <v>447</v>
      </c>
      <c r="B423" s="13">
        <v>45829</v>
      </c>
      <c r="C423" t="s">
        <v>1716</v>
      </c>
      <c r="D423" t="s">
        <v>2608</v>
      </c>
    </row>
    <row r="424" spans="1:4" x14ac:dyDescent="0.3">
      <c r="A424">
        <v>448</v>
      </c>
      <c r="B424" s="13">
        <v>45831</v>
      </c>
      <c r="C424" t="s">
        <v>2609</v>
      </c>
      <c r="D424" t="s">
        <v>2610</v>
      </c>
    </row>
    <row r="425" spans="1:4" x14ac:dyDescent="0.3">
      <c r="A425">
        <v>449</v>
      </c>
      <c r="B425" s="13">
        <v>45831</v>
      </c>
      <c r="C425" t="s">
        <v>2614</v>
      </c>
      <c r="D425" t="s">
        <v>2615</v>
      </c>
    </row>
    <row r="426" spans="1:4" x14ac:dyDescent="0.3">
      <c r="A426">
        <v>450</v>
      </c>
      <c r="B426" s="13">
        <v>45832</v>
      </c>
      <c r="C426" t="s">
        <v>1147</v>
      </c>
      <c r="D426" t="s">
        <v>2621</v>
      </c>
    </row>
    <row r="427" spans="1:4" x14ac:dyDescent="0.3">
      <c r="A427">
        <v>451</v>
      </c>
      <c r="B427" s="13">
        <v>45832</v>
      </c>
      <c r="C427" t="s">
        <v>1574</v>
      </c>
      <c r="D427" t="s">
        <v>2622</v>
      </c>
    </row>
    <row r="428" spans="1:4" x14ac:dyDescent="0.3">
      <c r="A428">
        <v>452</v>
      </c>
      <c r="B428" s="13">
        <v>45832</v>
      </c>
      <c r="C428" t="s">
        <v>2467</v>
      </c>
      <c r="D428" t="s">
        <v>2629</v>
      </c>
    </row>
    <row r="429" spans="1:4" x14ac:dyDescent="0.3">
      <c r="A429">
        <v>453</v>
      </c>
      <c r="B429" s="13">
        <v>45832</v>
      </c>
      <c r="C429" t="s">
        <v>2623</v>
      </c>
      <c r="D429" t="s">
        <v>2630</v>
      </c>
    </row>
    <row r="430" spans="1:4" x14ac:dyDescent="0.3">
      <c r="A430">
        <v>454</v>
      </c>
      <c r="B430" s="13">
        <v>45832</v>
      </c>
      <c r="C430" t="s">
        <v>1716</v>
      </c>
      <c r="D430" t="s">
        <v>2631</v>
      </c>
    </row>
    <row r="431" spans="1:4" x14ac:dyDescent="0.3">
      <c r="A431">
        <v>455</v>
      </c>
      <c r="B431" s="13">
        <v>45832</v>
      </c>
      <c r="C431" t="s">
        <v>1535</v>
      </c>
      <c r="D431" t="s">
        <v>2632</v>
      </c>
    </row>
    <row r="432" spans="1:4" x14ac:dyDescent="0.3">
      <c r="A432">
        <v>456</v>
      </c>
      <c r="B432" s="13">
        <v>45833</v>
      </c>
      <c r="C432" t="s">
        <v>1046</v>
      </c>
      <c r="D432" t="s">
        <v>2639</v>
      </c>
    </row>
    <row r="433" spans="1:4" x14ac:dyDescent="0.3">
      <c r="A433">
        <v>457</v>
      </c>
      <c r="B433" s="13">
        <v>45833</v>
      </c>
      <c r="C433" t="s">
        <v>979</v>
      </c>
      <c r="D433" t="s">
        <v>2640</v>
      </c>
    </row>
    <row r="434" spans="1:4" x14ac:dyDescent="0.3">
      <c r="A434">
        <v>458</v>
      </c>
      <c r="B434" s="13">
        <v>45833</v>
      </c>
      <c r="C434" t="s">
        <v>1888</v>
      </c>
      <c r="D434" t="s">
        <v>2641</v>
      </c>
    </row>
    <row r="435" spans="1:4" x14ac:dyDescent="0.3">
      <c r="A435">
        <v>459</v>
      </c>
      <c r="B435" s="13">
        <v>45833</v>
      </c>
      <c r="C435" t="s">
        <v>1592</v>
      </c>
      <c r="D435" t="s">
        <v>2643</v>
      </c>
    </row>
    <row r="436" spans="1:4" x14ac:dyDescent="0.3">
      <c r="A436">
        <v>460</v>
      </c>
      <c r="B436" s="13">
        <v>45833</v>
      </c>
      <c r="C436" t="s">
        <v>2634</v>
      </c>
      <c r="D436" t="s">
        <v>2644</v>
      </c>
    </row>
    <row r="437" spans="1:4" x14ac:dyDescent="0.3">
      <c r="A437">
        <v>461</v>
      </c>
      <c r="B437" s="13">
        <v>45833</v>
      </c>
      <c r="C437" t="s">
        <v>1053</v>
      </c>
      <c r="D437" t="s">
        <v>2646</v>
      </c>
    </row>
    <row r="438" spans="1:4" x14ac:dyDescent="0.3">
      <c r="A438">
        <v>462</v>
      </c>
      <c r="B438" s="13">
        <v>45833</v>
      </c>
      <c r="C438" t="s">
        <v>1580</v>
      </c>
      <c r="D438" t="s">
        <v>2647</v>
      </c>
    </row>
    <row r="439" spans="1:4" x14ac:dyDescent="0.3">
      <c r="A439">
        <v>463</v>
      </c>
      <c r="B439" s="13">
        <v>45833</v>
      </c>
      <c r="C439" t="s">
        <v>1473</v>
      </c>
      <c r="D439" t="s">
        <v>2652</v>
      </c>
    </row>
    <row r="440" spans="1:4" x14ac:dyDescent="0.3">
      <c r="A440">
        <v>464</v>
      </c>
      <c r="B440" s="13">
        <v>45834</v>
      </c>
      <c r="C440" t="s">
        <v>1463</v>
      </c>
      <c r="D440" t="s">
        <v>2653</v>
      </c>
    </row>
    <row r="441" spans="1:4" x14ac:dyDescent="0.3">
      <c r="A441">
        <v>465</v>
      </c>
      <c r="B441" s="13">
        <v>45834</v>
      </c>
      <c r="C441" t="s">
        <v>1716</v>
      </c>
      <c r="D441" t="s">
        <v>2656</v>
      </c>
    </row>
    <row r="442" spans="1:4" x14ac:dyDescent="0.3">
      <c r="A442">
        <v>466</v>
      </c>
      <c r="B442" s="13">
        <v>45834</v>
      </c>
      <c r="C442" t="s">
        <v>1393</v>
      </c>
      <c r="D442" t="s">
        <v>2657</v>
      </c>
    </row>
    <row r="443" spans="1:4" x14ac:dyDescent="0.3">
      <c r="A443">
        <v>467</v>
      </c>
      <c r="B443" s="13">
        <v>45834</v>
      </c>
      <c r="C443" t="s">
        <v>1393</v>
      </c>
      <c r="D443" t="s">
        <v>2659</v>
      </c>
    </row>
    <row r="444" spans="1:4" x14ac:dyDescent="0.3">
      <c r="A444">
        <v>468</v>
      </c>
      <c r="B444" s="13">
        <v>45834</v>
      </c>
      <c r="C444" t="s">
        <v>1393</v>
      </c>
      <c r="D444" t="s">
        <v>2669</v>
      </c>
    </row>
    <row r="445" spans="1:4" x14ac:dyDescent="0.3">
      <c r="A445">
        <v>469</v>
      </c>
      <c r="B445" s="13">
        <v>45834</v>
      </c>
      <c r="C445" t="s">
        <v>1053</v>
      </c>
      <c r="D445" t="s">
        <v>2672</v>
      </c>
    </row>
    <row r="446" spans="1:4" x14ac:dyDescent="0.3">
      <c r="A446">
        <v>470</v>
      </c>
      <c r="B446" s="13">
        <v>45835</v>
      </c>
      <c r="C446" t="s">
        <v>1372</v>
      </c>
      <c r="D446" t="s">
        <v>2683</v>
      </c>
    </row>
    <row r="447" spans="1:4" x14ac:dyDescent="0.3">
      <c r="A447">
        <v>471</v>
      </c>
      <c r="B447" s="13">
        <v>45835</v>
      </c>
      <c r="C447" t="s">
        <v>1461</v>
      </c>
      <c r="D447" t="s">
        <v>2684</v>
      </c>
    </row>
    <row r="448" spans="1:4" x14ac:dyDescent="0.3">
      <c r="A448">
        <v>472</v>
      </c>
      <c r="B448" s="13">
        <v>45835</v>
      </c>
      <c r="C448" t="s">
        <v>1053</v>
      </c>
      <c r="D448" t="s">
        <v>2686</v>
      </c>
    </row>
    <row r="449" spans="1:4" x14ac:dyDescent="0.3">
      <c r="A449">
        <v>473</v>
      </c>
      <c r="B449" s="13">
        <v>45835</v>
      </c>
      <c r="C449" t="s">
        <v>1571</v>
      </c>
      <c r="D449" t="s">
        <v>2687</v>
      </c>
    </row>
    <row r="450" spans="1:4" x14ac:dyDescent="0.3">
      <c r="A450">
        <v>474</v>
      </c>
      <c r="B450" s="13">
        <v>45835</v>
      </c>
      <c r="C450" t="s">
        <v>1716</v>
      </c>
      <c r="D450" t="s">
        <v>2689</v>
      </c>
    </row>
    <row r="451" spans="1:4" x14ac:dyDescent="0.3">
      <c r="A451">
        <v>475</v>
      </c>
      <c r="B451" s="13">
        <v>45835</v>
      </c>
      <c r="C451" t="s">
        <v>1467</v>
      </c>
      <c r="D451" t="s">
        <v>2690</v>
      </c>
    </row>
    <row r="452" spans="1:4" x14ac:dyDescent="0.3">
      <c r="A452">
        <v>476</v>
      </c>
      <c r="B452" s="13">
        <v>45838</v>
      </c>
      <c r="C452" t="s">
        <v>2285</v>
      </c>
      <c r="D452" t="s">
        <v>2694</v>
      </c>
    </row>
    <row r="453" spans="1:4" x14ac:dyDescent="0.3">
      <c r="A453">
        <v>477</v>
      </c>
      <c r="B453" s="13">
        <v>45838</v>
      </c>
      <c r="C453" t="s">
        <v>1716</v>
      </c>
      <c r="D453" t="s">
        <v>2702</v>
      </c>
    </row>
    <row r="454" spans="1:4" x14ac:dyDescent="0.3">
      <c r="A454">
        <v>478</v>
      </c>
      <c r="B454" s="13">
        <v>45838</v>
      </c>
      <c r="C454" t="s">
        <v>1082</v>
      </c>
      <c r="D454" t="s">
        <v>2705</v>
      </c>
    </row>
    <row r="455" spans="1:4" x14ac:dyDescent="0.3">
      <c r="A455">
        <v>479</v>
      </c>
      <c r="B455" s="13">
        <v>45838</v>
      </c>
      <c r="C455" t="s">
        <v>2695</v>
      </c>
      <c r="D455" t="s">
        <v>2706</v>
      </c>
    </row>
    <row r="456" spans="1:4" x14ac:dyDescent="0.3">
      <c r="A456">
        <v>480</v>
      </c>
      <c r="B456" s="13">
        <v>45838</v>
      </c>
      <c r="C456" t="s">
        <v>1438</v>
      </c>
      <c r="D456" t="s">
        <v>2707</v>
      </c>
    </row>
    <row r="457" spans="1:4" x14ac:dyDescent="0.3">
      <c r="A457">
        <v>481</v>
      </c>
      <c r="B457" s="13">
        <v>45838</v>
      </c>
      <c r="C457" t="s">
        <v>1716</v>
      </c>
      <c r="D457" t="s">
        <v>2708</v>
      </c>
    </row>
    <row r="458" spans="1:4" x14ac:dyDescent="0.3">
      <c r="A458">
        <v>482</v>
      </c>
      <c r="B458" s="13">
        <v>45838</v>
      </c>
      <c r="C458" t="s">
        <v>1974</v>
      </c>
      <c r="D458" t="s">
        <v>2709</v>
      </c>
    </row>
    <row r="459" spans="1:4" x14ac:dyDescent="0.3">
      <c r="A459">
        <v>483</v>
      </c>
      <c r="B459" s="13">
        <v>45838</v>
      </c>
      <c r="C459" t="s">
        <v>1461</v>
      </c>
      <c r="D459" t="s">
        <v>2712</v>
      </c>
    </row>
    <row r="460" spans="1:4" x14ac:dyDescent="0.3">
      <c r="A460">
        <v>484</v>
      </c>
      <c r="B460" s="13">
        <v>45839</v>
      </c>
      <c r="C460" t="s">
        <v>2716</v>
      </c>
      <c r="D460" t="s">
        <v>2717</v>
      </c>
    </row>
    <row r="461" spans="1:4" x14ac:dyDescent="0.3">
      <c r="A461">
        <v>485</v>
      </c>
      <c r="B461" s="13">
        <v>45839</v>
      </c>
      <c r="C461" t="s">
        <v>1473</v>
      </c>
      <c r="D461" t="s">
        <v>2718</v>
      </c>
    </row>
    <row r="462" spans="1:4" x14ac:dyDescent="0.3">
      <c r="A462">
        <v>486</v>
      </c>
      <c r="B462" s="13">
        <v>45839</v>
      </c>
      <c r="C462" t="s">
        <v>1574</v>
      </c>
      <c r="D462" t="s">
        <v>2720</v>
      </c>
    </row>
    <row r="463" spans="1:4" x14ac:dyDescent="0.3">
      <c r="A463">
        <v>487</v>
      </c>
      <c r="B463" s="13">
        <v>45839</v>
      </c>
      <c r="C463" t="s">
        <v>2723</v>
      </c>
      <c r="D463" t="s">
        <v>2726</v>
      </c>
    </row>
    <row r="464" spans="1:4" x14ac:dyDescent="0.3">
      <c r="A464">
        <v>488</v>
      </c>
      <c r="B464" s="13">
        <v>45839</v>
      </c>
      <c r="C464" t="s">
        <v>1438</v>
      </c>
      <c r="D464" t="s">
        <v>2727</v>
      </c>
    </row>
    <row r="465" spans="1:4" x14ac:dyDescent="0.3">
      <c r="A465">
        <v>489</v>
      </c>
      <c r="B465" s="13">
        <v>45840</v>
      </c>
      <c r="C465" t="s">
        <v>2731</v>
      </c>
      <c r="D465" t="s">
        <v>2732</v>
      </c>
    </row>
    <row r="466" spans="1:4" x14ac:dyDescent="0.3">
      <c r="A466">
        <v>490</v>
      </c>
      <c r="B466" s="13">
        <v>45840</v>
      </c>
      <c r="C466" t="s">
        <v>2733</v>
      </c>
      <c r="D466" t="s">
        <v>2737</v>
      </c>
    </row>
    <row r="467" spans="1:4" x14ac:dyDescent="0.3">
      <c r="A467">
        <v>491</v>
      </c>
      <c r="B467" s="13">
        <v>45840</v>
      </c>
      <c r="C467" t="s">
        <v>1574</v>
      </c>
      <c r="D467" t="s">
        <v>2744</v>
      </c>
    </row>
    <row r="468" spans="1:4" x14ac:dyDescent="0.3">
      <c r="A468">
        <v>492</v>
      </c>
      <c r="B468" s="13">
        <v>45840</v>
      </c>
      <c r="C468" t="s">
        <v>1955</v>
      </c>
      <c r="D468" t="s">
        <v>2745</v>
      </c>
    </row>
    <row r="469" spans="1:4" x14ac:dyDescent="0.3">
      <c r="A469">
        <v>493</v>
      </c>
      <c r="B469" s="13">
        <v>45840</v>
      </c>
      <c r="C469" t="s">
        <v>2094</v>
      </c>
      <c r="D469" t="s">
        <v>2746</v>
      </c>
    </row>
    <row r="470" spans="1:4" x14ac:dyDescent="0.3">
      <c r="A470">
        <v>494</v>
      </c>
      <c r="B470" s="13">
        <v>45841</v>
      </c>
      <c r="C470" t="s">
        <v>1046</v>
      </c>
      <c r="D470" t="s">
        <v>2747</v>
      </c>
    </row>
    <row r="471" spans="1:4" x14ac:dyDescent="0.3">
      <c r="A471">
        <v>495</v>
      </c>
      <c r="B471" s="13">
        <v>45841</v>
      </c>
      <c r="C471" t="s">
        <v>2753</v>
      </c>
      <c r="D471" t="s">
        <v>2756</v>
      </c>
    </row>
    <row r="472" spans="1:4" x14ac:dyDescent="0.3">
      <c r="A472">
        <v>496</v>
      </c>
      <c r="B472" s="13">
        <v>45841</v>
      </c>
      <c r="C472" t="s">
        <v>1803</v>
      </c>
      <c r="D472" t="s">
        <v>2757</v>
      </c>
    </row>
    <row r="473" spans="1:4" x14ac:dyDescent="0.3">
      <c r="A473">
        <v>497</v>
      </c>
      <c r="B473" s="13">
        <v>45841</v>
      </c>
      <c r="C473" t="s">
        <v>2254</v>
      </c>
      <c r="D473" t="s">
        <v>2758</v>
      </c>
    </row>
    <row r="474" spans="1:4" x14ac:dyDescent="0.3">
      <c r="A474">
        <v>498</v>
      </c>
      <c r="B474" s="13">
        <v>45841</v>
      </c>
      <c r="C474" t="s">
        <v>1574</v>
      </c>
      <c r="D474" t="s">
        <v>2759</v>
      </c>
    </row>
    <row r="475" spans="1:4" x14ac:dyDescent="0.3">
      <c r="A475">
        <v>499</v>
      </c>
      <c r="B475" s="13">
        <v>45842</v>
      </c>
      <c r="C475" t="s">
        <v>1592</v>
      </c>
      <c r="D475" t="s">
        <v>2764</v>
      </c>
    </row>
    <row r="476" spans="1:4" x14ac:dyDescent="0.3">
      <c r="A476">
        <v>500</v>
      </c>
      <c r="B476" s="13">
        <v>45842</v>
      </c>
      <c r="C476" t="s">
        <v>1574</v>
      </c>
      <c r="D476" t="s">
        <v>2765</v>
      </c>
    </row>
    <row r="477" spans="1:4" x14ac:dyDescent="0.3">
      <c r="A477">
        <v>501</v>
      </c>
      <c r="B477" s="13">
        <v>45842</v>
      </c>
      <c r="C477" t="s">
        <v>1461</v>
      </c>
      <c r="D477" t="s">
        <v>2767</v>
      </c>
    </row>
    <row r="478" spans="1:4" x14ac:dyDescent="0.3">
      <c r="A478">
        <v>502</v>
      </c>
      <c r="B478" s="13">
        <v>45842</v>
      </c>
      <c r="C478" t="s">
        <v>1147</v>
      </c>
      <c r="D478" t="s">
        <v>2768</v>
      </c>
    </row>
    <row r="479" spans="1:4" x14ac:dyDescent="0.3">
      <c r="A479">
        <v>503</v>
      </c>
      <c r="B479" s="13">
        <v>45843</v>
      </c>
      <c r="C479" t="s">
        <v>1535</v>
      </c>
      <c r="D479" t="s">
        <v>2770</v>
      </c>
    </row>
    <row r="480" spans="1:4" x14ac:dyDescent="0.3">
      <c r="A480">
        <v>504</v>
      </c>
      <c r="B480" s="13">
        <v>45845</v>
      </c>
      <c r="C480" t="s">
        <v>1535</v>
      </c>
      <c r="D480" t="s">
        <v>2771</v>
      </c>
    </row>
    <row r="481" spans="1:4" x14ac:dyDescent="0.3">
      <c r="A481">
        <v>505</v>
      </c>
      <c r="B481" s="13">
        <v>45845</v>
      </c>
      <c r="C481" t="s">
        <v>1438</v>
      </c>
      <c r="D481" t="s">
        <v>2772</v>
      </c>
    </row>
    <row r="482" spans="1:4" x14ac:dyDescent="0.3">
      <c r="A482">
        <v>506</v>
      </c>
      <c r="B482" s="13">
        <v>45845</v>
      </c>
      <c r="C482" t="s">
        <v>1473</v>
      </c>
      <c r="D482" t="s">
        <v>2773</v>
      </c>
    </row>
    <row r="483" spans="1:4" x14ac:dyDescent="0.3">
      <c r="A483">
        <v>507</v>
      </c>
      <c r="B483" s="13">
        <v>45845</v>
      </c>
      <c r="C483" t="s">
        <v>2780</v>
      </c>
      <c r="D483" t="s">
        <v>2784</v>
      </c>
    </row>
    <row r="484" spans="1:4" x14ac:dyDescent="0.3">
      <c r="A484">
        <v>508</v>
      </c>
      <c r="B484" s="13">
        <v>45845</v>
      </c>
      <c r="C484" t="s">
        <v>2588</v>
      </c>
      <c r="D484" t="s">
        <v>2785</v>
      </c>
    </row>
    <row r="485" spans="1:4" x14ac:dyDescent="0.3">
      <c r="A485">
        <v>509</v>
      </c>
      <c r="B485" s="13">
        <v>45845</v>
      </c>
      <c r="C485" t="s">
        <v>2774</v>
      </c>
      <c r="D485" t="s">
        <v>2786</v>
      </c>
    </row>
    <row r="486" spans="1:4" x14ac:dyDescent="0.3">
      <c r="A486">
        <v>510</v>
      </c>
      <c r="B486" s="13">
        <v>45845</v>
      </c>
      <c r="C486" t="s">
        <v>1147</v>
      </c>
      <c r="D486" t="s">
        <v>2787</v>
      </c>
    </row>
    <row r="487" spans="1:4" x14ac:dyDescent="0.3">
      <c r="A487">
        <v>511</v>
      </c>
      <c r="B487" s="13">
        <v>45845</v>
      </c>
      <c r="C487" t="s">
        <v>1864</v>
      </c>
      <c r="D487" t="s">
        <v>2788</v>
      </c>
    </row>
    <row r="488" spans="1:4" x14ac:dyDescent="0.3">
      <c r="A488">
        <v>512</v>
      </c>
      <c r="B488" s="13">
        <v>45845</v>
      </c>
      <c r="C488" t="s">
        <v>1438</v>
      </c>
      <c r="D488" t="s">
        <v>2789</v>
      </c>
    </row>
    <row r="489" spans="1:4" x14ac:dyDescent="0.3">
      <c r="A489">
        <v>513</v>
      </c>
      <c r="B489" s="13">
        <v>45845</v>
      </c>
      <c r="C489" t="s">
        <v>1716</v>
      </c>
      <c r="D489" t="s">
        <v>2791</v>
      </c>
    </row>
    <row r="490" spans="1:4" x14ac:dyDescent="0.3">
      <c r="A490">
        <v>514</v>
      </c>
      <c r="B490" s="13">
        <v>45846</v>
      </c>
      <c r="C490" t="s">
        <v>1393</v>
      </c>
      <c r="D490" t="s">
        <v>2794</v>
      </c>
    </row>
    <row r="491" spans="1:4" x14ac:dyDescent="0.3">
      <c r="A491">
        <v>515</v>
      </c>
      <c r="B491" s="13">
        <v>45846</v>
      </c>
      <c r="C491" t="s">
        <v>2780</v>
      </c>
      <c r="D491" t="s">
        <v>2797</v>
      </c>
    </row>
    <row r="492" spans="1:4" x14ac:dyDescent="0.3">
      <c r="A492">
        <v>516</v>
      </c>
      <c r="B492" s="13">
        <v>45846</v>
      </c>
      <c r="C492" t="s">
        <v>1535</v>
      </c>
      <c r="D492" t="s">
        <v>2798</v>
      </c>
    </row>
    <row r="493" spans="1:4" x14ac:dyDescent="0.3">
      <c r="A493">
        <v>517</v>
      </c>
      <c r="B493" s="13">
        <v>45846</v>
      </c>
      <c r="C493" t="s">
        <v>1803</v>
      </c>
      <c r="D493" t="s">
        <v>2799</v>
      </c>
    </row>
    <row r="494" spans="1:4" x14ac:dyDescent="0.3">
      <c r="A494">
        <v>518</v>
      </c>
      <c r="B494" s="13">
        <v>45846</v>
      </c>
      <c r="C494" t="s">
        <v>2800</v>
      </c>
      <c r="D494" t="s">
        <v>2804</v>
      </c>
    </row>
    <row r="495" spans="1:4" x14ac:dyDescent="0.3">
      <c r="A495">
        <v>519</v>
      </c>
      <c r="B495" s="13">
        <v>45846</v>
      </c>
      <c r="C495" t="s">
        <v>1015</v>
      </c>
      <c r="D495" t="s">
        <v>2806</v>
      </c>
    </row>
    <row r="496" spans="1:4" x14ac:dyDescent="0.3">
      <c r="A496">
        <v>520</v>
      </c>
      <c r="B496" s="13">
        <v>45846</v>
      </c>
      <c r="C496" t="s">
        <v>1580</v>
      </c>
      <c r="D496" t="s">
        <v>2807</v>
      </c>
    </row>
    <row r="497" spans="1:4" x14ac:dyDescent="0.3">
      <c r="A497">
        <v>521</v>
      </c>
      <c r="B497" s="13">
        <v>45846</v>
      </c>
      <c r="C497" t="s">
        <v>1571</v>
      </c>
      <c r="D497" t="s">
        <v>2808</v>
      </c>
    </row>
    <row r="498" spans="1:4" x14ac:dyDescent="0.3">
      <c r="A498">
        <v>522</v>
      </c>
      <c r="B498" s="13">
        <v>45846</v>
      </c>
      <c r="C498" t="s">
        <v>1147</v>
      </c>
      <c r="D498" t="s">
        <v>2809</v>
      </c>
    </row>
    <row r="499" spans="1:4" x14ac:dyDescent="0.3">
      <c r="A499">
        <v>523</v>
      </c>
      <c r="B499" s="13">
        <v>45847</v>
      </c>
      <c r="C499" t="s">
        <v>1393</v>
      </c>
      <c r="D499" t="s">
        <v>2810</v>
      </c>
    </row>
    <row r="500" spans="1:4" x14ac:dyDescent="0.3">
      <c r="A500">
        <v>524</v>
      </c>
      <c r="B500" s="13">
        <v>45847</v>
      </c>
      <c r="C500" t="s">
        <v>2401</v>
      </c>
      <c r="D500" t="s">
        <v>2812</v>
      </c>
    </row>
    <row r="501" spans="1:4" x14ac:dyDescent="0.3">
      <c r="A501">
        <v>525</v>
      </c>
      <c r="B501" s="13">
        <v>45847</v>
      </c>
      <c r="C501" t="s">
        <v>2251</v>
      </c>
      <c r="D501" t="s">
        <v>2816</v>
      </c>
    </row>
    <row r="502" spans="1:4" x14ac:dyDescent="0.3">
      <c r="A502">
        <v>526</v>
      </c>
      <c r="B502" s="13">
        <v>45847</v>
      </c>
      <c r="C502" t="s">
        <v>1438</v>
      </c>
      <c r="D502" t="s">
        <v>2817</v>
      </c>
    </row>
    <row r="503" spans="1:4" x14ac:dyDescent="0.3">
      <c r="A503">
        <v>527</v>
      </c>
      <c r="B503" s="13">
        <v>45847</v>
      </c>
      <c r="C503" t="s">
        <v>1716</v>
      </c>
      <c r="D503" t="s">
        <v>2818</v>
      </c>
    </row>
    <row r="504" spans="1:4" x14ac:dyDescent="0.3">
      <c r="A504">
        <v>528</v>
      </c>
      <c r="B504" s="13">
        <v>45847</v>
      </c>
      <c r="C504" t="s">
        <v>1393</v>
      </c>
      <c r="D504" t="s">
        <v>2819</v>
      </c>
    </row>
    <row r="505" spans="1:4" x14ac:dyDescent="0.3">
      <c r="A505">
        <v>529</v>
      </c>
      <c r="B505" s="13">
        <v>45847</v>
      </c>
      <c r="C505" t="s">
        <v>1741</v>
      </c>
      <c r="D505" t="s">
        <v>2820</v>
      </c>
    </row>
    <row r="506" spans="1:4" x14ac:dyDescent="0.3">
      <c r="A506">
        <v>530</v>
      </c>
      <c r="B506" s="13">
        <v>45847</v>
      </c>
      <c r="C506" t="s">
        <v>2401</v>
      </c>
      <c r="D506" t="s">
        <v>2821</v>
      </c>
    </row>
    <row r="507" spans="1:4" x14ac:dyDescent="0.3">
      <c r="A507">
        <v>531</v>
      </c>
      <c r="B507" s="13">
        <v>45848</v>
      </c>
      <c r="C507" t="s">
        <v>2716</v>
      </c>
      <c r="D507" t="s">
        <v>2826</v>
      </c>
    </row>
    <row r="508" spans="1:4" x14ac:dyDescent="0.3">
      <c r="A508">
        <v>532</v>
      </c>
      <c r="B508" s="13">
        <v>45848</v>
      </c>
      <c r="C508" t="s">
        <v>2312</v>
      </c>
      <c r="D508" t="s">
        <v>2828</v>
      </c>
    </row>
    <row r="509" spans="1:4" x14ac:dyDescent="0.3">
      <c r="A509">
        <v>533</v>
      </c>
      <c r="B509" s="13">
        <v>45848</v>
      </c>
      <c r="C509" t="s">
        <v>1393</v>
      </c>
      <c r="D509" t="s">
        <v>2829</v>
      </c>
    </row>
    <row r="510" spans="1:4" x14ac:dyDescent="0.3">
      <c r="A510">
        <v>534</v>
      </c>
      <c r="B510" s="13">
        <v>45848</v>
      </c>
      <c r="C510" t="s">
        <v>1026</v>
      </c>
      <c r="D510" t="s">
        <v>2830</v>
      </c>
    </row>
    <row r="511" spans="1:4" x14ac:dyDescent="0.3">
      <c r="A511">
        <v>535</v>
      </c>
      <c r="B511" s="13">
        <v>45848</v>
      </c>
      <c r="C511" t="s">
        <v>1015</v>
      </c>
      <c r="D511" t="s">
        <v>2832</v>
      </c>
    </row>
    <row r="512" spans="1:4" x14ac:dyDescent="0.3">
      <c r="A512">
        <v>536</v>
      </c>
      <c r="B512" s="13">
        <v>45849</v>
      </c>
      <c r="C512" t="s">
        <v>1571</v>
      </c>
      <c r="D512" t="s">
        <v>2842</v>
      </c>
    </row>
    <row r="513" spans="1:4" x14ac:dyDescent="0.3">
      <c r="A513">
        <v>537</v>
      </c>
      <c r="B513" s="13">
        <v>45849</v>
      </c>
      <c r="C513" t="s">
        <v>1574</v>
      </c>
      <c r="D513" t="s">
        <v>2843</v>
      </c>
    </row>
    <row r="514" spans="1:4" x14ac:dyDescent="0.3">
      <c r="A514">
        <v>538</v>
      </c>
      <c r="B514" s="13">
        <v>45849</v>
      </c>
      <c r="C514" t="s">
        <v>1393</v>
      </c>
      <c r="D514" t="s">
        <v>2844</v>
      </c>
    </row>
    <row r="515" spans="1:4" x14ac:dyDescent="0.3">
      <c r="A515">
        <v>539</v>
      </c>
      <c r="B515" s="13">
        <v>45849</v>
      </c>
      <c r="C515" t="s">
        <v>1452</v>
      </c>
      <c r="D515" t="s">
        <v>2845</v>
      </c>
    </row>
    <row r="516" spans="1:4" x14ac:dyDescent="0.3">
      <c r="A516">
        <v>540</v>
      </c>
      <c r="B516" s="13">
        <v>45849</v>
      </c>
      <c r="C516" t="s">
        <v>1443</v>
      </c>
      <c r="D516" t="s">
        <v>2846</v>
      </c>
    </row>
    <row r="517" spans="1:4" x14ac:dyDescent="0.3">
      <c r="A517">
        <v>541</v>
      </c>
      <c r="B517" s="13">
        <v>45849</v>
      </c>
      <c r="C517" t="s">
        <v>1580</v>
      </c>
      <c r="D517" t="s">
        <v>2847</v>
      </c>
    </row>
    <row r="518" spans="1:4" x14ac:dyDescent="0.3">
      <c r="A518">
        <v>542</v>
      </c>
      <c r="B518" s="13">
        <v>45849</v>
      </c>
      <c r="C518" t="s">
        <v>1580</v>
      </c>
      <c r="D518" t="s">
        <v>2848</v>
      </c>
    </row>
    <row r="519" spans="1:4" x14ac:dyDescent="0.3">
      <c r="A519">
        <v>543</v>
      </c>
      <c r="B519" s="13">
        <v>45849</v>
      </c>
      <c r="C519" t="s">
        <v>2849</v>
      </c>
      <c r="D519" t="s">
        <v>2850</v>
      </c>
    </row>
    <row r="520" spans="1:4" x14ac:dyDescent="0.3">
      <c r="A520">
        <v>544</v>
      </c>
      <c r="B520" s="13">
        <v>45850</v>
      </c>
      <c r="C520" t="s">
        <v>1592</v>
      </c>
      <c r="D520" t="s">
        <v>2853</v>
      </c>
    </row>
    <row r="521" spans="1:4" x14ac:dyDescent="0.3">
      <c r="A521">
        <v>545</v>
      </c>
      <c r="B521" s="13">
        <v>45850</v>
      </c>
      <c r="C521" t="s">
        <v>2716</v>
      </c>
      <c r="D521" t="s">
        <v>2855</v>
      </c>
    </row>
    <row r="522" spans="1:4" x14ac:dyDescent="0.3">
      <c r="A522">
        <v>546</v>
      </c>
      <c r="B522" s="13">
        <v>45852</v>
      </c>
      <c r="C522" t="s">
        <v>2860</v>
      </c>
      <c r="D522" t="s">
        <v>2863</v>
      </c>
    </row>
    <row r="523" spans="1:4" x14ac:dyDescent="0.3">
      <c r="A523">
        <v>547</v>
      </c>
      <c r="B523" s="13">
        <v>45852</v>
      </c>
      <c r="C523" t="s">
        <v>2864</v>
      </c>
      <c r="D523" t="s">
        <v>2868</v>
      </c>
    </row>
    <row r="524" spans="1:4" x14ac:dyDescent="0.3">
      <c r="A524">
        <v>548</v>
      </c>
      <c r="B524" s="13">
        <v>45852</v>
      </c>
      <c r="C524" t="s">
        <v>1393</v>
      </c>
      <c r="D524" t="s">
        <v>2869</v>
      </c>
    </row>
    <row r="525" spans="1:4" x14ac:dyDescent="0.3">
      <c r="A525">
        <v>549</v>
      </c>
      <c r="B525" s="13">
        <v>45852</v>
      </c>
      <c r="C525" t="s">
        <v>2401</v>
      </c>
      <c r="D525" t="s">
        <v>2870</v>
      </c>
    </row>
    <row r="526" spans="1:4" x14ac:dyDescent="0.3">
      <c r="A526">
        <v>550</v>
      </c>
      <c r="B526" s="13">
        <v>45852</v>
      </c>
      <c r="C526" t="s">
        <v>2312</v>
      </c>
      <c r="D526" t="s">
        <v>2872</v>
      </c>
    </row>
    <row r="527" spans="1:4" x14ac:dyDescent="0.3">
      <c r="A527">
        <v>551</v>
      </c>
      <c r="B527" s="13">
        <v>45852</v>
      </c>
      <c r="C527" t="s">
        <v>1592</v>
      </c>
      <c r="D527" t="s">
        <v>2873</v>
      </c>
    </row>
    <row r="528" spans="1:4" x14ac:dyDescent="0.3">
      <c r="A528">
        <v>552</v>
      </c>
      <c r="B528" s="13">
        <v>45852</v>
      </c>
      <c r="C528" t="s">
        <v>1438</v>
      </c>
      <c r="D528" t="s">
        <v>2874</v>
      </c>
    </row>
    <row r="529" spans="1:4" x14ac:dyDescent="0.3">
      <c r="A529">
        <v>553</v>
      </c>
      <c r="B529" s="13">
        <v>45853</v>
      </c>
      <c r="C529" t="s">
        <v>2401</v>
      </c>
      <c r="D529" t="s">
        <v>2885</v>
      </c>
    </row>
    <row r="530" spans="1:4" x14ac:dyDescent="0.3">
      <c r="A530">
        <v>554</v>
      </c>
      <c r="B530" s="13">
        <v>45853</v>
      </c>
      <c r="C530" t="s">
        <v>1015</v>
      </c>
      <c r="D530" t="s">
        <v>2886</v>
      </c>
    </row>
    <row r="531" spans="1:4" x14ac:dyDescent="0.3">
      <c r="A531">
        <v>555</v>
      </c>
      <c r="B531" s="13">
        <v>45853</v>
      </c>
      <c r="C531" t="s">
        <v>2887</v>
      </c>
      <c r="D531" t="s">
        <v>2890</v>
      </c>
    </row>
    <row r="532" spans="1:4" x14ac:dyDescent="0.3">
      <c r="A532">
        <v>556</v>
      </c>
      <c r="B532" s="13">
        <v>45853</v>
      </c>
      <c r="C532" t="s">
        <v>2312</v>
      </c>
      <c r="D532" t="s">
        <v>2891</v>
      </c>
    </row>
    <row r="533" spans="1:4" x14ac:dyDescent="0.3">
      <c r="A533">
        <v>557</v>
      </c>
      <c r="B533" s="13">
        <v>45853</v>
      </c>
      <c r="C533" t="s">
        <v>1461</v>
      </c>
      <c r="D533" t="s">
        <v>2892</v>
      </c>
    </row>
    <row r="534" spans="1:4" x14ac:dyDescent="0.3">
      <c r="A534">
        <v>558</v>
      </c>
      <c r="B534" s="13">
        <v>45853</v>
      </c>
      <c r="C534" t="s">
        <v>1147</v>
      </c>
      <c r="D534" t="s">
        <v>2893</v>
      </c>
    </row>
    <row r="535" spans="1:4" x14ac:dyDescent="0.3">
      <c r="A535">
        <v>559</v>
      </c>
      <c r="B535" s="13">
        <v>45853</v>
      </c>
      <c r="C535" t="s">
        <v>1450</v>
      </c>
      <c r="D535" t="s">
        <v>2894</v>
      </c>
    </row>
    <row r="536" spans="1:4" x14ac:dyDescent="0.3">
      <c r="A536">
        <v>560</v>
      </c>
      <c r="B536" s="13">
        <v>45853</v>
      </c>
      <c r="C536" t="s">
        <v>2881</v>
      </c>
      <c r="D536" t="s">
        <v>2896</v>
      </c>
    </row>
    <row r="537" spans="1:4" x14ac:dyDescent="0.3">
      <c r="A537">
        <v>561</v>
      </c>
      <c r="B537" s="13">
        <v>45853</v>
      </c>
      <c r="C537" t="s">
        <v>1716</v>
      </c>
      <c r="D537" t="s">
        <v>2897</v>
      </c>
    </row>
    <row r="538" spans="1:4" x14ac:dyDescent="0.3">
      <c r="A538">
        <v>562</v>
      </c>
      <c r="B538" s="13">
        <v>45854</v>
      </c>
      <c r="C538" t="s">
        <v>2285</v>
      </c>
      <c r="D538" t="s">
        <v>2903</v>
      </c>
    </row>
    <row r="539" spans="1:4" x14ac:dyDescent="0.3">
      <c r="A539">
        <v>563</v>
      </c>
      <c r="B539" s="13">
        <v>45854</v>
      </c>
      <c r="C539" t="s">
        <v>1799</v>
      </c>
      <c r="D539" t="s">
        <v>2905</v>
      </c>
    </row>
    <row r="540" spans="1:4" x14ac:dyDescent="0.3">
      <c r="A540">
        <v>564</v>
      </c>
      <c r="B540" s="13">
        <v>45854</v>
      </c>
      <c r="C540" t="s">
        <v>1665</v>
      </c>
      <c r="D540" t="s">
        <v>2906</v>
      </c>
    </row>
    <row r="541" spans="1:4" x14ac:dyDescent="0.3">
      <c r="A541">
        <v>565</v>
      </c>
      <c r="B541" s="13">
        <v>45854</v>
      </c>
      <c r="C541" t="s">
        <v>2907</v>
      </c>
      <c r="D541" t="s">
        <v>2909</v>
      </c>
    </row>
    <row r="542" spans="1:4" x14ac:dyDescent="0.3">
      <c r="A542">
        <v>566</v>
      </c>
      <c r="B542" s="13">
        <v>45855</v>
      </c>
      <c r="C542" t="s">
        <v>1018</v>
      </c>
      <c r="D542" t="s">
        <v>2916</v>
      </c>
    </row>
    <row r="543" spans="1:4" x14ac:dyDescent="0.3">
      <c r="A543">
        <v>567</v>
      </c>
      <c r="B543" s="13">
        <v>45855</v>
      </c>
      <c r="C543" t="s">
        <v>1461</v>
      </c>
      <c r="D543" t="s">
        <v>2918</v>
      </c>
    </row>
    <row r="544" spans="1:4" x14ac:dyDescent="0.3">
      <c r="A544">
        <v>568</v>
      </c>
      <c r="B544" s="13">
        <v>45855</v>
      </c>
      <c r="C544" t="s">
        <v>2614</v>
      </c>
      <c r="D544" t="s">
        <v>2919</v>
      </c>
    </row>
    <row r="545" spans="1:4" x14ac:dyDescent="0.3">
      <c r="A545">
        <v>569</v>
      </c>
      <c r="B545" s="13">
        <v>45855</v>
      </c>
      <c r="C545" t="s">
        <v>1393</v>
      </c>
      <c r="D545" t="s">
        <v>2920</v>
      </c>
    </row>
    <row r="546" spans="1:4" x14ac:dyDescent="0.3">
      <c r="A546">
        <v>570</v>
      </c>
      <c r="B546" s="13">
        <v>45856</v>
      </c>
      <c r="C546" t="s">
        <v>1443</v>
      </c>
      <c r="D546" t="s">
        <v>2925</v>
      </c>
    </row>
    <row r="547" spans="1:4" x14ac:dyDescent="0.3">
      <c r="A547">
        <v>571</v>
      </c>
      <c r="B547" s="13">
        <v>45856</v>
      </c>
      <c r="C547" t="s">
        <v>2926</v>
      </c>
      <c r="D547" t="s">
        <v>2930</v>
      </c>
    </row>
    <row r="548" spans="1:4" x14ac:dyDescent="0.3">
      <c r="A548">
        <v>572</v>
      </c>
      <c r="B548" s="13">
        <v>45856</v>
      </c>
      <c r="C548" t="s">
        <v>1473</v>
      </c>
      <c r="D548" t="s">
        <v>2932</v>
      </c>
    </row>
    <row r="549" spans="1:4" x14ac:dyDescent="0.3">
      <c r="A549">
        <v>573</v>
      </c>
      <c r="B549" s="13">
        <v>45856</v>
      </c>
      <c r="C549" t="s">
        <v>2933</v>
      </c>
      <c r="D549" t="s">
        <v>2935</v>
      </c>
    </row>
    <row r="550" spans="1:4" x14ac:dyDescent="0.3">
      <c r="A550">
        <v>574</v>
      </c>
      <c r="B550" s="13">
        <v>45856</v>
      </c>
      <c r="C550" t="s">
        <v>1841</v>
      </c>
      <c r="D550" t="s">
        <v>2936</v>
      </c>
    </row>
    <row r="551" spans="1:4" x14ac:dyDescent="0.3">
      <c r="A551">
        <v>575</v>
      </c>
      <c r="B551" s="13">
        <v>45856</v>
      </c>
      <c r="C551" t="s">
        <v>1974</v>
      </c>
      <c r="D551" t="s">
        <v>2937</v>
      </c>
    </row>
    <row r="552" spans="1:4" x14ac:dyDescent="0.3">
      <c r="A552">
        <v>576</v>
      </c>
      <c r="B552" s="13">
        <v>45857</v>
      </c>
      <c r="C552" t="s">
        <v>2312</v>
      </c>
      <c r="D552" t="s">
        <v>2942</v>
      </c>
    </row>
    <row r="553" spans="1:4" x14ac:dyDescent="0.3">
      <c r="A553">
        <v>577</v>
      </c>
      <c r="B553" s="13">
        <v>45859</v>
      </c>
      <c r="C553" t="s">
        <v>2601</v>
      </c>
      <c r="D553" t="s">
        <v>2944</v>
      </c>
    </row>
    <row r="554" spans="1:4" x14ac:dyDescent="0.3">
      <c r="A554">
        <v>578</v>
      </c>
      <c r="B554" s="13">
        <v>45859</v>
      </c>
      <c r="C554" t="s">
        <v>2251</v>
      </c>
      <c r="D554" t="s">
        <v>2947</v>
      </c>
    </row>
    <row r="555" spans="1:4" x14ac:dyDescent="0.3">
      <c r="A555">
        <v>579</v>
      </c>
      <c r="B555" s="13">
        <v>45859</v>
      </c>
      <c r="C555" t="s">
        <v>1548</v>
      </c>
      <c r="D555" t="s">
        <v>2948</v>
      </c>
    </row>
    <row r="556" spans="1:4" x14ac:dyDescent="0.3">
      <c r="A556">
        <v>580</v>
      </c>
      <c r="B556" s="13">
        <v>45859</v>
      </c>
      <c r="C556" t="s">
        <v>1147</v>
      </c>
      <c r="D556" t="s">
        <v>2950</v>
      </c>
    </row>
    <row r="557" spans="1:4" x14ac:dyDescent="0.3">
      <c r="A557">
        <v>581</v>
      </c>
      <c r="B557" s="13">
        <v>45859</v>
      </c>
      <c r="C557" t="s">
        <v>1463</v>
      </c>
      <c r="D557" t="s">
        <v>2951</v>
      </c>
    </row>
    <row r="558" spans="1:4" x14ac:dyDescent="0.3">
      <c r="A558">
        <v>582</v>
      </c>
      <c r="B558" s="13">
        <v>45860</v>
      </c>
      <c r="C558" t="s">
        <v>1535</v>
      </c>
      <c r="D558" t="s">
        <v>2952</v>
      </c>
    </row>
    <row r="559" spans="1:4" x14ac:dyDescent="0.3">
      <c r="A559">
        <v>583</v>
      </c>
      <c r="B559" s="13">
        <v>45860</v>
      </c>
      <c r="C559" t="s">
        <v>1806</v>
      </c>
      <c r="D559" t="s">
        <v>2953</v>
      </c>
    </row>
    <row r="560" spans="1:4" x14ac:dyDescent="0.3">
      <c r="A560">
        <v>584</v>
      </c>
      <c r="B560" s="13">
        <v>45860</v>
      </c>
      <c r="C560" t="s">
        <v>1018</v>
      </c>
      <c r="D560" t="s">
        <v>2954</v>
      </c>
    </row>
    <row r="561" spans="1:4" x14ac:dyDescent="0.3">
      <c r="A561">
        <v>585</v>
      </c>
      <c r="B561" s="13">
        <v>45860</v>
      </c>
      <c r="C561" t="s">
        <v>2955</v>
      </c>
      <c r="D561" t="s">
        <v>2959</v>
      </c>
    </row>
    <row r="562" spans="1:4" x14ac:dyDescent="0.3">
      <c r="A562">
        <v>586</v>
      </c>
      <c r="B562" s="13">
        <v>45860</v>
      </c>
      <c r="C562" t="s">
        <v>1716</v>
      </c>
      <c r="D562" t="s">
        <v>2960</v>
      </c>
    </row>
    <row r="563" spans="1:4" x14ac:dyDescent="0.3">
      <c r="A563">
        <v>587</v>
      </c>
      <c r="B563" s="13">
        <v>45860</v>
      </c>
      <c r="C563" t="s">
        <v>2881</v>
      </c>
      <c r="D563" t="s">
        <v>2961</v>
      </c>
    </row>
    <row r="564" spans="1:4" x14ac:dyDescent="0.3">
      <c r="A564">
        <v>588</v>
      </c>
      <c r="B564" s="13">
        <v>45861</v>
      </c>
      <c r="C564" t="s">
        <v>1393</v>
      </c>
      <c r="D564" t="s">
        <v>2967</v>
      </c>
    </row>
    <row r="565" spans="1:4" x14ac:dyDescent="0.3">
      <c r="A565">
        <v>589</v>
      </c>
      <c r="B565" s="13">
        <v>45861</v>
      </c>
      <c r="C565" t="s">
        <v>1741</v>
      </c>
      <c r="D565" t="s">
        <v>2968</v>
      </c>
    </row>
    <row r="566" spans="1:4" x14ac:dyDescent="0.3">
      <c r="A566">
        <v>590</v>
      </c>
      <c r="B566" s="13">
        <v>45861</v>
      </c>
      <c r="C566" t="s">
        <v>1803</v>
      </c>
      <c r="D566" t="s">
        <v>2969</v>
      </c>
    </row>
    <row r="567" spans="1:4" x14ac:dyDescent="0.3">
      <c r="A567">
        <v>591</v>
      </c>
      <c r="B567" s="13">
        <v>45861</v>
      </c>
      <c r="C567" t="s">
        <v>1841</v>
      </c>
      <c r="D567" t="s">
        <v>2970</v>
      </c>
    </row>
    <row r="568" spans="1:4" x14ac:dyDescent="0.3">
      <c r="A568">
        <v>592</v>
      </c>
      <c r="B568" s="13">
        <v>45861</v>
      </c>
      <c r="C568" t="s">
        <v>1461</v>
      </c>
      <c r="D568" t="s">
        <v>2971</v>
      </c>
    </row>
    <row r="569" spans="1:4" x14ac:dyDescent="0.3">
      <c r="A569">
        <v>593</v>
      </c>
      <c r="B569" s="13">
        <v>45861</v>
      </c>
      <c r="C569" t="s">
        <v>1053</v>
      </c>
      <c r="D569" t="s">
        <v>2972</v>
      </c>
    </row>
    <row r="570" spans="1:4" x14ac:dyDescent="0.3">
      <c r="A570">
        <v>594</v>
      </c>
      <c r="B570" s="13">
        <v>45861</v>
      </c>
      <c r="C570" t="s">
        <v>2312</v>
      </c>
      <c r="D570" t="s">
        <v>2973</v>
      </c>
    </row>
    <row r="571" spans="1:4" x14ac:dyDescent="0.3">
      <c r="A571">
        <v>595</v>
      </c>
      <c r="B571" s="13">
        <v>45862</v>
      </c>
      <c r="C571" t="s">
        <v>1393</v>
      </c>
      <c r="D571" t="s">
        <v>2980</v>
      </c>
    </row>
    <row r="572" spans="1:4" x14ac:dyDescent="0.3">
      <c r="A572">
        <v>596</v>
      </c>
      <c r="B572" s="13">
        <v>45862</v>
      </c>
      <c r="C572" t="s">
        <v>1864</v>
      </c>
      <c r="D572" t="s">
        <v>2981</v>
      </c>
    </row>
    <row r="573" spans="1:4" x14ac:dyDescent="0.3">
      <c r="A573">
        <v>597</v>
      </c>
      <c r="B573" s="13">
        <v>45862</v>
      </c>
      <c r="C573" t="s">
        <v>1452</v>
      </c>
      <c r="D573" t="s">
        <v>2982</v>
      </c>
    </row>
    <row r="574" spans="1:4" x14ac:dyDescent="0.3">
      <c r="A574">
        <v>598</v>
      </c>
      <c r="B574" s="13">
        <v>45862</v>
      </c>
      <c r="C574" t="s">
        <v>1443</v>
      </c>
      <c r="D574" t="s">
        <v>2983</v>
      </c>
    </row>
    <row r="575" spans="1:4" x14ac:dyDescent="0.3">
      <c r="A575">
        <v>599</v>
      </c>
      <c r="B575" s="13">
        <v>45862</v>
      </c>
      <c r="C575" t="s">
        <v>1574</v>
      </c>
      <c r="D575" t="s">
        <v>2984</v>
      </c>
    </row>
    <row r="576" spans="1:4" x14ac:dyDescent="0.3">
      <c r="A576">
        <v>600</v>
      </c>
      <c r="B576" s="13">
        <v>45862</v>
      </c>
      <c r="C576" t="s">
        <v>1438</v>
      </c>
      <c r="D576" t="s">
        <v>2987</v>
      </c>
    </row>
    <row r="577" spans="1:4" x14ac:dyDescent="0.3">
      <c r="A577">
        <v>601</v>
      </c>
      <c r="B577" s="13">
        <v>45862</v>
      </c>
      <c r="C577" t="s">
        <v>1446</v>
      </c>
      <c r="D577" t="s">
        <v>2988</v>
      </c>
    </row>
    <row r="578" spans="1:4" x14ac:dyDescent="0.3">
      <c r="A578">
        <v>602</v>
      </c>
      <c r="B578" s="13">
        <v>45862</v>
      </c>
      <c r="C578" t="s">
        <v>2989</v>
      </c>
      <c r="D578" t="s">
        <v>2990</v>
      </c>
    </row>
    <row r="579" spans="1:4" x14ac:dyDescent="0.3">
      <c r="A579">
        <v>603</v>
      </c>
      <c r="B579" s="13">
        <v>45862</v>
      </c>
      <c r="C579" t="s">
        <v>1452</v>
      </c>
      <c r="D579" t="s">
        <v>2993</v>
      </c>
    </row>
    <row r="580" spans="1:4" x14ac:dyDescent="0.3">
      <c r="A580">
        <v>604</v>
      </c>
      <c r="B580" s="13">
        <v>45863</v>
      </c>
      <c r="C580" t="s">
        <v>2377</v>
      </c>
      <c r="D580" t="s">
        <v>2996</v>
      </c>
    </row>
    <row r="581" spans="1:4" x14ac:dyDescent="0.3">
      <c r="A581">
        <v>605</v>
      </c>
      <c r="B581" s="13">
        <v>45863</v>
      </c>
      <c r="C581" t="s">
        <v>1974</v>
      </c>
      <c r="D581" t="s">
        <v>2997</v>
      </c>
    </row>
    <row r="582" spans="1:4" x14ac:dyDescent="0.3">
      <c r="A582">
        <v>606</v>
      </c>
      <c r="B582" s="13">
        <v>45863</v>
      </c>
      <c r="C582" t="s">
        <v>1974</v>
      </c>
      <c r="D582" t="s">
        <v>2998</v>
      </c>
    </row>
    <row r="583" spans="1:4" x14ac:dyDescent="0.3">
      <c r="A583">
        <v>607</v>
      </c>
      <c r="B583" s="13">
        <v>45863</v>
      </c>
      <c r="C583" t="s">
        <v>1592</v>
      </c>
      <c r="D583" t="s">
        <v>2999</v>
      </c>
    </row>
    <row r="584" spans="1:4" x14ac:dyDescent="0.3">
      <c r="A584">
        <v>608</v>
      </c>
      <c r="B584" s="13">
        <v>45863</v>
      </c>
      <c r="C584" t="s">
        <v>979</v>
      </c>
      <c r="D584" t="s">
        <v>3001</v>
      </c>
    </row>
    <row r="585" spans="1:4" x14ac:dyDescent="0.3">
      <c r="A585">
        <v>609</v>
      </c>
      <c r="B585" s="13">
        <v>45863</v>
      </c>
      <c r="C585" t="s">
        <v>1082</v>
      </c>
      <c r="D585" t="s">
        <v>3002</v>
      </c>
    </row>
    <row r="586" spans="1:4" x14ac:dyDescent="0.3">
      <c r="A586">
        <v>610</v>
      </c>
      <c r="B586" s="13">
        <v>45863</v>
      </c>
      <c r="C586" t="s">
        <v>1473</v>
      </c>
      <c r="D586" t="s">
        <v>3003</v>
      </c>
    </row>
    <row r="587" spans="1:4" x14ac:dyDescent="0.3">
      <c r="A587">
        <v>611</v>
      </c>
      <c r="B587" s="13">
        <v>45863</v>
      </c>
      <c r="C587" t="s">
        <v>1463</v>
      </c>
      <c r="D587" t="s">
        <v>3004</v>
      </c>
    </row>
    <row r="588" spans="1:4" x14ac:dyDescent="0.3">
      <c r="A588">
        <v>612</v>
      </c>
      <c r="B588" s="13">
        <v>45864</v>
      </c>
      <c r="C588" t="s">
        <v>1438</v>
      </c>
      <c r="D588" t="s">
        <v>3005</v>
      </c>
    </row>
    <row r="589" spans="1:4" x14ac:dyDescent="0.3">
      <c r="A589">
        <v>613</v>
      </c>
      <c r="B589" s="13">
        <v>45866</v>
      </c>
      <c r="C589" t="s">
        <v>1053</v>
      </c>
      <c r="D589" t="s">
        <v>3006</v>
      </c>
    </row>
    <row r="590" spans="1:4" x14ac:dyDescent="0.3">
      <c r="A590">
        <v>614</v>
      </c>
      <c r="B590" s="13">
        <v>45866</v>
      </c>
      <c r="C590" t="s">
        <v>1393</v>
      </c>
      <c r="D590" t="s">
        <v>3007</v>
      </c>
    </row>
    <row r="591" spans="1:4" x14ac:dyDescent="0.3">
      <c r="A591">
        <v>615</v>
      </c>
      <c r="B591" s="13">
        <v>45866</v>
      </c>
      <c r="C591" t="s">
        <v>1741</v>
      </c>
      <c r="D591" t="s">
        <v>3008</v>
      </c>
    </row>
    <row r="592" spans="1:4" x14ac:dyDescent="0.3">
      <c r="A592">
        <v>616</v>
      </c>
      <c r="B592" s="13">
        <v>45866</v>
      </c>
      <c r="C592" t="s">
        <v>1841</v>
      </c>
      <c r="D592" t="s">
        <v>3009</v>
      </c>
    </row>
    <row r="593" spans="1:4" x14ac:dyDescent="0.3">
      <c r="A593">
        <v>617</v>
      </c>
      <c r="B593" s="13">
        <v>45866</v>
      </c>
      <c r="C593" t="s">
        <v>1665</v>
      </c>
      <c r="D593" t="s">
        <v>3010</v>
      </c>
    </row>
    <row r="594" spans="1:4" x14ac:dyDescent="0.3">
      <c r="A594">
        <v>618</v>
      </c>
      <c r="B594" s="13">
        <v>45866</v>
      </c>
      <c r="C594" t="s">
        <v>1467</v>
      </c>
      <c r="D594" t="s">
        <v>3011</v>
      </c>
    </row>
    <row r="595" spans="1:4" x14ac:dyDescent="0.3">
      <c r="A595">
        <v>619</v>
      </c>
      <c r="B595" s="13">
        <v>45866</v>
      </c>
      <c r="C595" t="s">
        <v>3012</v>
      </c>
      <c r="D595" t="s">
        <v>3015</v>
      </c>
    </row>
    <row r="596" spans="1:4" x14ac:dyDescent="0.3">
      <c r="A596">
        <v>620</v>
      </c>
      <c r="B596" s="13">
        <v>45866</v>
      </c>
      <c r="C596" t="s">
        <v>1538</v>
      </c>
      <c r="D596" t="s">
        <v>3016</v>
      </c>
    </row>
    <row r="597" spans="1:4" x14ac:dyDescent="0.3">
      <c r="A597">
        <v>621</v>
      </c>
      <c r="B597" s="13">
        <v>45866</v>
      </c>
      <c r="C597" t="s">
        <v>1855</v>
      </c>
      <c r="D597" t="s">
        <v>3017</v>
      </c>
    </row>
    <row r="598" spans="1:4" x14ac:dyDescent="0.3">
      <c r="A598">
        <v>622</v>
      </c>
      <c r="B598" s="13">
        <v>45866</v>
      </c>
      <c r="C598" t="s">
        <v>1741</v>
      </c>
      <c r="D598" t="s">
        <v>3018</v>
      </c>
    </row>
    <row r="599" spans="1:4" x14ac:dyDescent="0.3">
      <c r="A599">
        <v>623</v>
      </c>
      <c r="B599" s="13">
        <v>45866</v>
      </c>
      <c r="C599" t="s">
        <v>1443</v>
      </c>
      <c r="D599" t="s">
        <v>3019</v>
      </c>
    </row>
    <row r="600" spans="1:4" x14ac:dyDescent="0.3">
      <c r="A600">
        <v>624</v>
      </c>
      <c r="B600" s="13">
        <v>45866</v>
      </c>
      <c r="C600" t="s">
        <v>3020</v>
      </c>
      <c r="D600" t="s">
        <v>3025</v>
      </c>
    </row>
    <row r="601" spans="1:4" x14ac:dyDescent="0.3">
      <c r="A601">
        <v>625</v>
      </c>
      <c r="B601" s="13">
        <v>45867</v>
      </c>
      <c r="C601" t="s">
        <v>1438</v>
      </c>
      <c r="D601" t="s">
        <v>3052</v>
      </c>
    </row>
    <row r="602" spans="1:4" x14ac:dyDescent="0.3">
      <c r="A602">
        <v>626</v>
      </c>
      <c r="B602" s="13">
        <v>45867</v>
      </c>
      <c r="C602" t="s">
        <v>1784</v>
      </c>
      <c r="D602" t="s">
        <v>3053</v>
      </c>
    </row>
    <row r="603" spans="1:4" x14ac:dyDescent="0.3">
      <c r="A603">
        <v>627</v>
      </c>
      <c r="B603" s="13">
        <v>45867</v>
      </c>
      <c r="C603" t="s">
        <v>1082</v>
      </c>
      <c r="D603" t="s">
        <v>3054</v>
      </c>
    </row>
    <row r="604" spans="1:4" x14ac:dyDescent="0.3">
      <c r="A604">
        <v>628</v>
      </c>
      <c r="B604" s="13">
        <v>45867</v>
      </c>
      <c r="C604" t="s">
        <v>1300</v>
      </c>
      <c r="D604" t="s">
        <v>3055</v>
      </c>
    </row>
    <row r="605" spans="1:4" x14ac:dyDescent="0.3">
      <c r="A605">
        <v>629</v>
      </c>
      <c r="B605" s="13">
        <v>45867</v>
      </c>
      <c r="C605" t="s">
        <v>1799</v>
      </c>
      <c r="D605" t="s">
        <v>3056</v>
      </c>
    </row>
    <row r="606" spans="1:4" x14ac:dyDescent="0.3">
      <c r="A606">
        <v>630</v>
      </c>
      <c r="B606" s="13">
        <v>45867</v>
      </c>
      <c r="C606" t="s">
        <v>2907</v>
      </c>
      <c r="D606" t="s">
        <v>3057</v>
      </c>
    </row>
    <row r="607" spans="1:4" x14ac:dyDescent="0.3">
      <c r="A607">
        <v>631</v>
      </c>
      <c r="B607" s="13">
        <v>45867</v>
      </c>
      <c r="C607" t="s">
        <v>1716</v>
      </c>
      <c r="D607" t="s">
        <v>3058</v>
      </c>
    </row>
    <row r="608" spans="1:4" x14ac:dyDescent="0.3">
      <c r="A608">
        <v>632</v>
      </c>
      <c r="B608" s="13">
        <v>45867</v>
      </c>
      <c r="C608" t="s">
        <v>1438</v>
      </c>
      <c r="D608" t="s">
        <v>3059</v>
      </c>
    </row>
    <row r="609" spans="1:4" x14ac:dyDescent="0.3">
      <c r="A609">
        <v>633</v>
      </c>
      <c r="B609" s="13">
        <v>45868</v>
      </c>
      <c r="C609" t="s">
        <v>1971</v>
      </c>
      <c r="D609" t="s">
        <v>3062</v>
      </c>
    </row>
    <row r="610" spans="1:4" x14ac:dyDescent="0.3">
      <c r="A610">
        <v>634</v>
      </c>
      <c r="B610" s="13">
        <v>45868</v>
      </c>
      <c r="C610" t="s">
        <v>1803</v>
      </c>
      <c r="D610" t="s">
        <v>3063</v>
      </c>
    </row>
    <row r="611" spans="1:4" x14ac:dyDescent="0.3">
      <c r="A611">
        <v>635</v>
      </c>
      <c r="B611" s="13">
        <v>45868</v>
      </c>
      <c r="C611" t="s">
        <v>2780</v>
      </c>
      <c r="D611" t="s">
        <v>3064</v>
      </c>
    </row>
    <row r="612" spans="1:4" x14ac:dyDescent="0.3">
      <c r="A612">
        <v>636</v>
      </c>
      <c r="B612" s="13">
        <v>45868</v>
      </c>
      <c r="C612" t="s">
        <v>1799</v>
      </c>
      <c r="D612" t="s">
        <v>3066</v>
      </c>
    </row>
    <row r="613" spans="1:4" x14ac:dyDescent="0.3">
      <c r="A613">
        <v>637</v>
      </c>
      <c r="B613" s="13">
        <v>45868</v>
      </c>
      <c r="C613" t="s">
        <v>1571</v>
      </c>
      <c r="D613" t="s">
        <v>3067</v>
      </c>
    </row>
    <row r="614" spans="1:4" x14ac:dyDescent="0.3">
      <c r="A614">
        <v>638</v>
      </c>
      <c r="B614" s="13">
        <v>45868</v>
      </c>
      <c r="C614" t="s">
        <v>3068</v>
      </c>
      <c r="D614" t="s">
        <v>3072</v>
      </c>
    </row>
    <row r="615" spans="1:4" x14ac:dyDescent="0.3">
      <c r="A615">
        <v>639</v>
      </c>
      <c r="B615" s="13">
        <v>45868</v>
      </c>
      <c r="C615" t="s">
        <v>2312</v>
      </c>
      <c r="D615" t="s">
        <v>3073</v>
      </c>
    </row>
    <row r="616" spans="1:4" x14ac:dyDescent="0.3">
      <c r="A616">
        <v>640</v>
      </c>
      <c r="B616" s="13">
        <v>45869</v>
      </c>
      <c r="C616" t="s">
        <v>1467</v>
      </c>
      <c r="D616" t="s">
        <v>3076</v>
      </c>
    </row>
    <row r="617" spans="1:4" x14ac:dyDescent="0.3">
      <c r="A617">
        <v>641</v>
      </c>
      <c r="B617" s="13">
        <v>45869</v>
      </c>
      <c r="C617" t="s">
        <v>1784</v>
      </c>
      <c r="D617" t="s">
        <v>3077</v>
      </c>
    </row>
    <row r="618" spans="1:4" x14ac:dyDescent="0.3">
      <c r="A618">
        <v>642</v>
      </c>
      <c r="B618" s="13">
        <v>45869</v>
      </c>
      <c r="C618" t="s">
        <v>1492</v>
      </c>
      <c r="D618" t="s">
        <v>3078</v>
      </c>
    </row>
    <row r="619" spans="1:4" x14ac:dyDescent="0.3">
      <c r="A619">
        <v>643</v>
      </c>
      <c r="B619" s="13">
        <v>45869</v>
      </c>
      <c r="C619" t="s">
        <v>1665</v>
      </c>
      <c r="D619" t="s">
        <v>3079</v>
      </c>
    </row>
    <row r="620" spans="1:4" x14ac:dyDescent="0.3">
      <c r="A620">
        <v>644</v>
      </c>
      <c r="B620" s="13">
        <v>45869</v>
      </c>
      <c r="C620" t="s">
        <v>1574</v>
      </c>
      <c r="D620" t="s">
        <v>3080</v>
      </c>
    </row>
    <row r="621" spans="1:4" x14ac:dyDescent="0.3">
      <c r="A621">
        <v>645</v>
      </c>
      <c r="B621" s="13">
        <v>45870</v>
      </c>
      <c r="C621" t="s">
        <v>1467</v>
      </c>
      <c r="D621" t="s">
        <v>3083</v>
      </c>
    </row>
    <row r="622" spans="1:4" x14ac:dyDescent="0.3">
      <c r="A622">
        <v>646</v>
      </c>
      <c r="B622" s="13">
        <v>45870</v>
      </c>
      <c r="C622" t="s">
        <v>3084</v>
      </c>
      <c r="D622" t="s">
        <v>3085</v>
      </c>
    </row>
    <row r="623" spans="1:4" x14ac:dyDescent="0.3">
      <c r="A623">
        <v>647</v>
      </c>
      <c r="B623" s="13">
        <v>45870</v>
      </c>
      <c r="C623" t="s">
        <v>1936</v>
      </c>
      <c r="D623" t="s">
        <v>3086</v>
      </c>
    </row>
    <row r="624" spans="1:4" x14ac:dyDescent="0.3">
      <c r="A624">
        <v>648</v>
      </c>
      <c r="B624" s="13">
        <v>45870</v>
      </c>
      <c r="C624" t="s">
        <v>1393</v>
      </c>
      <c r="D624" t="s">
        <v>3087</v>
      </c>
    </row>
    <row r="625" spans="1:4" x14ac:dyDescent="0.3">
      <c r="A625">
        <v>649</v>
      </c>
      <c r="B625" s="13">
        <v>45868</v>
      </c>
      <c r="C625" t="s">
        <v>1716</v>
      </c>
      <c r="D625" t="s">
        <v>3091</v>
      </c>
    </row>
    <row r="626" spans="1:4" x14ac:dyDescent="0.3">
      <c r="A626">
        <v>650</v>
      </c>
      <c r="B626" s="13">
        <v>45873</v>
      </c>
      <c r="C626" t="s">
        <v>1571</v>
      </c>
      <c r="D626" t="s">
        <v>3092</v>
      </c>
    </row>
    <row r="627" spans="1:4" x14ac:dyDescent="0.3">
      <c r="A627">
        <v>651</v>
      </c>
      <c r="B627" s="13">
        <v>45873</v>
      </c>
      <c r="C627" t="s">
        <v>2864</v>
      </c>
      <c r="D627" t="s">
        <v>3093</v>
      </c>
    </row>
    <row r="628" spans="1:4" x14ac:dyDescent="0.3">
      <c r="A628">
        <v>652</v>
      </c>
      <c r="B628" s="13">
        <v>45873</v>
      </c>
      <c r="C628" t="s">
        <v>1436</v>
      </c>
      <c r="D628" t="s">
        <v>3094</v>
      </c>
    </row>
    <row r="629" spans="1:4" x14ac:dyDescent="0.3">
      <c r="A629">
        <v>653</v>
      </c>
      <c r="B629" s="13">
        <v>45873</v>
      </c>
      <c r="C629" t="s">
        <v>2864</v>
      </c>
      <c r="D629" t="s">
        <v>3095</v>
      </c>
    </row>
    <row r="630" spans="1:4" x14ac:dyDescent="0.3">
      <c r="A630">
        <v>654</v>
      </c>
      <c r="B630" s="13">
        <v>45873</v>
      </c>
      <c r="C630" t="s">
        <v>1393</v>
      </c>
      <c r="D630" t="s">
        <v>3096</v>
      </c>
    </row>
    <row r="631" spans="1:4" x14ac:dyDescent="0.3">
      <c r="A631">
        <v>655</v>
      </c>
      <c r="B631" s="13">
        <v>45873</v>
      </c>
      <c r="C631" t="s">
        <v>1015</v>
      </c>
      <c r="D631" t="s">
        <v>3097</v>
      </c>
    </row>
    <row r="632" spans="1:4" x14ac:dyDescent="0.3">
      <c r="A632">
        <v>656</v>
      </c>
      <c r="B632" s="13">
        <v>45873</v>
      </c>
      <c r="C632" t="s">
        <v>2141</v>
      </c>
      <c r="D632" t="s">
        <v>3098</v>
      </c>
    </row>
    <row r="633" spans="1:4" x14ac:dyDescent="0.3">
      <c r="A633">
        <v>657</v>
      </c>
      <c r="B633" s="13">
        <v>45873</v>
      </c>
      <c r="C633" t="s">
        <v>1467</v>
      </c>
      <c r="D633" t="s">
        <v>3099</v>
      </c>
    </row>
    <row r="634" spans="1:4" x14ac:dyDescent="0.3">
      <c r="A634">
        <v>658</v>
      </c>
      <c r="B634" s="13">
        <v>45873</v>
      </c>
      <c r="C634" t="s">
        <v>1467</v>
      </c>
      <c r="D634" t="s">
        <v>3100</v>
      </c>
    </row>
    <row r="635" spans="1:4" x14ac:dyDescent="0.3">
      <c r="A635">
        <v>659</v>
      </c>
      <c r="B635" s="13">
        <v>45873</v>
      </c>
      <c r="C635" t="s">
        <v>1467</v>
      </c>
      <c r="D635" t="s">
        <v>3102</v>
      </c>
    </row>
    <row r="636" spans="1:4" x14ac:dyDescent="0.3">
      <c r="A636">
        <v>660</v>
      </c>
      <c r="B636" s="13">
        <v>45873</v>
      </c>
      <c r="C636" t="s">
        <v>1467</v>
      </c>
      <c r="D636" t="s">
        <v>3103</v>
      </c>
    </row>
    <row r="637" spans="1:4" x14ac:dyDescent="0.3">
      <c r="A637">
        <v>661</v>
      </c>
      <c r="B637" s="13">
        <v>45873</v>
      </c>
      <c r="C637" t="s">
        <v>2141</v>
      </c>
      <c r="D637" t="s">
        <v>3104</v>
      </c>
    </row>
    <row r="638" spans="1:4" x14ac:dyDescent="0.3">
      <c r="A638">
        <v>662</v>
      </c>
      <c r="B638" s="13">
        <v>45873</v>
      </c>
      <c r="C638" t="s">
        <v>1015</v>
      </c>
      <c r="D638" t="s">
        <v>3105</v>
      </c>
    </row>
    <row r="639" spans="1:4" x14ac:dyDescent="0.3">
      <c r="A639">
        <v>663</v>
      </c>
      <c r="B639" s="13">
        <v>45875</v>
      </c>
      <c r="C639" t="s">
        <v>1488</v>
      </c>
      <c r="D639" t="s">
        <v>3117</v>
      </c>
    </row>
    <row r="640" spans="1:4" x14ac:dyDescent="0.3">
      <c r="A640">
        <v>664</v>
      </c>
      <c r="B640" s="13">
        <v>45875</v>
      </c>
      <c r="C640" t="s">
        <v>1026</v>
      </c>
      <c r="D640" t="s">
        <v>3118</v>
      </c>
    </row>
    <row r="641" spans="1:4" x14ac:dyDescent="0.3">
      <c r="A641">
        <v>665</v>
      </c>
      <c r="B641" s="13">
        <v>45875</v>
      </c>
      <c r="C641" t="s">
        <v>3111</v>
      </c>
      <c r="D641" t="s">
        <v>3123</v>
      </c>
    </row>
    <row r="642" spans="1:4" x14ac:dyDescent="0.3">
      <c r="A642">
        <v>666</v>
      </c>
      <c r="B642" s="13">
        <v>45875</v>
      </c>
      <c r="C642" t="s">
        <v>1147</v>
      </c>
      <c r="D642" t="s">
        <v>3125</v>
      </c>
    </row>
    <row r="643" spans="1:4" x14ac:dyDescent="0.3">
      <c r="A643">
        <v>667</v>
      </c>
      <c r="B643" s="13">
        <v>45875</v>
      </c>
      <c r="C643" t="s">
        <v>1803</v>
      </c>
      <c r="D643" t="s">
        <v>3126</v>
      </c>
    </row>
    <row r="644" spans="1:4" x14ac:dyDescent="0.3">
      <c r="A644">
        <v>668</v>
      </c>
      <c r="B644" s="13">
        <v>45875</v>
      </c>
      <c r="C644" t="s">
        <v>3127</v>
      </c>
      <c r="D644" t="s">
        <v>3128</v>
      </c>
    </row>
    <row r="645" spans="1:4" x14ac:dyDescent="0.3">
      <c r="A645">
        <v>669</v>
      </c>
      <c r="B645" s="13">
        <v>45875</v>
      </c>
      <c r="C645" t="s">
        <v>2138</v>
      </c>
      <c r="D645" t="s">
        <v>3129</v>
      </c>
    </row>
    <row r="646" spans="1:4" x14ac:dyDescent="0.3">
      <c r="A646">
        <v>670</v>
      </c>
      <c r="B646" s="13">
        <v>45875</v>
      </c>
      <c r="C646" t="s">
        <v>1571</v>
      </c>
      <c r="D646" t="s">
        <v>3131</v>
      </c>
    </row>
    <row r="647" spans="1:4" x14ac:dyDescent="0.3">
      <c r="A647">
        <v>671</v>
      </c>
      <c r="B647" s="13">
        <v>45875</v>
      </c>
      <c r="C647" t="s">
        <v>1741</v>
      </c>
      <c r="D647" t="s">
        <v>3132</v>
      </c>
    </row>
    <row r="648" spans="1:4" x14ac:dyDescent="0.3">
      <c r="A648">
        <v>672</v>
      </c>
      <c r="B648" s="13">
        <v>45876</v>
      </c>
      <c r="C648" t="s">
        <v>1438</v>
      </c>
      <c r="D648" t="s">
        <v>3136</v>
      </c>
    </row>
    <row r="649" spans="1:4" x14ac:dyDescent="0.3">
      <c r="A649">
        <v>673</v>
      </c>
      <c r="B649" s="13">
        <v>45876</v>
      </c>
      <c r="C649" t="s">
        <v>2774</v>
      </c>
      <c r="D649" t="s">
        <v>3137</v>
      </c>
    </row>
    <row r="650" spans="1:4" x14ac:dyDescent="0.3">
      <c r="A650">
        <v>674</v>
      </c>
      <c r="B650" s="13">
        <v>45876</v>
      </c>
      <c r="C650" t="s">
        <v>2401</v>
      </c>
      <c r="D650" t="s">
        <v>3138</v>
      </c>
    </row>
    <row r="651" spans="1:4" x14ac:dyDescent="0.3">
      <c r="A651">
        <v>675</v>
      </c>
      <c r="B651" s="13">
        <v>45877</v>
      </c>
      <c r="C651" t="s">
        <v>3140</v>
      </c>
      <c r="D651" t="s">
        <v>3141</v>
      </c>
    </row>
    <row r="652" spans="1:4" x14ac:dyDescent="0.3">
      <c r="A652">
        <v>676</v>
      </c>
      <c r="B652" s="13">
        <v>45877</v>
      </c>
      <c r="C652" t="s">
        <v>3142</v>
      </c>
      <c r="D652" t="s">
        <v>3146</v>
      </c>
    </row>
    <row r="653" spans="1:4" x14ac:dyDescent="0.3">
      <c r="A653">
        <v>677</v>
      </c>
      <c r="B653" s="13">
        <v>45877</v>
      </c>
      <c r="C653" t="s">
        <v>3140</v>
      </c>
      <c r="D653" t="s">
        <v>3147</v>
      </c>
    </row>
    <row r="654" spans="1:4" x14ac:dyDescent="0.3">
      <c r="A654">
        <v>678</v>
      </c>
      <c r="B654" s="13">
        <v>45877</v>
      </c>
      <c r="C654" t="s">
        <v>3142</v>
      </c>
      <c r="D654" t="s">
        <v>3148</v>
      </c>
    </row>
    <row r="655" spans="1:4" x14ac:dyDescent="0.3">
      <c r="A655">
        <v>679</v>
      </c>
      <c r="B655" s="13">
        <v>45877</v>
      </c>
      <c r="C655" t="s">
        <v>3140</v>
      </c>
      <c r="D655" t="s">
        <v>3149</v>
      </c>
    </row>
    <row r="656" spans="1:4" x14ac:dyDescent="0.3">
      <c r="A656">
        <v>680</v>
      </c>
      <c r="B656" s="13">
        <v>45878</v>
      </c>
      <c r="C656" t="s">
        <v>1018</v>
      </c>
      <c r="D656" t="s">
        <v>3151</v>
      </c>
    </row>
    <row r="657" spans="1:4" x14ac:dyDescent="0.3">
      <c r="A657">
        <v>681</v>
      </c>
      <c r="B657" s="13">
        <v>45878</v>
      </c>
      <c r="C657" t="s">
        <v>3152</v>
      </c>
      <c r="D657" t="s">
        <v>3153</v>
      </c>
    </row>
    <row r="658" spans="1:4" x14ac:dyDescent="0.3">
      <c r="A658">
        <v>682</v>
      </c>
      <c r="B658" s="13">
        <v>45880</v>
      </c>
      <c r="C658" t="s">
        <v>2312</v>
      </c>
      <c r="D658" t="s">
        <v>3154</v>
      </c>
    </row>
    <row r="659" spans="1:4" x14ac:dyDescent="0.3">
      <c r="A659">
        <v>683</v>
      </c>
      <c r="B659" s="13">
        <v>45880</v>
      </c>
      <c r="C659" t="s">
        <v>1741</v>
      </c>
      <c r="D659" t="s">
        <v>3155</v>
      </c>
    </row>
    <row r="660" spans="1:4" x14ac:dyDescent="0.3">
      <c r="A660">
        <v>684</v>
      </c>
      <c r="B660" s="13">
        <v>45880</v>
      </c>
      <c r="C660" t="s">
        <v>1574</v>
      </c>
      <c r="D660" t="s">
        <v>3156</v>
      </c>
    </row>
    <row r="661" spans="1:4" x14ac:dyDescent="0.3">
      <c r="A661">
        <v>685</v>
      </c>
      <c r="B661" t="s">
        <v>3158</v>
      </c>
      <c r="C661" t="s">
        <v>1488</v>
      </c>
      <c r="D661" t="s">
        <v>3159</v>
      </c>
    </row>
    <row r="662" spans="1:4" x14ac:dyDescent="0.3">
      <c r="A662">
        <v>686</v>
      </c>
      <c r="B662" s="13">
        <v>45880</v>
      </c>
      <c r="C662" t="s">
        <v>1393</v>
      </c>
      <c r="D662" t="s">
        <v>3160</v>
      </c>
    </row>
    <row r="663" spans="1:4" x14ac:dyDescent="0.3">
      <c r="A663">
        <v>687</v>
      </c>
      <c r="B663" s="13">
        <v>45880</v>
      </c>
      <c r="C663" t="s">
        <v>1888</v>
      </c>
      <c r="D663" t="s">
        <v>3161</v>
      </c>
    </row>
    <row r="664" spans="1:4" x14ac:dyDescent="0.3">
      <c r="A664">
        <v>688</v>
      </c>
      <c r="B664" s="13">
        <v>45880</v>
      </c>
      <c r="C664" t="s">
        <v>2907</v>
      </c>
      <c r="D664" t="s">
        <v>3162</v>
      </c>
    </row>
    <row r="665" spans="1:4" x14ac:dyDescent="0.3">
      <c r="A665">
        <v>689</v>
      </c>
      <c r="B665" s="13">
        <v>45881</v>
      </c>
      <c r="C665" t="s">
        <v>1461</v>
      </c>
      <c r="D665" t="s">
        <v>3163</v>
      </c>
    </row>
    <row r="666" spans="1:4" x14ac:dyDescent="0.3">
      <c r="A666">
        <v>690</v>
      </c>
      <c r="B666" s="13">
        <v>45881</v>
      </c>
      <c r="C666" t="s">
        <v>1467</v>
      </c>
      <c r="D666" t="s">
        <v>3164</v>
      </c>
    </row>
    <row r="667" spans="1:4" x14ac:dyDescent="0.3">
      <c r="A667">
        <v>691</v>
      </c>
      <c r="B667" s="13">
        <v>45881</v>
      </c>
      <c r="C667" t="s">
        <v>2312</v>
      </c>
      <c r="D667" t="s">
        <v>3165</v>
      </c>
    </row>
    <row r="668" spans="1:4" x14ac:dyDescent="0.3">
      <c r="A668">
        <v>692</v>
      </c>
      <c r="B668" s="13">
        <v>45881</v>
      </c>
      <c r="C668" t="s">
        <v>2989</v>
      </c>
      <c r="D668" t="s">
        <v>3167</v>
      </c>
    </row>
    <row r="669" spans="1:4" x14ac:dyDescent="0.3">
      <c r="A669">
        <v>693</v>
      </c>
      <c r="B669" s="13">
        <v>45882</v>
      </c>
      <c r="C669" t="s">
        <v>1799</v>
      </c>
      <c r="D669" t="s">
        <v>3169</v>
      </c>
    </row>
    <row r="670" spans="1:4" x14ac:dyDescent="0.3">
      <c r="A670">
        <v>694</v>
      </c>
      <c r="B670" s="13">
        <v>45882</v>
      </c>
      <c r="C670" t="s">
        <v>1574</v>
      </c>
      <c r="D670" t="s">
        <v>3170</v>
      </c>
    </row>
    <row r="671" spans="1:4" x14ac:dyDescent="0.3">
      <c r="A671">
        <v>695</v>
      </c>
      <c r="B671" s="13">
        <v>45882</v>
      </c>
      <c r="C671" t="s">
        <v>1393</v>
      </c>
      <c r="D671" t="s">
        <v>3171</v>
      </c>
    </row>
    <row r="672" spans="1:4" x14ac:dyDescent="0.3">
      <c r="A672">
        <v>696</v>
      </c>
      <c r="B672" s="13">
        <v>45882</v>
      </c>
      <c r="C672" t="s">
        <v>1571</v>
      </c>
      <c r="D672" t="s">
        <v>3172</v>
      </c>
    </row>
    <row r="673" spans="1:4" x14ac:dyDescent="0.3">
      <c r="A673">
        <v>697</v>
      </c>
      <c r="B673" s="13">
        <v>45882</v>
      </c>
      <c r="C673" t="s">
        <v>1018</v>
      </c>
      <c r="D673" t="s">
        <v>3173</v>
      </c>
    </row>
    <row r="674" spans="1:4" x14ac:dyDescent="0.3">
      <c r="A674">
        <v>698</v>
      </c>
      <c r="B674" s="13">
        <v>45882</v>
      </c>
      <c r="C674" t="s">
        <v>3177</v>
      </c>
      <c r="D674" t="s">
        <v>3181</v>
      </c>
    </row>
    <row r="675" spans="1:4" x14ac:dyDescent="0.3">
      <c r="A675">
        <v>699</v>
      </c>
      <c r="B675" s="13">
        <v>45882</v>
      </c>
      <c r="C675" t="s">
        <v>3174</v>
      </c>
      <c r="D675" t="s">
        <v>3183</v>
      </c>
    </row>
    <row r="676" spans="1:4" x14ac:dyDescent="0.3">
      <c r="A676">
        <v>700</v>
      </c>
      <c r="B676" s="13">
        <v>45883</v>
      </c>
      <c r="C676" t="s">
        <v>1461</v>
      </c>
      <c r="D676" t="s">
        <v>3184</v>
      </c>
    </row>
    <row r="677" spans="1:4" x14ac:dyDescent="0.3">
      <c r="A677">
        <v>701</v>
      </c>
      <c r="B677" s="13">
        <v>45883</v>
      </c>
      <c r="C677" t="s">
        <v>1473</v>
      </c>
      <c r="D677" t="s">
        <v>3186</v>
      </c>
    </row>
    <row r="678" spans="1:4" x14ac:dyDescent="0.3">
      <c r="A678">
        <v>702</v>
      </c>
      <c r="B678" s="13">
        <v>45883</v>
      </c>
      <c r="C678" t="s">
        <v>987</v>
      </c>
      <c r="D678" t="s">
        <v>3188</v>
      </c>
    </row>
    <row r="679" spans="1:4" x14ac:dyDescent="0.3">
      <c r="A679">
        <v>703</v>
      </c>
      <c r="B679" s="13">
        <v>45883</v>
      </c>
      <c r="C679" t="s">
        <v>1026</v>
      </c>
      <c r="D679" t="s">
        <v>3189</v>
      </c>
    </row>
    <row r="680" spans="1:4" x14ac:dyDescent="0.3">
      <c r="A680">
        <v>704</v>
      </c>
      <c r="B680" s="13">
        <v>45883</v>
      </c>
      <c r="C680" t="s">
        <v>1225</v>
      </c>
      <c r="D680" t="s">
        <v>3191</v>
      </c>
    </row>
    <row r="681" spans="1:4" x14ac:dyDescent="0.3">
      <c r="A681">
        <v>705</v>
      </c>
      <c r="B681" s="13">
        <v>45883</v>
      </c>
      <c r="C681" t="s">
        <v>3192</v>
      </c>
      <c r="D681" t="s">
        <v>3194</v>
      </c>
    </row>
    <row r="682" spans="1:4" x14ac:dyDescent="0.3">
      <c r="A682">
        <v>706</v>
      </c>
      <c r="B682" s="13">
        <v>45883</v>
      </c>
      <c r="C682" t="s">
        <v>2588</v>
      </c>
      <c r="D682" t="s">
        <v>3195</v>
      </c>
    </row>
    <row r="683" spans="1:4" x14ac:dyDescent="0.3">
      <c r="A683">
        <v>707</v>
      </c>
      <c r="B683" s="13">
        <v>45883</v>
      </c>
      <c r="C683" t="s">
        <v>2401</v>
      </c>
      <c r="D683" t="s">
        <v>3196</v>
      </c>
    </row>
    <row r="684" spans="1:4" x14ac:dyDescent="0.3">
      <c r="A684">
        <v>708</v>
      </c>
      <c r="B684" s="13">
        <v>45884</v>
      </c>
      <c r="C684" t="s">
        <v>1443</v>
      </c>
      <c r="D684" t="s">
        <v>3198</v>
      </c>
    </row>
    <row r="685" spans="1:4" x14ac:dyDescent="0.3">
      <c r="A685">
        <v>709</v>
      </c>
      <c r="B685" s="13">
        <v>45884</v>
      </c>
      <c r="C685" t="s">
        <v>1393</v>
      </c>
      <c r="D685" t="s">
        <v>3199</v>
      </c>
    </row>
    <row r="686" spans="1:4" x14ac:dyDescent="0.3">
      <c r="A686">
        <v>710</v>
      </c>
      <c r="B686" s="13">
        <v>45884</v>
      </c>
      <c r="C686" t="s">
        <v>3200</v>
      </c>
      <c r="D686" t="s">
        <v>3203</v>
      </c>
    </row>
    <row r="687" spans="1:4" x14ac:dyDescent="0.3">
      <c r="A687">
        <v>711</v>
      </c>
      <c r="B687" s="13">
        <v>45885</v>
      </c>
      <c r="C687" t="s">
        <v>1716</v>
      </c>
      <c r="D687" t="s">
        <v>3204</v>
      </c>
    </row>
    <row r="688" spans="1:4" x14ac:dyDescent="0.3">
      <c r="A688">
        <v>712</v>
      </c>
      <c r="B688" s="13">
        <v>45885</v>
      </c>
      <c r="C688" t="s">
        <v>1716</v>
      </c>
      <c r="D688" t="s">
        <v>3205</v>
      </c>
    </row>
    <row r="689" spans="1:4" x14ac:dyDescent="0.3">
      <c r="A689">
        <v>713</v>
      </c>
      <c r="B689" s="13">
        <v>45887</v>
      </c>
      <c r="C689" t="s">
        <v>1393</v>
      </c>
      <c r="D689" t="s">
        <v>3209</v>
      </c>
    </row>
    <row r="690" spans="1:4" x14ac:dyDescent="0.3">
      <c r="A690">
        <v>714</v>
      </c>
      <c r="B690" s="13">
        <v>45887</v>
      </c>
      <c r="C690" t="s">
        <v>1473</v>
      </c>
      <c r="D690" t="s">
        <v>3210</v>
      </c>
    </row>
    <row r="691" spans="1:4" x14ac:dyDescent="0.3">
      <c r="A691">
        <v>715</v>
      </c>
      <c r="B691" s="13">
        <v>45887</v>
      </c>
      <c r="C691" t="s">
        <v>1438</v>
      </c>
      <c r="D691" t="s">
        <v>3211</v>
      </c>
    </row>
    <row r="692" spans="1:4" x14ac:dyDescent="0.3">
      <c r="A692">
        <v>716</v>
      </c>
      <c r="B692" s="13">
        <v>45887</v>
      </c>
      <c r="C692" t="s">
        <v>1461</v>
      </c>
      <c r="D692" t="s">
        <v>3214</v>
      </c>
    </row>
    <row r="693" spans="1:4" x14ac:dyDescent="0.3">
      <c r="A693">
        <v>717</v>
      </c>
      <c r="B693" s="13">
        <v>45887</v>
      </c>
      <c r="C693" t="s">
        <v>1443</v>
      </c>
      <c r="D693" t="s">
        <v>3215</v>
      </c>
    </row>
    <row r="694" spans="1:4" x14ac:dyDescent="0.3">
      <c r="A694">
        <v>718</v>
      </c>
      <c r="B694" s="13">
        <v>45887</v>
      </c>
      <c r="C694" t="s">
        <v>1971</v>
      </c>
      <c r="D694" t="s">
        <v>3216</v>
      </c>
    </row>
    <row r="695" spans="1:4" x14ac:dyDescent="0.3">
      <c r="A695">
        <v>719</v>
      </c>
      <c r="B695" s="13">
        <v>45887</v>
      </c>
      <c r="C695" t="s">
        <v>2601</v>
      </c>
      <c r="D695" t="s">
        <v>3218</v>
      </c>
    </row>
    <row r="696" spans="1:4" x14ac:dyDescent="0.3">
      <c r="A696">
        <v>720</v>
      </c>
      <c r="B696" s="13">
        <v>45887</v>
      </c>
      <c r="C696" t="s">
        <v>1592</v>
      </c>
      <c r="D696" t="s">
        <v>3220</v>
      </c>
    </row>
    <row r="697" spans="1:4" x14ac:dyDescent="0.3">
      <c r="A697">
        <v>721</v>
      </c>
      <c r="B697" s="13">
        <v>45887</v>
      </c>
      <c r="C697" t="s">
        <v>1448</v>
      </c>
      <c r="D697" t="s">
        <v>3222</v>
      </c>
    </row>
    <row r="698" spans="1:4" x14ac:dyDescent="0.3">
      <c r="A698">
        <v>722</v>
      </c>
      <c r="B698" s="13">
        <v>45888</v>
      </c>
      <c r="C698" t="s">
        <v>1571</v>
      </c>
      <c r="D698" t="s">
        <v>3224</v>
      </c>
    </row>
    <row r="699" spans="1:4" x14ac:dyDescent="0.3">
      <c r="A699">
        <v>723</v>
      </c>
      <c r="B699" s="13">
        <v>45888</v>
      </c>
      <c r="C699" t="s">
        <v>1393</v>
      </c>
      <c r="D699" t="s">
        <v>3225</v>
      </c>
    </row>
    <row r="700" spans="1:4" x14ac:dyDescent="0.3">
      <c r="A700">
        <v>724</v>
      </c>
      <c r="B700" s="13">
        <v>45888</v>
      </c>
      <c r="C700" t="s">
        <v>1467</v>
      </c>
      <c r="D700" t="s">
        <v>3226</v>
      </c>
    </row>
    <row r="701" spans="1:4" x14ac:dyDescent="0.3">
      <c r="A701">
        <v>725</v>
      </c>
      <c r="B701" s="13">
        <v>45888</v>
      </c>
      <c r="C701" t="s">
        <v>1592</v>
      </c>
      <c r="D701" t="s">
        <v>3227</v>
      </c>
    </row>
    <row r="702" spans="1:4" x14ac:dyDescent="0.3">
      <c r="A702">
        <v>726</v>
      </c>
      <c r="B702" s="13">
        <v>45888</v>
      </c>
      <c r="C702" t="s">
        <v>1393</v>
      </c>
      <c r="D702" t="s">
        <v>3229</v>
      </c>
    </row>
    <row r="703" spans="1:4" x14ac:dyDescent="0.3">
      <c r="A703">
        <v>727</v>
      </c>
      <c r="B703" s="13">
        <v>45889</v>
      </c>
      <c r="C703" t="s">
        <v>1026</v>
      </c>
      <c r="D703" t="s">
        <v>3231</v>
      </c>
    </row>
    <row r="704" spans="1:4" x14ac:dyDescent="0.3">
      <c r="A704">
        <v>728</v>
      </c>
      <c r="B704" s="13">
        <v>45889</v>
      </c>
      <c r="C704" t="s">
        <v>1535</v>
      </c>
      <c r="D704" t="s">
        <v>3232</v>
      </c>
    </row>
    <row r="705" spans="1:4" x14ac:dyDescent="0.3">
      <c r="A705">
        <v>729</v>
      </c>
      <c r="B705" s="13">
        <v>45889</v>
      </c>
      <c r="C705" t="s">
        <v>1046</v>
      </c>
      <c r="D705" t="s">
        <v>3233</v>
      </c>
    </row>
    <row r="706" spans="1:4" x14ac:dyDescent="0.3">
      <c r="A706">
        <v>730</v>
      </c>
      <c r="B706" s="13">
        <v>45889</v>
      </c>
      <c r="C706" t="s">
        <v>2549</v>
      </c>
      <c r="D706" t="s">
        <v>3235</v>
      </c>
    </row>
    <row r="707" spans="1:4" x14ac:dyDescent="0.3">
      <c r="A707">
        <v>731</v>
      </c>
      <c r="B707" s="13">
        <v>45889</v>
      </c>
      <c r="C707" t="s">
        <v>2254</v>
      </c>
      <c r="D707" t="s">
        <v>3236</v>
      </c>
    </row>
    <row r="708" spans="1:4" x14ac:dyDescent="0.3">
      <c r="A708">
        <v>732</v>
      </c>
      <c r="B708" s="13">
        <v>45889</v>
      </c>
      <c r="C708" t="s">
        <v>2358</v>
      </c>
      <c r="D708" t="s">
        <v>3238</v>
      </c>
    </row>
    <row r="709" spans="1:4" x14ac:dyDescent="0.3">
      <c r="A709">
        <v>733</v>
      </c>
      <c r="B709" s="13">
        <v>45890</v>
      </c>
      <c r="C709" t="s">
        <v>1372</v>
      </c>
      <c r="D709" t="s">
        <v>3239</v>
      </c>
    </row>
    <row r="710" spans="1:4" x14ac:dyDescent="0.3">
      <c r="A710">
        <v>734</v>
      </c>
      <c r="B710" s="13">
        <v>45890</v>
      </c>
      <c r="C710" t="s">
        <v>2907</v>
      </c>
      <c r="D710" t="s">
        <v>3240</v>
      </c>
    </row>
    <row r="711" spans="1:4" x14ac:dyDescent="0.3">
      <c r="A711">
        <v>735</v>
      </c>
      <c r="B711" s="13">
        <v>45890</v>
      </c>
      <c r="C711" t="s">
        <v>1574</v>
      </c>
      <c r="D711" t="s">
        <v>3241</v>
      </c>
    </row>
    <row r="712" spans="1:4" x14ac:dyDescent="0.3">
      <c r="A712">
        <v>736</v>
      </c>
      <c r="B712" s="13">
        <v>45890</v>
      </c>
      <c r="C712" t="s">
        <v>2549</v>
      </c>
      <c r="D712" t="s">
        <v>3242</v>
      </c>
    </row>
    <row r="713" spans="1:4" x14ac:dyDescent="0.3">
      <c r="A713">
        <v>737</v>
      </c>
      <c r="B713" s="13">
        <v>45890</v>
      </c>
      <c r="C713" t="s">
        <v>1716</v>
      </c>
      <c r="D713" t="s">
        <v>3244</v>
      </c>
    </row>
    <row r="714" spans="1:4" x14ac:dyDescent="0.3">
      <c r="A714">
        <v>738</v>
      </c>
      <c r="B714" s="13">
        <v>45890</v>
      </c>
      <c r="C714" t="s">
        <v>1393</v>
      </c>
      <c r="D714" t="s">
        <v>3247</v>
      </c>
    </row>
    <row r="715" spans="1:4" x14ac:dyDescent="0.3">
      <c r="A715">
        <v>739</v>
      </c>
      <c r="B715" s="13">
        <v>45890</v>
      </c>
      <c r="C715" t="s">
        <v>3111</v>
      </c>
      <c r="D715" t="s">
        <v>3248</v>
      </c>
    </row>
    <row r="716" spans="1:4" x14ac:dyDescent="0.3">
      <c r="A716">
        <v>740</v>
      </c>
      <c r="B716" s="13">
        <v>45891</v>
      </c>
      <c r="C716" t="s">
        <v>2849</v>
      </c>
      <c r="D716" t="s">
        <v>3250</v>
      </c>
    </row>
    <row r="717" spans="1:4" x14ac:dyDescent="0.3">
      <c r="A717">
        <v>741</v>
      </c>
      <c r="B717" s="13">
        <v>45891</v>
      </c>
      <c r="C717" t="s">
        <v>1806</v>
      </c>
      <c r="D717" t="s">
        <v>3252</v>
      </c>
    </row>
    <row r="718" spans="1:4" x14ac:dyDescent="0.3">
      <c r="A718">
        <v>742</v>
      </c>
      <c r="B718" s="13">
        <v>45891</v>
      </c>
      <c r="C718" t="s">
        <v>3253</v>
      </c>
      <c r="D718" t="s">
        <v>3257</v>
      </c>
    </row>
    <row r="719" spans="1:4" x14ac:dyDescent="0.3">
      <c r="A719">
        <v>743</v>
      </c>
      <c r="B719" s="13">
        <v>45891</v>
      </c>
      <c r="C719" t="s">
        <v>2601</v>
      </c>
      <c r="D719" t="s">
        <v>3258</v>
      </c>
    </row>
    <row r="720" spans="1:4" x14ac:dyDescent="0.3">
      <c r="A720">
        <v>744</v>
      </c>
      <c r="B720" s="13">
        <v>45891</v>
      </c>
      <c r="C720" t="s">
        <v>3259</v>
      </c>
      <c r="D720" t="s">
        <v>3262</v>
      </c>
    </row>
    <row r="721" spans="1:4" x14ac:dyDescent="0.3">
      <c r="A721">
        <v>745</v>
      </c>
      <c r="B721" s="13">
        <v>45892</v>
      </c>
      <c r="C721" t="s">
        <v>1007</v>
      </c>
      <c r="D721" t="s">
        <v>3263</v>
      </c>
    </row>
    <row r="722" spans="1:4" x14ac:dyDescent="0.3">
      <c r="A722">
        <v>746</v>
      </c>
      <c r="B722" s="13">
        <v>45894</v>
      </c>
      <c r="C722" t="s">
        <v>1393</v>
      </c>
      <c r="D722" t="s">
        <v>3268</v>
      </c>
    </row>
    <row r="723" spans="1:4" x14ac:dyDescent="0.3">
      <c r="A723">
        <v>747</v>
      </c>
      <c r="B723" s="13">
        <v>45894</v>
      </c>
      <c r="C723" t="s">
        <v>1393</v>
      </c>
      <c r="D723" t="s">
        <v>3269</v>
      </c>
    </row>
    <row r="724" spans="1:4" x14ac:dyDescent="0.3">
      <c r="A724">
        <v>748</v>
      </c>
      <c r="B724" s="13">
        <v>45894</v>
      </c>
      <c r="C724" t="s">
        <v>1393</v>
      </c>
      <c r="D724" t="s">
        <v>3270</v>
      </c>
    </row>
    <row r="725" spans="1:4" x14ac:dyDescent="0.3">
      <c r="A725">
        <v>749</v>
      </c>
      <c r="B725" s="13">
        <v>45894</v>
      </c>
      <c r="C725" t="s">
        <v>1799</v>
      </c>
      <c r="D725" t="s">
        <v>3271</v>
      </c>
    </row>
    <row r="726" spans="1:4" x14ac:dyDescent="0.3">
      <c r="A726">
        <v>750</v>
      </c>
      <c r="B726" s="13">
        <v>45894</v>
      </c>
      <c r="C726" t="s">
        <v>3111</v>
      </c>
      <c r="D726" t="s">
        <v>3275</v>
      </c>
    </row>
    <row r="727" spans="1:4" x14ac:dyDescent="0.3">
      <c r="A727">
        <v>751</v>
      </c>
      <c r="B727" s="13">
        <v>45894</v>
      </c>
      <c r="C727" t="s">
        <v>2907</v>
      </c>
      <c r="D727" t="s">
        <v>3276</v>
      </c>
    </row>
    <row r="728" spans="1:4" x14ac:dyDescent="0.3">
      <c r="A728">
        <v>752</v>
      </c>
      <c r="B728" s="13">
        <v>45894</v>
      </c>
      <c r="C728" t="s">
        <v>1571</v>
      </c>
      <c r="D728" t="s">
        <v>3277</v>
      </c>
    </row>
    <row r="729" spans="1:4" x14ac:dyDescent="0.3">
      <c r="A729">
        <v>753</v>
      </c>
      <c r="B729" s="13">
        <v>45894</v>
      </c>
      <c r="C729" t="s">
        <v>2285</v>
      </c>
      <c r="D729" t="s">
        <v>3278</v>
      </c>
    </row>
    <row r="730" spans="1:4" x14ac:dyDescent="0.3">
      <c r="A730">
        <v>754</v>
      </c>
      <c r="B730" s="13">
        <v>45894</v>
      </c>
      <c r="C730" t="s">
        <v>2549</v>
      </c>
      <c r="D730" t="s">
        <v>3279</v>
      </c>
    </row>
    <row r="731" spans="1:4" x14ac:dyDescent="0.3">
      <c r="A731">
        <v>755</v>
      </c>
      <c r="B731" s="13">
        <v>45894</v>
      </c>
      <c r="C731" t="s">
        <v>3280</v>
      </c>
      <c r="D731" t="s">
        <v>3284</v>
      </c>
    </row>
    <row r="732" spans="1:4" x14ac:dyDescent="0.3">
      <c r="A732">
        <v>756</v>
      </c>
      <c r="B732" s="13">
        <v>45894</v>
      </c>
      <c r="C732" t="s">
        <v>3280</v>
      </c>
      <c r="D732" t="s">
        <v>3285</v>
      </c>
    </row>
    <row r="733" spans="1:4" x14ac:dyDescent="0.3">
      <c r="A733">
        <v>757</v>
      </c>
      <c r="B733" s="13">
        <v>45894</v>
      </c>
      <c r="C733" t="s">
        <v>987</v>
      </c>
      <c r="D733" t="s">
        <v>3286</v>
      </c>
    </row>
    <row r="734" spans="1:4" x14ac:dyDescent="0.3">
      <c r="A734">
        <v>758</v>
      </c>
      <c r="B734" s="13">
        <v>45894</v>
      </c>
      <c r="C734" t="s">
        <v>2401</v>
      </c>
      <c r="D734" t="s">
        <v>3288</v>
      </c>
    </row>
    <row r="735" spans="1:4" x14ac:dyDescent="0.3">
      <c r="A735">
        <v>759</v>
      </c>
      <c r="B735" s="13">
        <v>45894</v>
      </c>
      <c r="C735" t="s">
        <v>2299</v>
      </c>
      <c r="D735" t="s">
        <v>3289</v>
      </c>
    </row>
    <row r="736" spans="1:4" x14ac:dyDescent="0.3">
      <c r="A736">
        <v>760</v>
      </c>
      <c r="B736" s="13">
        <v>45894</v>
      </c>
      <c r="C736" t="s">
        <v>1571</v>
      </c>
      <c r="D736" t="s">
        <v>3290</v>
      </c>
    </row>
    <row r="737" spans="1:4" x14ac:dyDescent="0.3">
      <c r="A737">
        <v>761</v>
      </c>
      <c r="B737" s="13">
        <v>45894</v>
      </c>
      <c r="C737" t="s">
        <v>1571</v>
      </c>
      <c r="D737" t="s">
        <v>3291</v>
      </c>
    </row>
    <row r="738" spans="1:4" x14ac:dyDescent="0.3">
      <c r="A738">
        <v>762</v>
      </c>
      <c r="B738" s="13">
        <v>45894</v>
      </c>
      <c r="C738" t="s">
        <v>1015</v>
      </c>
      <c r="D738" t="s">
        <v>3292</v>
      </c>
    </row>
    <row r="739" spans="1:4" x14ac:dyDescent="0.3">
      <c r="A739">
        <v>763</v>
      </c>
      <c r="B739" s="13">
        <v>45895</v>
      </c>
      <c r="C739" t="s">
        <v>1535</v>
      </c>
      <c r="D739" t="s">
        <v>3296</v>
      </c>
    </row>
    <row r="740" spans="1:4" x14ac:dyDescent="0.3">
      <c r="A740">
        <v>764</v>
      </c>
      <c r="B740" s="13">
        <v>45895</v>
      </c>
      <c r="C740" t="s">
        <v>1463</v>
      </c>
      <c r="D740" t="s">
        <v>3297</v>
      </c>
    </row>
    <row r="741" spans="1:4" x14ac:dyDescent="0.3">
      <c r="A741">
        <v>765</v>
      </c>
      <c r="B741" s="13">
        <v>45895</v>
      </c>
      <c r="C741" t="s">
        <v>1015</v>
      </c>
      <c r="D741" t="s">
        <v>3298</v>
      </c>
    </row>
    <row r="742" spans="1:4" x14ac:dyDescent="0.3">
      <c r="A742">
        <v>766</v>
      </c>
      <c r="B742" s="13">
        <v>45895</v>
      </c>
      <c r="C742" t="s">
        <v>1574</v>
      </c>
      <c r="D742" t="s">
        <v>3300</v>
      </c>
    </row>
    <row r="743" spans="1:4" x14ac:dyDescent="0.3">
      <c r="A743">
        <v>767</v>
      </c>
      <c r="B743" s="13">
        <v>45895</v>
      </c>
      <c r="C743" t="s">
        <v>1438</v>
      </c>
      <c r="D743" t="s">
        <v>3301</v>
      </c>
    </row>
    <row r="744" spans="1:4" x14ac:dyDescent="0.3">
      <c r="A744">
        <v>768</v>
      </c>
      <c r="B744" s="13">
        <v>45895</v>
      </c>
      <c r="C744" t="s">
        <v>2849</v>
      </c>
      <c r="D744" t="s">
        <v>3304</v>
      </c>
    </row>
    <row r="745" spans="1:4" x14ac:dyDescent="0.3">
      <c r="A745">
        <v>769</v>
      </c>
      <c r="B745" s="13">
        <v>45895</v>
      </c>
      <c r="C745" t="s">
        <v>2849</v>
      </c>
      <c r="D745" t="s">
        <v>3305</v>
      </c>
    </row>
    <row r="746" spans="1:4" x14ac:dyDescent="0.3">
      <c r="A746">
        <v>770</v>
      </c>
      <c r="B746" s="13">
        <v>45896</v>
      </c>
      <c r="C746" t="s">
        <v>1467</v>
      </c>
      <c r="D746" t="s">
        <v>3309</v>
      </c>
    </row>
    <row r="747" spans="1:4" x14ac:dyDescent="0.3">
      <c r="A747">
        <v>771</v>
      </c>
      <c r="B747" s="13">
        <v>45896</v>
      </c>
      <c r="C747" t="s">
        <v>3106</v>
      </c>
      <c r="D747" t="s">
        <v>3311</v>
      </c>
    </row>
    <row r="748" spans="1:4" x14ac:dyDescent="0.3">
      <c r="A748">
        <v>772</v>
      </c>
      <c r="B748" s="13">
        <v>45896</v>
      </c>
      <c r="C748" t="s">
        <v>1741</v>
      </c>
      <c r="D748" t="s">
        <v>3312</v>
      </c>
    </row>
    <row r="749" spans="1:4" x14ac:dyDescent="0.3">
      <c r="A749">
        <v>773</v>
      </c>
      <c r="B749" s="13">
        <v>45896</v>
      </c>
      <c r="C749" t="s">
        <v>1082</v>
      </c>
      <c r="D749" t="s">
        <v>3313</v>
      </c>
    </row>
    <row r="750" spans="1:4" x14ac:dyDescent="0.3">
      <c r="A750">
        <v>774</v>
      </c>
      <c r="B750" s="13">
        <v>45896</v>
      </c>
      <c r="C750" t="s">
        <v>2458</v>
      </c>
      <c r="D750" t="s">
        <v>3314</v>
      </c>
    </row>
    <row r="751" spans="1:4" x14ac:dyDescent="0.3">
      <c r="A751">
        <v>775</v>
      </c>
      <c r="B751" s="13">
        <v>45897</v>
      </c>
      <c r="C751" t="s">
        <v>1574</v>
      </c>
      <c r="D751" t="s">
        <v>3322</v>
      </c>
    </row>
    <row r="752" spans="1:4" x14ac:dyDescent="0.3">
      <c r="A752">
        <v>776</v>
      </c>
      <c r="B752" s="13">
        <v>45897</v>
      </c>
      <c r="C752" t="s">
        <v>1784</v>
      </c>
      <c r="D752" t="s">
        <v>3323</v>
      </c>
    </row>
    <row r="753" spans="1:4" x14ac:dyDescent="0.3">
      <c r="A753">
        <v>777</v>
      </c>
      <c r="B753" s="13">
        <v>45897</v>
      </c>
      <c r="C753" t="s">
        <v>1147</v>
      </c>
      <c r="D753" t="s">
        <v>3324</v>
      </c>
    </row>
    <row r="754" spans="1:4" x14ac:dyDescent="0.3">
      <c r="A754">
        <v>778</v>
      </c>
      <c r="B754" s="13">
        <v>45897</v>
      </c>
      <c r="C754" t="s">
        <v>1046</v>
      </c>
      <c r="D754" t="s">
        <v>3325</v>
      </c>
    </row>
    <row r="755" spans="1:4" x14ac:dyDescent="0.3">
      <c r="A755">
        <v>779</v>
      </c>
      <c r="B755" s="13">
        <v>45897</v>
      </c>
      <c r="C755" t="s">
        <v>1171</v>
      </c>
      <c r="D755" t="s">
        <v>3326</v>
      </c>
    </row>
    <row r="756" spans="1:4" x14ac:dyDescent="0.3">
      <c r="A756">
        <v>780</v>
      </c>
      <c r="B756" s="13">
        <v>45897</v>
      </c>
      <c r="C756" t="s">
        <v>1571</v>
      </c>
      <c r="D756" t="s">
        <v>3327</v>
      </c>
    </row>
    <row r="757" spans="1:4" x14ac:dyDescent="0.3">
      <c r="A757">
        <v>781</v>
      </c>
      <c r="B757" s="13">
        <v>45897</v>
      </c>
      <c r="C757" t="s">
        <v>1716</v>
      </c>
      <c r="D757" t="s">
        <v>3328</v>
      </c>
    </row>
    <row r="758" spans="1:4" x14ac:dyDescent="0.3">
      <c r="A758">
        <v>782</v>
      </c>
      <c r="B758" s="13">
        <v>45898</v>
      </c>
      <c r="C758" t="s">
        <v>2989</v>
      </c>
      <c r="D758" t="s">
        <v>3332</v>
      </c>
    </row>
    <row r="759" spans="1:4" x14ac:dyDescent="0.3">
      <c r="A759">
        <v>783</v>
      </c>
      <c r="B759" s="13">
        <v>45898</v>
      </c>
      <c r="C759" t="s">
        <v>1548</v>
      </c>
      <c r="D759" t="s">
        <v>3333</v>
      </c>
    </row>
    <row r="760" spans="1:4" x14ac:dyDescent="0.3">
      <c r="A760">
        <v>784</v>
      </c>
      <c r="B760" s="13">
        <v>45898</v>
      </c>
      <c r="C760" t="s">
        <v>1716</v>
      </c>
      <c r="D760" t="s">
        <v>3334</v>
      </c>
    </row>
    <row r="761" spans="1:4" x14ac:dyDescent="0.3">
      <c r="A761">
        <v>785</v>
      </c>
      <c r="B761" s="13">
        <v>45898</v>
      </c>
      <c r="C761" t="s">
        <v>3192</v>
      </c>
      <c r="D761" t="s">
        <v>3335</v>
      </c>
    </row>
    <row r="762" spans="1:4" x14ac:dyDescent="0.3">
      <c r="A762">
        <v>786</v>
      </c>
      <c r="B762" s="13">
        <v>45899</v>
      </c>
      <c r="C762" t="s">
        <v>2860</v>
      </c>
      <c r="D762" t="s">
        <v>3336</v>
      </c>
    </row>
    <row r="763" spans="1:4" x14ac:dyDescent="0.3">
      <c r="A763">
        <v>787</v>
      </c>
      <c r="B763" s="13">
        <v>45899</v>
      </c>
      <c r="C763" t="s">
        <v>1741</v>
      </c>
      <c r="D763" t="s">
        <v>3337</v>
      </c>
    </row>
    <row r="764" spans="1:4" x14ac:dyDescent="0.3">
      <c r="A764">
        <v>788</v>
      </c>
      <c r="B764" s="13">
        <v>45901</v>
      </c>
      <c r="C764" t="s">
        <v>1393</v>
      </c>
      <c r="D764" t="s">
        <v>3344</v>
      </c>
    </row>
    <row r="765" spans="1:4" x14ac:dyDescent="0.3">
      <c r="A765">
        <v>789</v>
      </c>
      <c r="B765" s="13">
        <v>45901</v>
      </c>
      <c r="C765" t="s">
        <v>1393</v>
      </c>
      <c r="D765" t="s">
        <v>3345</v>
      </c>
    </row>
    <row r="766" spans="1:4" x14ac:dyDescent="0.3">
      <c r="A766">
        <v>790</v>
      </c>
      <c r="B766" s="13">
        <v>45901</v>
      </c>
      <c r="C766" t="s">
        <v>1548</v>
      </c>
      <c r="D766" t="s">
        <v>3346</v>
      </c>
    </row>
    <row r="767" spans="1:4" x14ac:dyDescent="0.3">
      <c r="A767">
        <v>791</v>
      </c>
      <c r="B767" s="13">
        <v>45901</v>
      </c>
      <c r="C767" t="s">
        <v>1467</v>
      </c>
      <c r="D767" t="s">
        <v>3347</v>
      </c>
    </row>
    <row r="768" spans="1:4" x14ac:dyDescent="0.3">
      <c r="A768">
        <v>792</v>
      </c>
      <c r="B768" s="13">
        <v>45901</v>
      </c>
      <c r="C768" t="s">
        <v>1806</v>
      </c>
      <c r="D768" t="s">
        <v>3348</v>
      </c>
    </row>
    <row r="769" spans="1:4" x14ac:dyDescent="0.3">
      <c r="A769">
        <v>793</v>
      </c>
      <c r="B769" s="13">
        <v>45901</v>
      </c>
      <c r="C769" t="s">
        <v>1438</v>
      </c>
      <c r="D769" t="s">
        <v>3349</v>
      </c>
    </row>
    <row r="770" spans="1:4" x14ac:dyDescent="0.3">
      <c r="A770">
        <v>794</v>
      </c>
      <c r="B770" s="13">
        <v>45901</v>
      </c>
      <c r="C770" t="s">
        <v>2753</v>
      </c>
      <c r="D770" t="s">
        <v>3350</v>
      </c>
    </row>
    <row r="771" spans="1:4" x14ac:dyDescent="0.3">
      <c r="A771">
        <v>795</v>
      </c>
      <c r="B771" s="13">
        <v>45901</v>
      </c>
      <c r="C771" t="s">
        <v>3338</v>
      </c>
      <c r="D771" t="s">
        <v>3351</v>
      </c>
    </row>
    <row r="772" spans="1:4" x14ac:dyDescent="0.3">
      <c r="A772">
        <v>796</v>
      </c>
      <c r="B772" s="13">
        <v>45901</v>
      </c>
      <c r="C772" t="s">
        <v>1438</v>
      </c>
      <c r="D772" t="s">
        <v>3352</v>
      </c>
    </row>
    <row r="773" spans="1:4" x14ac:dyDescent="0.3">
      <c r="A773">
        <v>797</v>
      </c>
      <c r="B773" s="13">
        <v>45902</v>
      </c>
      <c r="C773" t="s">
        <v>1171</v>
      </c>
      <c r="D773" t="s">
        <v>3355</v>
      </c>
    </row>
    <row r="774" spans="1:4" x14ac:dyDescent="0.3">
      <c r="A774">
        <v>798</v>
      </c>
      <c r="B774" s="13">
        <v>45902</v>
      </c>
      <c r="C774" t="s">
        <v>1971</v>
      </c>
      <c r="D774" t="s">
        <v>3356</v>
      </c>
    </row>
    <row r="775" spans="1:4" x14ac:dyDescent="0.3">
      <c r="A775">
        <v>799</v>
      </c>
      <c r="B775" s="13">
        <v>45902</v>
      </c>
      <c r="C775" t="s">
        <v>2989</v>
      </c>
      <c r="D775" t="s">
        <v>3357</v>
      </c>
    </row>
    <row r="776" spans="1:4" x14ac:dyDescent="0.3">
      <c r="A776">
        <v>800</v>
      </c>
      <c r="B776" s="13">
        <v>45902</v>
      </c>
      <c r="C776" t="s">
        <v>1147</v>
      </c>
      <c r="D776" t="s">
        <v>3358</v>
      </c>
    </row>
    <row r="777" spans="1:4" x14ac:dyDescent="0.3">
      <c r="A777">
        <v>801</v>
      </c>
      <c r="B777" s="13">
        <v>45902</v>
      </c>
      <c r="C777" t="s">
        <v>1571</v>
      </c>
      <c r="D777" t="s">
        <v>3359</v>
      </c>
    </row>
    <row r="778" spans="1:4" x14ac:dyDescent="0.3">
      <c r="A778">
        <v>802</v>
      </c>
      <c r="B778" s="13">
        <v>45902</v>
      </c>
      <c r="C778" t="s">
        <v>1488</v>
      </c>
      <c r="D778" t="s">
        <v>3361</v>
      </c>
    </row>
    <row r="779" spans="1:4" x14ac:dyDescent="0.3">
      <c r="A779">
        <v>803</v>
      </c>
      <c r="B779" s="13">
        <v>45902</v>
      </c>
      <c r="C779" t="s">
        <v>1007</v>
      </c>
      <c r="D779" t="s">
        <v>3362</v>
      </c>
    </row>
    <row r="780" spans="1:4" x14ac:dyDescent="0.3">
      <c r="A780">
        <v>804</v>
      </c>
      <c r="B780" s="13">
        <v>45903</v>
      </c>
      <c r="C780" t="s">
        <v>1784</v>
      </c>
      <c r="D780" t="s">
        <v>3363</v>
      </c>
    </row>
    <row r="781" spans="1:4" x14ac:dyDescent="0.3">
      <c r="A781">
        <v>805</v>
      </c>
      <c r="B781" s="13">
        <v>45903</v>
      </c>
      <c r="C781" t="s">
        <v>1461</v>
      </c>
      <c r="D781" t="s">
        <v>3364</v>
      </c>
    </row>
    <row r="782" spans="1:4" x14ac:dyDescent="0.3">
      <c r="A782">
        <v>806</v>
      </c>
      <c r="B782" s="13">
        <v>45903</v>
      </c>
      <c r="C782" t="s">
        <v>1438</v>
      </c>
      <c r="D782" t="s">
        <v>3365</v>
      </c>
    </row>
    <row r="783" spans="1:4" x14ac:dyDescent="0.3">
      <c r="A783">
        <v>807</v>
      </c>
      <c r="B783" s="13">
        <v>45903</v>
      </c>
      <c r="C783" t="s">
        <v>1171</v>
      </c>
      <c r="D783" t="s">
        <v>3367</v>
      </c>
    </row>
    <row r="784" spans="1:4" x14ac:dyDescent="0.3">
      <c r="A784">
        <v>808</v>
      </c>
      <c r="B784" s="13">
        <v>45903</v>
      </c>
      <c r="C784" t="s">
        <v>1492</v>
      </c>
      <c r="D784" t="s">
        <v>3369</v>
      </c>
    </row>
    <row r="785" spans="1:4" x14ac:dyDescent="0.3">
      <c r="A785">
        <v>809</v>
      </c>
      <c r="B785" s="13">
        <v>45903</v>
      </c>
      <c r="C785" t="s">
        <v>1574</v>
      </c>
      <c r="D785" t="s">
        <v>3372</v>
      </c>
    </row>
    <row r="786" spans="1:4" x14ac:dyDescent="0.3">
      <c r="A786">
        <v>810</v>
      </c>
      <c r="B786" s="13">
        <v>45903</v>
      </c>
      <c r="C786" t="s">
        <v>3280</v>
      </c>
      <c r="D786" t="s">
        <v>3373</v>
      </c>
    </row>
    <row r="787" spans="1:4" x14ac:dyDescent="0.3">
      <c r="A787">
        <v>811</v>
      </c>
      <c r="B787" s="13">
        <v>45903</v>
      </c>
      <c r="C787" t="s">
        <v>1443</v>
      </c>
      <c r="D787" t="s">
        <v>3377</v>
      </c>
    </row>
    <row r="788" spans="1:4" x14ac:dyDescent="0.3">
      <c r="A788">
        <v>812</v>
      </c>
      <c r="B788" s="13">
        <v>45903</v>
      </c>
      <c r="C788" t="s">
        <v>1443</v>
      </c>
      <c r="D788" t="s">
        <v>3378</v>
      </c>
    </row>
    <row r="789" spans="1:4" x14ac:dyDescent="0.3">
      <c r="A789">
        <v>813</v>
      </c>
      <c r="B789" s="13">
        <v>45903</v>
      </c>
      <c r="C789" t="s">
        <v>2312</v>
      </c>
      <c r="D789" t="s">
        <v>3382</v>
      </c>
    </row>
    <row r="790" spans="1:4" x14ac:dyDescent="0.3">
      <c r="A790">
        <v>814</v>
      </c>
      <c r="B790" s="13">
        <v>45903</v>
      </c>
      <c r="C790" t="s">
        <v>3379</v>
      </c>
      <c r="D790" t="s">
        <v>3383</v>
      </c>
    </row>
    <row r="791" spans="1:4" x14ac:dyDescent="0.3">
      <c r="A791">
        <v>815</v>
      </c>
      <c r="B791" s="13">
        <v>45903</v>
      </c>
      <c r="C791" t="s">
        <v>1741</v>
      </c>
      <c r="D791" t="s">
        <v>3384</v>
      </c>
    </row>
    <row r="792" spans="1:4" x14ac:dyDescent="0.3">
      <c r="A792">
        <v>816</v>
      </c>
      <c r="B792" s="13">
        <v>45903</v>
      </c>
      <c r="C792" t="s">
        <v>2312</v>
      </c>
      <c r="D792" t="s">
        <v>3385</v>
      </c>
    </row>
    <row r="793" spans="1:4" x14ac:dyDescent="0.3">
      <c r="A793">
        <v>817</v>
      </c>
      <c r="B793" s="13">
        <v>45903</v>
      </c>
      <c r="C793" t="s">
        <v>1841</v>
      </c>
      <c r="D793" t="s">
        <v>3387</v>
      </c>
    </row>
    <row r="794" spans="1:4" x14ac:dyDescent="0.3">
      <c r="A794">
        <v>818</v>
      </c>
      <c r="B794" s="13">
        <v>45903</v>
      </c>
      <c r="C794" t="s">
        <v>1741</v>
      </c>
      <c r="D794" t="s">
        <v>3389</v>
      </c>
    </row>
    <row r="795" spans="1:4" x14ac:dyDescent="0.3">
      <c r="A795">
        <v>819</v>
      </c>
      <c r="B795" s="13">
        <v>45899</v>
      </c>
      <c r="C795" t="s">
        <v>1741</v>
      </c>
      <c r="D795" t="s">
        <v>3390</v>
      </c>
    </row>
    <row r="796" spans="1:4" x14ac:dyDescent="0.3">
      <c r="A796">
        <v>820</v>
      </c>
      <c r="B796" s="13">
        <v>45904</v>
      </c>
      <c r="C796" t="s">
        <v>1716</v>
      </c>
      <c r="D796" t="s">
        <v>3398</v>
      </c>
    </row>
    <row r="797" spans="1:4" x14ac:dyDescent="0.3">
      <c r="A797">
        <v>821</v>
      </c>
      <c r="B797" s="13">
        <v>45904</v>
      </c>
      <c r="C797" t="s">
        <v>1467</v>
      </c>
      <c r="D797" t="s">
        <v>3399</v>
      </c>
    </row>
    <row r="798" spans="1:4" x14ac:dyDescent="0.3">
      <c r="A798">
        <v>822</v>
      </c>
      <c r="B798" s="13">
        <v>45904</v>
      </c>
      <c r="C798" t="s">
        <v>2907</v>
      </c>
      <c r="D798" t="s">
        <v>3400</v>
      </c>
    </row>
    <row r="799" spans="1:4" x14ac:dyDescent="0.3">
      <c r="A799">
        <v>823</v>
      </c>
      <c r="B799" s="13">
        <v>45904</v>
      </c>
      <c r="C799" t="s">
        <v>1473</v>
      </c>
      <c r="D799" t="s">
        <v>3401</v>
      </c>
    </row>
    <row r="800" spans="1:4" x14ac:dyDescent="0.3">
      <c r="A800">
        <v>824</v>
      </c>
      <c r="B800" s="13">
        <v>45904</v>
      </c>
      <c r="C800" t="s">
        <v>3394</v>
      </c>
      <c r="D800" t="s">
        <v>3402</v>
      </c>
    </row>
    <row r="801" spans="1:4" x14ac:dyDescent="0.3">
      <c r="A801">
        <v>825</v>
      </c>
      <c r="B801" s="13">
        <v>45904</v>
      </c>
      <c r="C801" t="s">
        <v>1488</v>
      </c>
      <c r="D801" t="s">
        <v>3405</v>
      </c>
    </row>
    <row r="802" spans="1:4" x14ac:dyDescent="0.3">
      <c r="A802">
        <v>826</v>
      </c>
      <c r="B802" s="13">
        <v>45904</v>
      </c>
      <c r="C802" t="s">
        <v>1488</v>
      </c>
      <c r="D802" t="s">
        <v>3406</v>
      </c>
    </row>
    <row r="803" spans="1:4" x14ac:dyDescent="0.3">
      <c r="A803">
        <v>827</v>
      </c>
      <c r="B803" s="13">
        <v>45904</v>
      </c>
      <c r="C803" t="s">
        <v>1467</v>
      </c>
      <c r="D803" t="s">
        <v>3407</v>
      </c>
    </row>
    <row r="804" spans="1:4" x14ac:dyDescent="0.3">
      <c r="A804">
        <v>828</v>
      </c>
      <c r="B804" s="13">
        <v>45904</v>
      </c>
      <c r="C804" t="s">
        <v>3388</v>
      </c>
      <c r="D804" t="s">
        <v>3408</v>
      </c>
    </row>
    <row r="805" spans="1:4" x14ac:dyDescent="0.3">
      <c r="A805">
        <v>829</v>
      </c>
      <c r="B805" s="13">
        <v>45904</v>
      </c>
      <c r="C805" t="s">
        <v>3388</v>
      </c>
      <c r="D805" t="s">
        <v>3409</v>
      </c>
    </row>
    <row r="806" spans="1:4" x14ac:dyDescent="0.3">
      <c r="A806">
        <v>830</v>
      </c>
      <c r="B806" s="13">
        <v>45904</v>
      </c>
      <c r="C806" t="s">
        <v>1467</v>
      </c>
      <c r="D806" t="s">
        <v>3410</v>
      </c>
    </row>
    <row r="807" spans="1:4" x14ac:dyDescent="0.3">
      <c r="A807">
        <v>831</v>
      </c>
      <c r="B807" s="13">
        <v>45904</v>
      </c>
      <c r="C807" t="s">
        <v>1488</v>
      </c>
      <c r="D807" t="s">
        <v>3411</v>
      </c>
    </row>
    <row r="808" spans="1:4" x14ac:dyDescent="0.3">
      <c r="A808">
        <v>832</v>
      </c>
      <c r="B808" s="13">
        <v>45904</v>
      </c>
      <c r="C808" t="s">
        <v>1488</v>
      </c>
      <c r="D808" t="s">
        <v>3412</v>
      </c>
    </row>
    <row r="809" spans="1:4" x14ac:dyDescent="0.3">
      <c r="A809">
        <v>833</v>
      </c>
      <c r="B809" s="13">
        <v>45904</v>
      </c>
      <c r="C809" t="s">
        <v>3394</v>
      </c>
      <c r="D809" t="s">
        <v>3413</v>
      </c>
    </row>
    <row r="810" spans="1:4" x14ac:dyDescent="0.3">
      <c r="A810">
        <v>834</v>
      </c>
      <c r="B810" s="13">
        <v>45904</v>
      </c>
      <c r="C810" t="s">
        <v>1473</v>
      </c>
      <c r="D810" t="s">
        <v>3414</v>
      </c>
    </row>
    <row r="811" spans="1:4" x14ac:dyDescent="0.3">
      <c r="A811">
        <v>835</v>
      </c>
      <c r="B811" s="13">
        <v>45904</v>
      </c>
      <c r="C811" t="s">
        <v>2907</v>
      </c>
      <c r="D811" t="s">
        <v>3415</v>
      </c>
    </row>
    <row r="812" spans="1:4" x14ac:dyDescent="0.3">
      <c r="A812">
        <v>836</v>
      </c>
      <c r="B812" s="13">
        <v>45904</v>
      </c>
      <c r="C812" t="s">
        <v>1467</v>
      </c>
      <c r="D812" t="s">
        <v>3416</v>
      </c>
    </row>
    <row r="813" spans="1:4" x14ac:dyDescent="0.3">
      <c r="A813">
        <v>837</v>
      </c>
      <c r="B813" s="13">
        <v>45904</v>
      </c>
      <c r="C813" t="s">
        <v>1716</v>
      </c>
      <c r="D813" t="s">
        <v>3417</v>
      </c>
    </row>
    <row r="814" spans="1:4" x14ac:dyDescent="0.3">
      <c r="A814">
        <v>838</v>
      </c>
      <c r="B814" s="13">
        <v>45905</v>
      </c>
      <c r="C814" t="s">
        <v>1461</v>
      </c>
      <c r="D814" t="s">
        <v>3424</v>
      </c>
    </row>
    <row r="815" spans="1:4" x14ac:dyDescent="0.3">
      <c r="A815">
        <v>839</v>
      </c>
      <c r="B815" s="13">
        <v>45905</v>
      </c>
      <c r="C815" t="s">
        <v>1018</v>
      </c>
      <c r="D815" t="s">
        <v>3425</v>
      </c>
    </row>
    <row r="816" spans="1:4" x14ac:dyDescent="0.3">
      <c r="A816">
        <v>840</v>
      </c>
      <c r="B816" s="13">
        <v>45905</v>
      </c>
      <c r="C816" t="s">
        <v>1438</v>
      </c>
      <c r="D816" t="s">
        <v>3427</v>
      </c>
    </row>
    <row r="817" spans="1:4" x14ac:dyDescent="0.3">
      <c r="A817">
        <v>841</v>
      </c>
      <c r="B817" s="13">
        <v>45905</v>
      </c>
      <c r="C817" t="s">
        <v>1300</v>
      </c>
      <c r="D817" t="s">
        <v>3428</v>
      </c>
    </row>
    <row r="818" spans="1:4" x14ac:dyDescent="0.3">
      <c r="A818">
        <v>842</v>
      </c>
      <c r="B818" s="13">
        <v>45905</v>
      </c>
      <c r="C818" t="s">
        <v>1716</v>
      </c>
      <c r="D818" t="s">
        <v>3430</v>
      </c>
    </row>
    <row r="819" spans="1:4" x14ac:dyDescent="0.3">
      <c r="A819">
        <v>843</v>
      </c>
      <c r="B819" s="13">
        <v>45905</v>
      </c>
      <c r="C819" t="s">
        <v>3140</v>
      </c>
      <c r="D819" t="s">
        <v>3431</v>
      </c>
    </row>
    <row r="820" spans="1:4" x14ac:dyDescent="0.3">
      <c r="A820">
        <v>844</v>
      </c>
      <c r="B820" s="13">
        <v>45905</v>
      </c>
      <c r="C820" t="s">
        <v>3432</v>
      </c>
      <c r="D820" t="s">
        <v>3433</v>
      </c>
    </row>
    <row r="821" spans="1:4" x14ac:dyDescent="0.3">
      <c r="A821">
        <v>845</v>
      </c>
      <c r="B821" s="13">
        <v>45905</v>
      </c>
      <c r="C821" t="s">
        <v>1393</v>
      </c>
      <c r="D821" t="s">
        <v>3434</v>
      </c>
    </row>
    <row r="822" spans="1:4" x14ac:dyDescent="0.3">
      <c r="A822">
        <v>846</v>
      </c>
      <c r="B822" s="13">
        <v>45905</v>
      </c>
      <c r="C822" t="s">
        <v>1467</v>
      </c>
      <c r="D822" t="s">
        <v>3446</v>
      </c>
    </row>
    <row r="823" spans="1:4" x14ac:dyDescent="0.3">
      <c r="A823">
        <v>847</v>
      </c>
      <c r="B823" s="13">
        <v>45906</v>
      </c>
      <c r="C823" t="s">
        <v>3447</v>
      </c>
      <c r="D823" t="s">
        <v>3456</v>
      </c>
    </row>
    <row r="824" spans="1:4" x14ac:dyDescent="0.3">
      <c r="A824">
        <v>848</v>
      </c>
      <c r="B824" s="13">
        <v>45906</v>
      </c>
      <c r="C824" t="s">
        <v>2989</v>
      </c>
      <c r="D824" t="s">
        <v>3458</v>
      </c>
    </row>
    <row r="825" spans="1:4" x14ac:dyDescent="0.3">
      <c r="A825">
        <v>849</v>
      </c>
      <c r="B825" s="13">
        <v>45906</v>
      </c>
      <c r="C825" t="s">
        <v>3450</v>
      </c>
      <c r="D825" t="s">
        <v>3460</v>
      </c>
    </row>
    <row r="826" spans="1:4" x14ac:dyDescent="0.3">
      <c r="A826">
        <v>850</v>
      </c>
      <c r="B826" s="13">
        <v>45908</v>
      </c>
      <c r="C826" t="s">
        <v>1488</v>
      </c>
      <c r="D826" t="s">
        <v>3462</v>
      </c>
    </row>
    <row r="827" spans="1:4" x14ac:dyDescent="0.3">
      <c r="A827">
        <v>851</v>
      </c>
      <c r="B827" s="13">
        <v>45908</v>
      </c>
      <c r="C827" t="s">
        <v>1580</v>
      </c>
      <c r="D827" t="s">
        <v>3463</v>
      </c>
    </row>
    <row r="828" spans="1:4" x14ac:dyDescent="0.3">
      <c r="A828">
        <v>852</v>
      </c>
      <c r="B828" s="13">
        <v>45908</v>
      </c>
      <c r="C828" t="s">
        <v>1300</v>
      </c>
      <c r="D828" t="s">
        <v>3464</v>
      </c>
    </row>
    <row r="829" spans="1:4" x14ac:dyDescent="0.3">
      <c r="A829">
        <v>853</v>
      </c>
      <c r="B829" s="13">
        <v>45908</v>
      </c>
      <c r="C829" t="s">
        <v>1574</v>
      </c>
      <c r="D829" t="s">
        <v>3465</v>
      </c>
    </row>
    <row r="830" spans="1:4" x14ac:dyDescent="0.3">
      <c r="A830">
        <v>854</v>
      </c>
      <c r="B830" s="13">
        <v>45908</v>
      </c>
      <c r="C830" t="s">
        <v>1665</v>
      </c>
      <c r="D830" t="s">
        <v>3468</v>
      </c>
    </row>
    <row r="831" spans="1:4" x14ac:dyDescent="0.3">
      <c r="A831">
        <v>855</v>
      </c>
      <c r="B831" s="13">
        <v>45908</v>
      </c>
      <c r="C831" t="s">
        <v>1053</v>
      </c>
      <c r="D831" t="s">
        <v>3469</v>
      </c>
    </row>
    <row r="832" spans="1:4" x14ac:dyDescent="0.3">
      <c r="A832">
        <v>856</v>
      </c>
      <c r="B832" s="13">
        <v>45908</v>
      </c>
      <c r="C832" t="s">
        <v>1473</v>
      </c>
      <c r="D832" t="s">
        <v>3470</v>
      </c>
    </row>
    <row r="833" spans="1:4" x14ac:dyDescent="0.3">
      <c r="A833">
        <v>857</v>
      </c>
      <c r="B833" s="13">
        <v>45908</v>
      </c>
      <c r="C833" t="s">
        <v>1393</v>
      </c>
      <c r="D833" t="s">
        <v>3471</v>
      </c>
    </row>
    <row r="834" spans="1:4" x14ac:dyDescent="0.3">
      <c r="A834">
        <v>858</v>
      </c>
      <c r="B834" s="13">
        <v>45909</v>
      </c>
      <c r="C834" t="s">
        <v>2614</v>
      </c>
      <c r="D834" t="s">
        <v>3483</v>
      </c>
    </row>
    <row r="835" spans="1:4" x14ac:dyDescent="0.3">
      <c r="A835">
        <v>859</v>
      </c>
      <c r="B835" s="13">
        <v>45909</v>
      </c>
      <c r="C835" t="s">
        <v>2401</v>
      </c>
      <c r="D835" t="s">
        <v>3484</v>
      </c>
    </row>
    <row r="836" spans="1:4" x14ac:dyDescent="0.3">
      <c r="A836">
        <v>860</v>
      </c>
      <c r="B836" s="13">
        <v>45909</v>
      </c>
      <c r="C836" t="s">
        <v>987</v>
      </c>
      <c r="D836" t="s">
        <v>3485</v>
      </c>
    </row>
    <row r="837" spans="1:4" x14ac:dyDescent="0.3">
      <c r="A837">
        <v>861</v>
      </c>
      <c r="B837" s="13">
        <v>45909</v>
      </c>
      <c r="C837" t="s">
        <v>2458</v>
      </c>
      <c r="D837" t="s">
        <v>3486</v>
      </c>
    </row>
    <row r="838" spans="1:4" x14ac:dyDescent="0.3">
      <c r="A838">
        <v>862</v>
      </c>
      <c r="B838" s="13">
        <v>45909</v>
      </c>
      <c r="C838" t="s">
        <v>1861</v>
      </c>
      <c r="D838" t="s">
        <v>3487</v>
      </c>
    </row>
    <row r="839" spans="1:4" x14ac:dyDescent="0.3">
      <c r="A839">
        <v>863</v>
      </c>
      <c r="B839" s="13">
        <v>45910</v>
      </c>
      <c r="C839" t="s">
        <v>1443</v>
      </c>
      <c r="D839" t="s">
        <v>3488</v>
      </c>
    </row>
    <row r="840" spans="1:4" x14ac:dyDescent="0.3">
      <c r="A840">
        <v>864</v>
      </c>
      <c r="B840" s="13">
        <v>45910</v>
      </c>
      <c r="C840" t="s">
        <v>1665</v>
      </c>
      <c r="D840" t="s">
        <v>3489</v>
      </c>
    </row>
    <row r="841" spans="1:4" x14ac:dyDescent="0.3">
      <c r="A841">
        <v>865</v>
      </c>
      <c r="B841" s="13">
        <v>45910</v>
      </c>
      <c r="C841" t="s">
        <v>1864</v>
      </c>
      <c r="D841" t="s">
        <v>3490</v>
      </c>
    </row>
    <row r="842" spans="1:4" x14ac:dyDescent="0.3">
      <c r="A842">
        <v>866</v>
      </c>
      <c r="B842" s="13">
        <v>45910</v>
      </c>
      <c r="C842" t="s">
        <v>1535</v>
      </c>
      <c r="D842" t="s">
        <v>3493</v>
      </c>
    </row>
    <row r="843" spans="1:4" x14ac:dyDescent="0.3">
      <c r="A843">
        <v>867</v>
      </c>
      <c r="B843" s="13">
        <v>45910</v>
      </c>
      <c r="C843" t="s">
        <v>3491</v>
      </c>
      <c r="D843" t="s">
        <v>3497</v>
      </c>
    </row>
    <row r="844" spans="1:4" x14ac:dyDescent="0.3">
      <c r="A844">
        <v>868</v>
      </c>
      <c r="B844" s="13">
        <v>45910</v>
      </c>
      <c r="C844" t="s">
        <v>1438</v>
      </c>
      <c r="D844" t="s">
        <v>3498</v>
      </c>
    </row>
    <row r="845" spans="1:4" x14ac:dyDescent="0.3">
      <c r="A845">
        <v>869</v>
      </c>
      <c r="B845" s="13">
        <v>45910</v>
      </c>
      <c r="C845" t="s">
        <v>3379</v>
      </c>
      <c r="D845" t="s">
        <v>3499</v>
      </c>
    </row>
    <row r="846" spans="1:4" x14ac:dyDescent="0.3">
      <c r="A846">
        <v>870</v>
      </c>
      <c r="B846" s="13">
        <v>45910</v>
      </c>
      <c r="C846" t="s">
        <v>1438</v>
      </c>
      <c r="D846" t="s">
        <v>3500</v>
      </c>
    </row>
    <row r="847" spans="1:4" x14ac:dyDescent="0.3">
      <c r="A847">
        <v>871</v>
      </c>
      <c r="B847" s="13">
        <v>45910</v>
      </c>
      <c r="C847" t="s">
        <v>1300</v>
      </c>
      <c r="D847" t="s">
        <v>3501</v>
      </c>
    </row>
    <row r="848" spans="1:4" x14ac:dyDescent="0.3">
      <c r="A848">
        <v>872</v>
      </c>
      <c r="B848" s="13">
        <v>45910</v>
      </c>
      <c r="C848" t="s">
        <v>2774</v>
      </c>
      <c r="D848" t="s">
        <v>3502</v>
      </c>
    </row>
    <row r="849" spans="1:4" x14ac:dyDescent="0.3">
      <c r="A849">
        <v>873</v>
      </c>
      <c r="B849" s="13">
        <v>45910</v>
      </c>
      <c r="C849" t="s">
        <v>2774</v>
      </c>
      <c r="D849" t="s">
        <v>3503</v>
      </c>
    </row>
    <row r="850" spans="1:4" x14ac:dyDescent="0.3">
      <c r="A850">
        <v>874</v>
      </c>
      <c r="B850" s="13">
        <v>45910</v>
      </c>
      <c r="C850" t="s">
        <v>1443</v>
      </c>
      <c r="D850" t="s">
        <v>3504</v>
      </c>
    </row>
    <row r="851" spans="1:4" x14ac:dyDescent="0.3">
      <c r="A851">
        <v>875</v>
      </c>
      <c r="B851" s="13">
        <v>45910</v>
      </c>
      <c r="C851" t="s">
        <v>1443</v>
      </c>
      <c r="D851" t="s">
        <v>3505</v>
      </c>
    </row>
    <row r="852" spans="1:4" x14ac:dyDescent="0.3">
      <c r="A852">
        <v>876</v>
      </c>
      <c r="B852" s="13">
        <v>45910</v>
      </c>
      <c r="C852" t="s">
        <v>1784</v>
      </c>
      <c r="D852" t="s">
        <v>3506</v>
      </c>
    </row>
    <row r="853" spans="1:4" x14ac:dyDescent="0.3">
      <c r="A853">
        <v>877</v>
      </c>
      <c r="B853" s="13">
        <v>45911</v>
      </c>
      <c r="C853" t="s">
        <v>1461</v>
      </c>
      <c r="D853" t="s">
        <v>3512</v>
      </c>
    </row>
    <row r="854" spans="1:4" x14ac:dyDescent="0.3">
      <c r="A854">
        <v>878</v>
      </c>
      <c r="B854" s="13">
        <v>45911</v>
      </c>
      <c r="C854" t="s">
        <v>1082</v>
      </c>
      <c r="D854" t="s">
        <v>3513</v>
      </c>
    </row>
    <row r="855" spans="1:4" x14ac:dyDescent="0.3">
      <c r="A855">
        <v>879</v>
      </c>
      <c r="B855" s="13">
        <v>45911</v>
      </c>
      <c r="C855" t="s">
        <v>1082</v>
      </c>
      <c r="D855" t="s">
        <v>3514</v>
      </c>
    </row>
    <row r="856" spans="1:4" x14ac:dyDescent="0.3">
      <c r="A856">
        <v>880</v>
      </c>
      <c r="B856" s="13">
        <v>45911</v>
      </c>
      <c r="C856" t="s">
        <v>1806</v>
      </c>
      <c r="D856" t="s">
        <v>3515</v>
      </c>
    </row>
    <row r="857" spans="1:4" x14ac:dyDescent="0.3">
      <c r="A857">
        <v>881</v>
      </c>
      <c r="B857" s="13">
        <v>45911</v>
      </c>
      <c r="C857" t="s">
        <v>987</v>
      </c>
      <c r="D857" t="s">
        <v>3516</v>
      </c>
    </row>
    <row r="858" spans="1:4" x14ac:dyDescent="0.3">
      <c r="A858">
        <v>882</v>
      </c>
      <c r="B858" s="13">
        <v>45911</v>
      </c>
      <c r="C858" t="s">
        <v>1443</v>
      </c>
      <c r="D858" t="s">
        <v>3519</v>
      </c>
    </row>
    <row r="859" spans="1:4" x14ac:dyDescent="0.3">
      <c r="A859">
        <v>883</v>
      </c>
      <c r="B859" s="13">
        <v>45911</v>
      </c>
      <c r="C859" t="s">
        <v>1393</v>
      </c>
      <c r="D859" t="s">
        <v>3520</v>
      </c>
    </row>
    <row r="860" spans="1:4" x14ac:dyDescent="0.3">
      <c r="A860">
        <v>884</v>
      </c>
      <c r="B860" s="13">
        <v>45911</v>
      </c>
      <c r="C860" t="s">
        <v>1393</v>
      </c>
      <c r="D860" t="s">
        <v>3521</v>
      </c>
    </row>
    <row r="861" spans="1:4" x14ac:dyDescent="0.3">
      <c r="A861">
        <v>885</v>
      </c>
      <c r="B861" s="13">
        <v>45911</v>
      </c>
      <c r="C861" t="s">
        <v>1784</v>
      </c>
      <c r="D861" t="s">
        <v>3522</v>
      </c>
    </row>
    <row r="862" spans="1:4" x14ac:dyDescent="0.3">
      <c r="A862">
        <v>886</v>
      </c>
      <c r="B862" s="13">
        <v>45911</v>
      </c>
      <c r="C862" t="s">
        <v>3106</v>
      </c>
      <c r="D862" t="s">
        <v>3523</v>
      </c>
    </row>
    <row r="863" spans="1:4" x14ac:dyDescent="0.3">
      <c r="A863">
        <v>887</v>
      </c>
      <c r="B863" s="13">
        <v>45912</v>
      </c>
      <c r="C863" t="s">
        <v>1467</v>
      </c>
      <c r="D863" t="s">
        <v>3525</v>
      </c>
    </row>
    <row r="864" spans="1:4" x14ac:dyDescent="0.3">
      <c r="A864">
        <v>888</v>
      </c>
      <c r="B864" s="13">
        <v>45912</v>
      </c>
      <c r="C864" t="s">
        <v>1665</v>
      </c>
      <c r="D864" t="s">
        <v>3526</v>
      </c>
    </row>
    <row r="865" spans="1:4" x14ac:dyDescent="0.3">
      <c r="A865">
        <v>889</v>
      </c>
      <c r="B865" s="13">
        <v>45912</v>
      </c>
      <c r="C865" t="s">
        <v>1716</v>
      </c>
      <c r="D865" t="s">
        <v>3527</v>
      </c>
    </row>
    <row r="866" spans="1:4" x14ac:dyDescent="0.3">
      <c r="A866">
        <v>890</v>
      </c>
      <c r="B866" s="13">
        <v>45912</v>
      </c>
      <c r="C866" t="s">
        <v>2907</v>
      </c>
      <c r="D866" t="s">
        <v>3528</v>
      </c>
    </row>
    <row r="867" spans="1:4" x14ac:dyDescent="0.3">
      <c r="A867">
        <v>891</v>
      </c>
      <c r="B867" s="13">
        <v>45912</v>
      </c>
      <c r="C867" t="s">
        <v>1716</v>
      </c>
      <c r="D867" t="s">
        <v>3530</v>
      </c>
    </row>
    <row r="868" spans="1:4" x14ac:dyDescent="0.3">
      <c r="A868">
        <v>892</v>
      </c>
      <c r="B868" s="13">
        <v>45912</v>
      </c>
      <c r="C868" t="s">
        <v>1463</v>
      </c>
      <c r="D868" t="s">
        <v>3531</v>
      </c>
    </row>
    <row r="869" spans="1:4" x14ac:dyDescent="0.3">
      <c r="A869">
        <v>893</v>
      </c>
      <c r="B869" s="13">
        <v>45912</v>
      </c>
      <c r="C869" t="s">
        <v>3532</v>
      </c>
      <c r="D869" t="s">
        <v>3533</v>
      </c>
    </row>
    <row r="870" spans="1:4" x14ac:dyDescent="0.3">
      <c r="A870">
        <v>894</v>
      </c>
      <c r="B870" s="13">
        <v>45913</v>
      </c>
      <c r="C870" t="s">
        <v>1716</v>
      </c>
      <c r="D870" t="s">
        <v>3536</v>
      </c>
    </row>
    <row r="871" spans="1:4" x14ac:dyDescent="0.3">
      <c r="A871">
        <v>895</v>
      </c>
      <c r="B871" s="13">
        <v>45915</v>
      </c>
      <c r="C871" t="s">
        <v>1443</v>
      </c>
      <c r="D871" t="s">
        <v>3539</v>
      </c>
    </row>
    <row r="872" spans="1:4" x14ac:dyDescent="0.3">
      <c r="A872">
        <v>896</v>
      </c>
      <c r="B872" s="13">
        <v>45915</v>
      </c>
      <c r="C872" t="s">
        <v>1974</v>
      </c>
      <c r="D872" t="s">
        <v>3540</v>
      </c>
    </row>
    <row r="873" spans="1:4" x14ac:dyDescent="0.3">
      <c r="A873">
        <v>897</v>
      </c>
      <c r="B873" s="13">
        <v>45915</v>
      </c>
      <c r="C873" t="s">
        <v>1053</v>
      </c>
      <c r="D873" t="s">
        <v>3541</v>
      </c>
    </row>
    <row r="874" spans="1:4" x14ac:dyDescent="0.3">
      <c r="A874">
        <v>898</v>
      </c>
      <c r="B874" s="13">
        <v>45915</v>
      </c>
      <c r="C874" t="s">
        <v>1855</v>
      </c>
      <c r="D874" t="s">
        <v>3542</v>
      </c>
    </row>
    <row r="875" spans="1:4" x14ac:dyDescent="0.3">
      <c r="A875">
        <v>899</v>
      </c>
      <c r="B875" s="13">
        <v>45915</v>
      </c>
      <c r="C875" t="s">
        <v>1393</v>
      </c>
      <c r="D875" t="s">
        <v>3543</v>
      </c>
    </row>
    <row r="876" spans="1:4" x14ac:dyDescent="0.3">
      <c r="A876">
        <v>900</v>
      </c>
      <c r="B876" s="13">
        <v>45915</v>
      </c>
      <c r="C876" t="s">
        <v>1147</v>
      </c>
      <c r="D876" t="s">
        <v>3544</v>
      </c>
    </row>
    <row r="877" spans="1:4" x14ac:dyDescent="0.3">
      <c r="A877">
        <v>901</v>
      </c>
      <c r="B877" s="13">
        <v>45915</v>
      </c>
      <c r="C877" t="s">
        <v>1438</v>
      </c>
      <c r="D877" t="s">
        <v>3546</v>
      </c>
    </row>
    <row r="878" spans="1:4" x14ac:dyDescent="0.3">
      <c r="A878">
        <v>902</v>
      </c>
      <c r="B878" s="13">
        <v>45916</v>
      </c>
      <c r="C878" t="s">
        <v>1574</v>
      </c>
      <c r="D878" t="s">
        <v>3548</v>
      </c>
    </row>
    <row r="879" spans="1:4" x14ac:dyDescent="0.3">
      <c r="A879">
        <v>903</v>
      </c>
      <c r="B879" s="13">
        <v>45916</v>
      </c>
      <c r="C879" t="s">
        <v>2285</v>
      </c>
      <c r="D879" t="s">
        <v>3549</v>
      </c>
    </row>
    <row r="880" spans="1:4" x14ac:dyDescent="0.3">
      <c r="A880">
        <v>904</v>
      </c>
      <c r="B880" s="13">
        <v>45916</v>
      </c>
      <c r="C880" t="s">
        <v>1974</v>
      </c>
      <c r="D880" t="s">
        <v>3551</v>
      </c>
    </row>
    <row r="881" spans="1:4" x14ac:dyDescent="0.3">
      <c r="A881">
        <v>905</v>
      </c>
      <c r="B881" s="13">
        <v>45916</v>
      </c>
      <c r="C881" t="s">
        <v>1438</v>
      </c>
      <c r="D881" t="s">
        <v>3552</v>
      </c>
    </row>
    <row r="882" spans="1:4" x14ac:dyDescent="0.3">
      <c r="A882">
        <v>906</v>
      </c>
      <c r="B882" s="13">
        <v>45916</v>
      </c>
      <c r="C882" t="s">
        <v>1448</v>
      </c>
      <c r="D882" t="s">
        <v>3553</v>
      </c>
    </row>
    <row r="883" spans="1:4" x14ac:dyDescent="0.3">
      <c r="A883">
        <v>907</v>
      </c>
      <c r="B883" s="13">
        <v>45916</v>
      </c>
      <c r="C883" t="s">
        <v>1015</v>
      </c>
      <c r="D883" t="s">
        <v>3554</v>
      </c>
    </row>
    <row r="884" spans="1:4" x14ac:dyDescent="0.3">
      <c r="A884">
        <v>908</v>
      </c>
      <c r="B884" s="13">
        <v>45916</v>
      </c>
      <c r="C884" t="s">
        <v>1716</v>
      </c>
      <c r="D884" t="s">
        <v>3555</v>
      </c>
    </row>
    <row r="885" spans="1:4" x14ac:dyDescent="0.3">
      <c r="A885">
        <v>909</v>
      </c>
      <c r="B885" s="13">
        <v>45916</v>
      </c>
      <c r="C885" t="s">
        <v>987</v>
      </c>
      <c r="D885" t="s">
        <v>3556</v>
      </c>
    </row>
    <row r="886" spans="1:4" x14ac:dyDescent="0.3">
      <c r="A886">
        <v>910</v>
      </c>
      <c r="B886" s="13">
        <v>45916</v>
      </c>
      <c r="C886" t="s">
        <v>1488</v>
      </c>
      <c r="D886" t="s">
        <v>3557</v>
      </c>
    </row>
    <row r="887" spans="1:4" x14ac:dyDescent="0.3">
      <c r="A887">
        <v>911</v>
      </c>
      <c r="B887" s="13">
        <v>45917</v>
      </c>
      <c r="C887" t="s">
        <v>3559</v>
      </c>
      <c r="D887" t="s">
        <v>3566</v>
      </c>
    </row>
    <row r="888" spans="1:4" x14ac:dyDescent="0.3">
      <c r="A888">
        <v>912</v>
      </c>
      <c r="B888" s="13">
        <v>45917</v>
      </c>
      <c r="C888" t="s">
        <v>1799</v>
      </c>
      <c r="D888" t="s">
        <v>3567</v>
      </c>
    </row>
    <row r="889" spans="1:4" x14ac:dyDescent="0.3">
      <c r="A889">
        <v>913</v>
      </c>
      <c r="B889" s="13">
        <v>45917</v>
      </c>
      <c r="C889" t="s">
        <v>1741</v>
      </c>
      <c r="D889" t="s">
        <v>3568</v>
      </c>
    </row>
    <row r="890" spans="1:4" x14ac:dyDescent="0.3">
      <c r="A890">
        <v>914</v>
      </c>
      <c r="B890" s="13">
        <v>45917</v>
      </c>
      <c r="C890" t="s">
        <v>1716</v>
      </c>
      <c r="D890" t="s">
        <v>3570</v>
      </c>
    </row>
    <row r="891" spans="1:4" x14ac:dyDescent="0.3">
      <c r="A891">
        <v>915</v>
      </c>
      <c r="B891" s="13">
        <v>45917</v>
      </c>
      <c r="C891" t="s">
        <v>2138</v>
      </c>
      <c r="D891" t="s">
        <v>3571</v>
      </c>
    </row>
    <row r="892" spans="1:4" x14ac:dyDescent="0.3">
      <c r="A892">
        <v>916</v>
      </c>
      <c r="B892" s="13">
        <v>45917</v>
      </c>
      <c r="C892" t="s">
        <v>2141</v>
      </c>
      <c r="D892" t="s">
        <v>3572</v>
      </c>
    </row>
    <row r="893" spans="1:4" x14ac:dyDescent="0.3">
      <c r="A893">
        <v>917</v>
      </c>
      <c r="B893" s="13">
        <v>45917</v>
      </c>
      <c r="C893" t="s">
        <v>1665</v>
      </c>
      <c r="D893" t="s">
        <v>3573</v>
      </c>
    </row>
    <row r="894" spans="1:4" x14ac:dyDescent="0.3">
      <c r="A894">
        <v>918</v>
      </c>
      <c r="B894" s="13">
        <v>45918</v>
      </c>
      <c r="C894" t="s">
        <v>1393</v>
      </c>
      <c r="D894" t="s">
        <v>3585</v>
      </c>
    </row>
    <row r="895" spans="1:4" x14ac:dyDescent="0.3">
      <c r="A895">
        <v>919</v>
      </c>
      <c r="B895" s="13">
        <v>45918</v>
      </c>
      <c r="C895" t="s">
        <v>1026</v>
      </c>
      <c r="D895" t="s">
        <v>3586</v>
      </c>
    </row>
    <row r="896" spans="1:4" x14ac:dyDescent="0.3">
      <c r="A896">
        <v>920</v>
      </c>
      <c r="B896" s="13">
        <v>45918</v>
      </c>
      <c r="C896" t="s">
        <v>1461</v>
      </c>
      <c r="D896" t="s">
        <v>3587</v>
      </c>
    </row>
    <row r="897" spans="1:4" x14ac:dyDescent="0.3">
      <c r="A897">
        <v>921</v>
      </c>
      <c r="B897" s="13">
        <v>45918</v>
      </c>
      <c r="C897" t="s">
        <v>1467</v>
      </c>
      <c r="D897" t="s">
        <v>3588</v>
      </c>
    </row>
    <row r="898" spans="1:4" x14ac:dyDescent="0.3">
      <c r="A898">
        <v>922</v>
      </c>
      <c r="B898" s="13">
        <v>45918</v>
      </c>
      <c r="C898" t="s">
        <v>3111</v>
      </c>
      <c r="D898" t="s">
        <v>3590</v>
      </c>
    </row>
    <row r="899" spans="1:4" x14ac:dyDescent="0.3">
      <c r="A899">
        <v>923</v>
      </c>
      <c r="B899" s="13">
        <v>45918</v>
      </c>
      <c r="C899" t="s">
        <v>1925</v>
      </c>
      <c r="D899" t="s">
        <v>3591</v>
      </c>
    </row>
    <row r="900" spans="1:4" x14ac:dyDescent="0.3">
      <c r="A900">
        <v>924</v>
      </c>
      <c r="B900" s="13">
        <v>45918</v>
      </c>
      <c r="C900" t="s">
        <v>3439</v>
      </c>
      <c r="D900" t="s">
        <v>3592</v>
      </c>
    </row>
    <row r="901" spans="1:4" x14ac:dyDescent="0.3">
      <c r="A901">
        <v>925</v>
      </c>
      <c r="B901" s="13">
        <v>45918</v>
      </c>
      <c r="C901" t="s">
        <v>1438</v>
      </c>
      <c r="D901" t="s">
        <v>3593</v>
      </c>
    </row>
    <row r="902" spans="1:4" x14ac:dyDescent="0.3">
      <c r="A902">
        <v>926</v>
      </c>
      <c r="B902" s="13">
        <v>45918</v>
      </c>
      <c r="C902" t="s">
        <v>1741</v>
      </c>
      <c r="D902" t="s">
        <v>3594</v>
      </c>
    </row>
    <row r="903" spans="1:4" x14ac:dyDescent="0.3">
      <c r="A903">
        <v>927</v>
      </c>
      <c r="B903" s="13">
        <v>45918</v>
      </c>
      <c r="C903" t="s">
        <v>2800</v>
      </c>
      <c r="D903" t="s">
        <v>3595</v>
      </c>
    </row>
    <row r="904" spans="1:4" x14ac:dyDescent="0.3">
      <c r="A904">
        <v>928</v>
      </c>
      <c r="B904" s="13">
        <v>45918</v>
      </c>
      <c r="C904" t="s">
        <v>3106</v>
      </c>
      <c r="D904" t="s">
        <v>3596</v>
      </c>
    </row>
    <row r="905" spans="1:4" x14ac:dyDescent="0.3">
      <c r="A905">
        <v>929</v>
      </c>
      <c r="B905" s="13">
        <v>45918</v>
      </c>
      <c r="C905" t="s">
        <v>2695</v>
      </c>
      <c r="D905" t="s">
        <v>3597</v>
      </c>
    </row>
    <row r="906" spans="1:4" x14ac:dyDescent="0.3">
      <c r="A906">
        <v>930</v>
      </c>
      <c r="B906" s="13">
        <v>45918</v>
      </c>
      <c r="C906" t="s">
        <v>2312</v>
      </c>
      <c r="D906" t="s">
        <v>3598</v>
      </c>
    </row>
    <row r="907" spans="1:4" x14ac:dyDescent="0.3">
      <c r="A907">
        <v>931</v>
      </c>
      <c r="B907" s="13">
        <v>45919</v>
      </c>
      <c r="C907" t="s">
        <v>1082</v>
      </c>
      <c r="D907" t="s">
        <v>3605</v>
      </c>
    </row>
    <row r="908" spans="1:4" x14ac:dyDescent="0.3">
      <c r="A908">
        <v>932</v>
      </c>
      <c r="B908" s="13">
        <v>45919</v>
      </c>
      <c r="C908" t="s">
        <v>1393</v>
      </c>
      <c r="D908" t="s">
        <v>3606</v>
      </c>
    </row>
    <row r="909" spans="1:4" x14ac:dyDescent="0.3">
      <c r="A909">
        <v>933</v>
      </c>
      <c r="B909" s="13">
        <v>45919</v>
      </c>
      <c r="C909" t="s">
        <v>1018</v>
      </c>
      <c r="D909" t="s">
        <v>3607</v>
      </c>
    </row>
    <row r="910" spans="1:4" x14ac:dyDescent="0.3">
      <c r="A910">
        <v>934</v>
      </c>
      <c r="B910" s="13">
        <v>45919</v>
      </c>
      <c r="C910" t="s">
        <v>2733</v>
      </c>
      <c r="D910" t="s">
        <v>3609</v>
      </c>
    </row>
    <row r="911" spans="1:4" x14ac:dyDescent="0.3">
      <c r="A911">
        <v>935</v>
      </c>
      <c r="B911" s="13">
        <v>45920</v>
      </c>
      <c r="C911" t="s">
        <v>1803</v>
      </c>
      <c r="D911" t="s">
        <v>3617</v>
      </c>
    </row>
    <row r="912" spans="1:4" x14ac:dyDescent="0.3">
      <c r="A912">
        <v>936</v>
      </c>
      <c r="B912" s="13">
        <v>45922</v>
      </c>
      <c r="C912" t="s">
        <v>1431</v>
      </c>
      <c r="D912" t="s">
        <v>3622</v>
      </c>
    </row>
    <row r="913" spans="1:4" x14ac:dyDescent="0.3">
      <c r="A913">
        <v>937</v>
      </c>
      <c r="B913" s="13">
        <v>45922</v>
      </c>
      <c r="C913" t="s">
        <v>1971</v>
      </c>
      <c r="D913" t="s">
        <v>3623</v>
      </c>
    </row>
    <row r="914" spans="1:4" x14ac:dyDescent="0.3">
      <c r="A914">
        <v>938</v>
      </c>
      <c r="B914" s="13">
        <v>45922</v>
      </c>
      <c r="C914" t="s">
        <v>1574</v>
      </c>
      <c r="D914" t="s">
        <v>3624</v>
      </c>
    </row>
    <row r="915" spans="1:4" x14ac:dyDescent="0.3">
      <c r="A915">
        <v>939</v>
      </c>
      <c r="B915" s="13">
        <v>45922</v>
      </c>
      <c r="C915" t="s">
        <v>1461</v>
      </c>
      <c r="D915" t="s">
        <v>3625</v>
      </c>
    </row>
    <row r="916" spans="1:4" x14ac:dyDescent="0.3">
      <c r="A916">
        <v>940</v>
      </c>
      <c r="B916" s="13">
        <v>45922</v>
      </c>
      <c r="C916" t="s">
        <v>1436</v>
      </c>
      <c r="D916" t="s">
        <v>3626</v>
      </c>
    </row>
    <row r="917" spans="1:4" x14ac:dyDescent="0.3">
      <c r="A917">
        <v>941</v>
      </c>
      <c r="B917" s="13">
        <v>45922</v>
      </c>
      <c r="C917" t="s">
        <v>2401</v>
      </c>
      <c r="D917" t="s">
        <v>3627</v>
      </c>
    </row>
    <row r="918" spans="1:4" x14ac:dyDescent="0.3">
      <c r="A918">
        <v>942</v>
      </c>
      <c r="B918" s="13">
        <v>45922</v>
      </c>
      <c r="C918" t="s">
        <v>1026</v>
      </c>
      <c r="D918" t="s">
        <v>3628</v>
      </c>
    </row>
    <row r="919" spans="1:4" x14ac:dyDescent="0.3">
      <c r="A919">
        <v>943</v>
      </c>
      <c r="B919" s="13">
        <v>45923</v>
      </c>
      <c r="C919" t="s">
        <v>1053</v>
      </c>
      <c r="D919" t="s">
        <v>3632</v>
      </c>
    </row>
    <row r="920" spans="1:4" x14ac:dyDescent="0.3">
      <c r="A920">
        <v>944</v>
      </c>
      <c r="B920" s="13">
        <v>45923</v>
      </c>
      <c r="C920" t="s">
        <v>1018</v>
      </c>
      <c r="D920" t="s">
        <v>3634</v>
      </c>
    </row>
    <row r="921" spans="1:4" x14ac:dyDescent="0.3">
      <c r="A921">
        <v>945</v>
      </c>
      <c r="B921" s="13">
        <v>45923</v>
      </c>
      <c r="C921" t="s">
        <v>1007</v>
      </c>
      <c r="D921" t="s">
        <v>3635</v>
      </c>
    </row>
    <row r="922" spans="1:4" x14ac:dyDescent="0.3">
      <c r="A922">
        <v>946</v>
      </c>
      <c r="B922" s="13">
        <v>45923</v>
      </c>
      <c r="C922" t="s">
        <v>1855</v>
      </c>
      <c r="D922" t="s">
        <v>3636</v>
      </c>
    </row>
    <row r="923" spans="1:4" x14ac:dyDescent="0.3">
      <c r="A923">
        <v>947</v>
      </c>
      <c r="B923" s="13">
        <v>45923</v>
      </c>
      <c r="C923" t="s">
        <v>1446</v>
      </c>
      <c r="D923" t="s">
        <v>3637</v>
      </c>
    </row>
    <row r="924" spans="1:4" x14ac:dyDescent="0.3">
      <c r="A924">
        <v>948</v>
      </c>
      <c r="B924" s="13">
        <v>45923</v>
      </c>
      <c r="C924" t="s">
        <v>1652</v>
      </c>
      <c r="D924" t="s">
        <v>3638</v>
      </c>
    </row>
    <row r="925" spans="1:4" x14ac:dyDescent="0.3">
      <c r="A925">
        <v>949</v>
      </c>
      <c r="B925" s="13">
        <v>45923</v>
      </c>
      <c r="C925" t="s">
        <v>1015</v>
      </c>
      <c r="D925" t="s">
        <v>3639</v>
      </c>
    </row>
    <row r="926" spans="1:4" x14ac:dyDescent="0.3">
      <c r="A926">
        <v>950</v>
      </c>
      <c r="B926" s="13">
        <v>45923</v>
      </c>
      <c r="C926" t="s">
        <v>1053</v>
      </c>
      <c r="D926" t="s">
        <v>3641</v>
      </c>
    </row>
    <row r="927" spans="1:4" x14ac:dyDescent="0.3">
      <c r="A927">
        <v>951</v>
      </c>
      <c r="B927" s="13">
        <v>45923</v>
      </c>
      <c r="C927" t="s">
        <v>1535</v>
      </c>
      <c r="D927" t="s">
        <v>3643</v>
      </c>
    </row>
    <row r="928" spans="1:4" x14ac:dyDescent="0.3">
      <c r="A928">
        <v>952</v>
      </c>
      <c r="B928" s="13">
        <v>45924</v>
      </c>
      <c r="C928" t="s">
        <v>1385</v>
      </c>
      <c r="D928" t="s">
        <v>3650</v>
      </c>
    </row>
    <row r="929" spans="1:4" x14ac:dyDescent="0.3">
      <c r="A929">
        <v>953</v>
      </c>
      <c r="B929" s="13">
        <v>45924</v>
      </c>
      <c r="C929" t="s">
        <v>987</v>
      </c>
      <c r="D929" t="s">
        <v>3652</v>
      </c>
    </row>
    <row r="930" spans="1:4" x14ac:dyDescent="0.3">
      <c r="A930">
        <v>954</v>
      </c>
      <c r="B930" s="13">
        <v>45924</v>
      </c>
      <c r="C930" t="s">
        <v>1393</v>
      </c>
      <c r="D930" t="s">
        <v>3653</v>
      </c>
    </row>
    <row r="931" spans="1:4" x14ac:dyDescent="0.3">
      <c r="A931">
        <v>955</v>
      </c>
      <c r="B931" s="13">
        <v>45924</v>
      </c>
      <c r="C931" t="s">
        <v>2733</v>
      </c>
      <c r="D931" t="s">
        <v>3654</v>
      </c>
    </row>
    <row r="932" spans="1:4" x14ac:dyDescent="0.3">
      <c r="A932">
        <v>956</v>
      </c>
      <c r="B932" s="13">
        <v>45924</v>
      </c>
      <c r="C932" t="s">
        <v>1443</v>
      </c>
      <c r="D932" t="s">
        <v>3655</v>
      </c>
    </row>
    <row r="933" spans="1:4" x14ac:dyDescent="0.3">
      <c r="A933">
        <v>957</v>
      </c>
      <c r="B933" s="13">
        <v>45926</v>
      </c>
      <c r="C933" t="s">
        <v>1799</v>
      </c>
      <c r="D933" t="s">
        <v>3703</v>
      </c>
    </row>
    <row r="934" spans="1:4" x14ac:dyDescent="0.3">
      <c r="A934">
        <v>958</v>
      </c>
      <c r="B934" s="13">
        <v>45926</v>
      </c>
      <c r="C934" t="s">
        <v>1171</v>
      </c>
      <c r="D934" t="s">
        <v>3704</v>
      </c>
    </row>
    <row r="935" spans="1:4" x14ac:dyDescent="0.3">
      <c r="A935">
        <v>959</v>
      </c>
      <c r="B935" s="13">
        <v>45926</v>
      </c>
      <c r="C935" t="s">
        <v>1393</v>
      </c>
      <c r="D935" t="s">
        <v>3705</v>
      </c>
    </row>
    <row r="936" spans="1:4" x14ac:dyDescent="0.3">
      <c r="A936">
        <v>960</v>
      </c>
      <c r="B936" s="13">
        <v>45926</v>
      </c>
      <c r="C936" t="s">
        <v>1535</v>
      </c>
      <c r="D936" t="s">
        <v>3706</v>
      </c>
    </row>
    <row r="937" spans="1:4" x14ac:dyDescent="0.3">
      <c r="A937">
        <v>961</v>
      </c>
      <c r="B937" s="13">
        <v>45926</v>
      </c>
      <c r="C937" t="s">
        <v>3707</v>
      </c>
      <c r="D937" t="s">
        <v>3709</v>
      </c>
    </row>
    <row r="938" spans="1:4" x14ac:dyDescent="0.3">
      <c r="A938">
        <v>962</v>
      </c>
      <c r="B938" s="13">
        <v>45927</v>
      </c>
      <c r="C938" t="s">
        <v>3710</v>
      </c>
      <c r="D938" t="s">
        <v>3714</v>
      </c>
    </row>
    <row r="939" spans="1:4" x14ac:dyDescent="0.3">
      <c r="A939">
        <v>963</v>
      </c>
      <c r="B939" s="13">
        <v>45927</v>
      </c>
      <c r="C939" t="s">
        <v>1955</v>
      </c>
      <c r="D939" t="s">
        <v>3717</v>
      </c>
    </row>
    <row r="940" spans="1:4" x14ac:dyDescent="0.3">
      <c r="A940">
        <v>964</v>
      </c>
      <c r="B940" s="13">
        <v>45929</v>
      </c>
      <c r="C940" t="s">
        <v>2251</v>
      </c>
      <c r="D940" t="s">
        <v>3722</v>
      </c>
    </row>
    <row r="941" spans="1:4" x14ac:dyDescent="0.3">
      <c r="A941">
        <v>965</v>
      </c>
      <c r="B941" s="13">
        <v>45925</v>
      </c>
      <c r="C941" t="s">
        <v>1461</v>
      </c>
      <c r="D941" t="s">
        <v>3728</v>
      </c>
    </row>
    <row r="942" spans="1:4" x14ac:dyDescent="0.3">
      <c r="A942">
        <v>966</v>
      </c>
      <c r="B942" s="13">
        <v>45929</v>
      </c>
      <c r="C942" t="s">
        <v>1461</v>
      </c>
      <c r="D942" t="s">
        <v>3730</v>
      </c>
    </row>
    <row r="943" spans="1:4" x14ac:dyDescent="0.3">
      <c r="A943">
        <v>967</v>
      </c>
      <c r="B943" s="13">
        <v>45929</v>
      </c>
      <c r="C943" t="s">
        <v>1741</v>
      </c>
      <c r="D943" t="s">
        <v>3731</v>
      </c>
    </row>
    <row r="944" spans="1:4" x14ac:dyDescent="0.3">
      <c r="A944">
        <v>968</v>
      </c>
      <c r="B944" s="13">
        <v>45929</v>
      </c>
      <c r="C944" t="s">
        <v>2849</v>
      </c>
      <c r="D944" t="s">
        <v>3732</v>
      </c>
    </row>
    <row r="945" spans="1:4" x14ac:dyDescent="0.3">
      <c r="A945">
        <v>969</v>
      </c>
      <c r="B945" s="13">
        <v>45929</v>
      </c>
      <c r="C945" t="s">
        <v>1385</v>
      </c>
      <c r="D945" t="s">
        <v>3733</v>
      </c>
    </row>
    <row r="946" spans="1:4" x14ac:dyDescent="0.3">
      <c r="A946">
        <v>970</v>
      </c>
      <c r="B946" s="13">
        <v>45929</v>
      </c>
      <c r="C946" t="s">
        <v>1955</v>
      </c>
      <c r="D946" t="s">
        <v>3735</v>
      </c>
    </row>
    <row r="947" spans="1:4" x14ac:dyDescent="0.3">
      <c r="A947">
        <v>971</v>
      </c>
      <c r="B947" s="13">
        <v>45929</v>
      </c>
      <c r="C947" t="s">
        <v>3259</v>
      </c>
      <c r="D947" t="s">
        <v>3737</v>
      </c>
    </row>
    <row r="948" spans="1:4" x14ac:dyDescent="0.3">
      <c r="A948">
        <v>972</v>
      </c>
      <c r="B948" s="13">
        <v>45929</v>
      </c>
      <c r="C948" t="s">
        <v>3450</v>
      </c>
      <c r="D948" t="s">
        <v>3739</v>
      </c>
    </row>
    <row r="949" spans="1:4" x14ac:dyDescent="0.3">
      <c r="A949">
        <v>973</v>
      </c>
      <c r="B949" s="13">
        <v>45929</v>
      </c>
      <c r="C949" t="s">
        <v>1716</v>
      </c>
      <c r="D949" t="s">
        <v>3740</v>
      </c>
    </row>
    <row r="950" spans="1:4" x14ac:dyDescent="0.3">
      <c r="A950">
        <v>974</v>
      </c>
      <c r="B950" s="13">
        <v>45925</v>
      </c>
      <c r="C950" t="s">
        <v>1393</v>
      </c>
      <c r="D950" t="s">
        <v>3741</v>
      </c>
    </row>
    <row r="951" spans="1:4" x14ac:dyDescent="0.3">
      <c r="A951">
        <v>975</v>
      </c>
      <c r="B951" s="13">
        <v>45925</v>
      </c>
      <c r="C951" t="s">
        <v>1535</v>
      </c>
      <c r="D951" t="s">
        <v>3742</v>
      </c>
    </row>
    <row r="952" spans="1:4" x14ac:dyDescent="0.3">
      <c r="A952">
        <v>976</v>
      </c>
      <c r="B952" s="13">
        <v>45925</v>
      </c>
      <c r="C952" t="s">
        <v>1372</v>
      </c>
      <c r="D952" t="s">
        <v>3743</v>
      </c>
    </row>
    <row r="953" spans="1:4" x14ac:dyDescent="0.3">
      <c r="A953">
        <v>977</v>
      </c>
      <c r="B953" s="13">
        <v>45929</v>
      </c>
      <c r="C953" t="s">
        <v>1535</v>
      </c>
      <c r="D953" t="s">
        <v>3744</v>
      </c>
    </row>
    <row r="954" spans="1:4" x14ac:dyDescent="0.3">
      <c r="A954">
        <v>978</v>
      </c>
      <c r="B954" s="13">
        <v>45930</v>
      </c>
      <c r="C954" t="s">
        <v>2141</v>
      </c>
      <c r="D954" t="s">
        <v>3753</v>
      </c>
    </row>
    <row r="955" spans="1:4" x14ac:dyDescent="0.3">
      <c r="A955">
        <v>979</v>
      </c>
      <c r="B955" s="13">
        <v>45930</v>
      </c>
      <c r="C955" t="s">
        <v>1535</v>
      </c>
      <c r="D955" t="s">
        <v>3754</v>
      </c>
    </row>
    <row r="956" spans="1:4" x14ac:dyDescent="0.3">
      <c r="A956">
        <v>980</v>
      </c>
      <c r="B956" s="13">
        <v>45930</v>
      </c>
      <c r="C956" t="s">
        <v>2614</v>
      </c>
      <c r="D956" t="s">
        <v>3756</v>
      </c>
    </row>
    <row r="957" spans="1:4" x14ac:dyDescent="0.3">
      <c r="A957">
        <v>981</v>
      </c>
      <c r="B957" s="13">
        <v>45930</v>
      </c>
      <c r="C957" t="s">
        <v>1393</v>
      </c>
      <c r="D957" t="s">
        <v>3757</v>
      </c>
    </row>
    <row r="958" spans="1:4" x14ac:dyDescent="0.3">
      <c r="A958">
        <v>982</v>
      </c>
      <c r="B958" s="13">
        <v>45930</v>
      </c>
      <c r="C958" t="s">
        <v>1461</v>
      </c>
      <c r="D958" t="s">
        <v>3758</v>
      </c>
    </row>
    <row r="959" spans="1:4" x14ac:dyDescent="0.3">
      <c r="A959">
        <v>983</v>
      </c>
      <c r="B959" s="13">
        <v>45930</v>
      </c>
      <c r="C959" t="s">
        <v>1716</v>
      </c>
      <c r="D959" t="s">
        <v>3759</v>
      </c>
    </row>
    <row r="960" spans="1:4" x14ac:dyDescent="0.3">
      <c r="A960">
        <v>984</v>
      </c>
      <c r="B960" s="13">
        <v>45930</v>
      </c>
      <c r="C960" t="s">
        <v>1741</v>
      </c>
      <c r="D960" t="s">
        <v>3760</v>
      </c>
    </row>
    <row r="961" spans="1:4" x14ac:dyDescent="0.3">
      <c r="A961">
        <v>985</v>
      </c>
      <c r="B961" s="13">
        <v>45930</v>
      </c>
      <c r="C961" t="s">
        <v>3746</v>
      </c>
      <c r="D961" t="s">
        <v>3761</v>
      </c>
    </row>
    <row r="962" spans="1:4" x14ac:dyDescent="0.3">
      <c r="A962">
        <v>986</v>
      </c>
      <c r="B962" s="13">
        <v>45931</v>
      </c>
      <c r="C962" t="s">
        <v>1841</v>
      </c>
      <c r="D962" t="s">
        <v>3794</v>
      </c>
    </row>
    <row r="963" spans="1:4" x14ac:dyDescent="0.3">
      <c r="A963">
        <v>987</v>
      </c>
      <c r="B963" s="13">
        <v>45931</v>
      </c>
      <c r="C963" t="s">
        <v>1741</v>
      </c>
      <c r="D963" t="s">
        <v>3795</v>
      </c>
    </row>
    <row r="964" spans="1:4" x14ac:dyDescent="0.3">
      <c r="A964">
        <v>988</v>
      </c>
      <c r="B964" s="13">
        <v>45931</v>
      </c>
      <c r="C964" t="s">
        <v>1884</v>
      </c>
      <c r="D964" t="s">
        <v>3796</v>
      </c>
    </row>
    <row r="965" spans="1:4" x14ac:dyDescent="0.3">
      <c r="A965">
        <v>989</v>
      </c>
      <c r="B965" s="13">
        <v>45931</v>
      </c>
      <c r="C965" t="s">
        <v>1015</v>
      </c>
      <c r="D965" t="s">
        <v>3797</v>
      </c>
    </row>
    <row r="966" spans="1:4" x14ac:dyDescent="0.3">
      <c r="A966">
        <v>990</v>
      </c>
      <c r="B966" s="13">
        <v>45931</v>
      </c>
      <c r="C966" t="s">
        <v>1864</v>
      </c>
      <c r="D966" t="s">
        <v>3799</v>
      </c>
    </row>
    <row r="967" spans="1:4" x14ac:dyDescent="0.3">
      <c r="A967">
        <v>991</v>
      </c>
      <c r="B967" s="13">
        <v>45931</v>
      </c>
      <c r="C967" t="s">
        <v>3800</v>
      </c>
      <c r="D967" t="s">
        <v>3801</v>
      </c>
    </row>
    <row r="968" spans="1:4" x14ac:dyDescent="0.3">
      <c r="A968">
        <v>992</v>
      </c>
      <c r="B968" s="13">
        <v>45932</v>
      </c>
      <c r="C968" t="s">
        <v>1716</v>
      </c>
      <c r="D968" t="s">
        <v>3806</v>
      </c>
    </row>
    <row r="969" spans="1:4" x14ac:dyDescent="0.3">
      <c r="A969">
        <v>993</v>
      </c>
      <c r="B969" s="13">
        <v>45932</v>
      </c>
      <c r="C969" t="s">
        <v>1784</v>
      </c>
      <c r="D969" t="s">
        <v>3807</v>
      </c>
    </row>
    <row r="970" spans="1:4" x14ac:dyDescent="0.3">
      <c r="A970">
        <v>994</v>
      </c>
      <c r="B970" s="13">
        <v>45932</v>
      </c>
      <c r="C970" t="s">
        <v>1393</v>
      </c>
      <c r="D970" t="s">
        <v>3812</v>
      </c>
    </row>
    <row r="971" spans="1:4" x14ac:dyDescent="0.3">
      <c r="A971">
        <v>995</v>
      </c>
      <c r="B971" s="13">
        <v>45932</v>
      </c>
      <c r="C971" t="s">
        <v>3803</v>
      </c>
      <c r="D971" t="s">
        <v>3814</v>
      </c>
    </row>
    <row r="972" spans="1:4" x14ac:dyDescent="0.3">
      <c r="A972">
        <v>996</v>
      </c>
      <c r="B972" s="13">
        <v>45932</v>
      </c>
      <c r="C972" t="s">
        <v>2138</v>
      </c>
      <c r="D972" t="s">
        <v>3815</v>
      </c>
    </row>
    <row r="973" spans="1:4" x14ac:dyDescent="0.3">
      <c r="A973">
        <v>997</v>
      </c>
      <c r="B973" s="13">
        <v>45933</v>
      </c>
      <c r="C973" t="s">
        <v>2138</v>
      </c>
      <c r="D973" t="s">
        <v>3821</v>
      </c>
    </row>
    <row r="974" spans="1:4" x14ac:dyDescent="0.3">
      <c r="A974">
        <v>998</v>
      </c>
      <c r="B974" s="13">
        <v>45933</v>
      </c>
      <c r="C974" t="s">
        <v>1925</v>
      </c>
      <c r="D974" t="s">
        <v>3824</v>
      </c>
    </row>
    <row r="975" spans="1:4" x14ac:dyDescent="0.3">
      <c r="A975">
        <v>999</v>
      </c>
      <c r="B975" s="13">
        <v>45933</v>
      </c>
      <c r="C975" t="s">
        <v>1925</v>
      </c>
      <c r="D975" t="s">
        <v>3825</v>
      </c>
    </row>
    <row r="976" spans="1:4" x14ac:dyDescent="0.3">
      <c r="A976">
        <v>1000</v>
      </c>
      <c r="B976" s="13">
        <v>45939</v>
      </c>
      <c r="C976" t="s">
        <v>1574</v>
      </c>
      <c r="D976" t="s">
        <v>3827</v>
      </c>
    </row>
    <row r="977" spans="1:4" x14ac:dyDescent="0.3">
      <c r="A977">
        <v>1001</v>
      </c>
      <c r="B977" s="13">
        <v>45939</v>
      </c>
      <c r="C977" t="s">
        <v>1438</v>
      </c>
      <c r="D977" t="s">
        <v>3828</v>
      </c>
    </row>
    <row r="978" spans="1:4" x14ac:dyDescent="0.3">
      <c r="A978">
        <v>1002</v>
      </c>
      <c r="B978" s="13">
        <v>45940</v>
      </c>
      <c r="C978" t="s">
        <v>1300</v>
      </c>
      <c r="D978" t="s">
        <v>3832</v>
      </c>
    </row>
    <row r="979" spans="1:4" x14ac:dyDescent="0.3">
      <c r="A979">
        <v>1003</v>
      </c>
      <c r="B979" s="13">
        <v>45940</v>
      </c>
      <c r="C979" t="s">
        <v>1741</v>
      </c>
      <c r="D979" t="s">
        <v>3838</v>
      </c>
    </row>
    <row r="980" spans="1:4" x14ac:dyDescent="0.3">
      <c r="A980">
        <v>1004</v>
      </c>
      <c r="B980" s="13">
        <v>45940</v>
      </c>
      <c r="C980" t="s">
        <v>1571</v>
      </c>
      <c r="D980" t="s">
        <v>3839</v>
      </c>
    </row>
    <row r="981" spans="1:4" x14ac:dyDescent="0.3">
      <c r="A981">
        <v>1005</v>
      </c>
      <c r="B981" s="13">
        <v>45940</v>
      </c>
      <c r="C981" t="s">
        <v>1372</v>
      </c>
      <c r="D981" t="s">
        <v>3840</v>
      </c>
    </row>
    <row r="982" spans="1:4" x14ac:dyDescent="0.3">
      <c r="A982">
        <v>1006</v>
      </c>
      <c r="B982" s="13">
        <v>45940</v>
      </c>
      <c r="C982" t="s">
        <v>1367</v>
      </c>
      <c r="D982" t="s">
        <v>3842</v>
      </c>
    </row>
    <row r="983" spans="1:4" x14ac:dyDescent="0.3">
      <c r="A983">
        <v>1007</v>
      </c>
      <c r="B983" s="13">
        <v>45940</v>
      </c>
      <c r="C983" t="s">
        <v>1015</v>
      </c>
      <c r="D983" t="s">
        <v>3843</v>
      </c>
    </row>
    <row r="984" spans="1:4" x14ac:dyDescent="0.3">
      <c r="A984">
        <v>1008</v>
      </c>
      <c r="B984" s="13">
        <v>45940</v>
      </c>
      <c r="C984" t="s">
        <v>3388</v>
      </c>
      <c r="D984" t="s">
        <v>3844</v>
      </c>
    </row>
    <row r="985" spans="1:4" x14ac:dyDescent="0.3">
      <c r="A985">
        <v>1009</v>
      </c>
      <c r="B985" s="13">
        <v>45940</v>
      </c>
      <c r="C985" t="s">
        <v>1171</v>
      </c>
      <c r="D985" t="s">
        <v>3845</v>
      </c>
    </row>
    <row r="986" spans="1:4" x14ac:dyDescent="0.3">
      <c r="A986">
        <v>1010</v>
      </c>
      <c r="B986" s="13">
        <v>45940</v>
      </c>
      <c r="C986" t="s">
        <v>2477</v>
      </c>
      <c r="D986" t="s">
        <v>3846</v>
      </c>
    </row>
    <row r="987" spans="1:4" x14ac:dyDescent="0.3">
      <c r="A987">
        <v>1011</v>
      </c>
      <c r="B987" s="13">
        <v>45940</v>
      </c>
      <c r="C987" t="s">
        <v>3800</v>
      </c>
      <c r="D987" t="s">
        <v>3847</v>
      </c>
    </row>
    <row r="988" spans="1:4" x14ac:dyDescent="0.3">
      <c r="A988">
        <v>1012</v>
      </c>
      <c r="B988" s="13">
        <v>45940</v>
      </c>
      <c r="C988" t="s">
        <v>1592</v>
      </c>
      <c r="D988" t="s">
        <v>3848</v>
      </c>
    </row>
    <row r="989" spans="1:4" x14ac:dyDescent="0.3">
      <c r="A989">
        <v>1013</v>
      </c>
      <c r="B989" s="13">
        <v>45940</v>
      </c>
      <c r="C989" t="s">
        <v>1526</v>
      </c>
      <c r="D989" t="s">
        <v>3849</v>
      </c>
    </row>
    <row r="990" spans="1:4" x14ac:dyDescent="0.3">
      <c r="A990">
        <v>1014</v>
      </c>
      <c r="B990" s="13">
        <v>45932</v>
      </c>
      <c r="C990" t="s">
        <v>1784</v>
      </c>
      <c r="D990" t="s">
        <v>3856</v>
      </c>
    </row>
    <row r="991" spans="1:4" x14ac:dyDescent="0.3">
      <c r="A991">
        <v>1015</v>
      </c>
      <c r="B991" s="13">
        <v>45940</v>
      </c>
      <c r="C991" t="s">
        <v>2477</v>
      </c>
      <c r="D991" t="s">
        <v>3857</v>
      </c>
    </row>
    <row r="992" spans="1:4" x14ac:dyDescent="0.3">
      <c r="A992">
        <v>1016</v>
      </c>
      <c r="B992" s="13">
        <v>45941</v>
      </c>
      <c r="C992" t="s">
        <v>2989</v>
      </c>
      <c r="D992" t="s">
        <v>3858</v>
      </c>
    </row>
    <row r="993" spans="1:4" x14ac:dyDescent="0.3">
      <c r="A993">
        <v>1017</v>
      </c>
      <c r="B993" s="13">
        <v>45941</v>
      </c>
      <c r="C993" t="s">
        <v>1716</v>
      </c>
      <c r="D993" t="s">
        <v>3859</v>
      </c>
    </row>
    <row r="994" spans="1:4" x14ac:dyDescent="0.3">
      <c r="A994">
        <v>1018</v>
      </c>
      <c r="B994" s="13">
        <v>45943</v>
      </c>
      <c r="C994" t="s">
        <v>1372</v>
      </c>
      <c r="D994" t="s">
        <v>3863</v>
      </c>
    </row>
    <row r="995" spans="1:4" x14ac:dyDescent="0.3">
      <c r="A995">
        <v>1019</v>
      </c>
      <c r="B995" s="13">
        <v>45943</v>
      </c>
      <c r="C995" t="s">
        <v>1393</v>
      </c>
      <c r="D995" t="s">
        <v>3865</v>
      </c>
    </row>
    <row r="996" spans="1:4" x14ac:dyDescent="0.3">
      <c r="A996">
        <v>1020</v>
      </c>
      <c r="B996" s="13">
        <v>45943</v>
      </c>
      <c r="C996" t="s">
        <v>1372</v>
      </c>
      <c r="D996" t="s">
        <v>3867</v>
      </c>
    </row>
    <row r="997" spans="1:4" x14ac:dyDescent="0.3">
      <c r="A997">
        <v>1021</v>
      </c>
      <c r="B997" s="13">
        <v>45943</v>
      </c>
      <c r="C997" t="s">
        <v>3868</v>
      </c>
      <c r="D997" t="s">
        <v>3871</v>
      </c>
    </row>
    <row r="998" spans="1:4" x14ac:dyDescent="0.3">
      <c r="A998">
        <v>1022</v>
      </c>
      <c r="B998" s="13">
        <v>45943</v>
      </c>
      <c r="C998" t="s">
        <v>1574</v>
      </c>
      <c r="D998" t="s">
        <v>3872</v>
      </c>
    </row>
    <row r="999" spans="1:4" x14ac:dyDescent="0.3">
      <c r="A999">
        <v>1023</v>
      </c>
      <c r="B999" s="13">
        <v>45943</v>
      </c>
      <c r="C999" t="s">
        <v>2609</v>
      </c>
      <c r="D999" t="s">
        <v>3873</v>
      </c>
    </row>
    <row r="1000" spans="1:4" x14ac:dyDescent="0.3">
      <c r="A1000">
        <v>1024</v>
      </c>
      <c r="B1000" s="13">
        <v>45943</v>
      </c>
      <c r="C1000" t="s">
        <v>3874</v>
      </c>
      <c r="D1000" t="s">
        <v>3875</v>
      </c>
    </row>
    <row r="1001" spans="1:4" x14ac:dyDescent="0.3">
      <c r="A1001">
        <v>1025</v>
      </c>
      <c r="B1001" s="13">
        <v>45943</v>
      </c>
      <c r="C1001" t="s">
        <v>3259</v>
      </c>
      <c r="D1001" t="s">
        <v>3876</v>
      </c>
    </row>
    <row r="1002" spans="1:4" x14ac:dyDescent="0.3">
      <c r="A1002">
        <v>1026</v>
      </c>
      <c r="B1002" s="13">
        <v>45943</v>
      </c>
      <c r="C1002" t="s">
        <v>1861</v>
      </c>
      <c r="D1002" t="s">
        <v>3883</v>
      </c>
    </row>
    <row r="1003" spans="1:4" x14ac:dyDescent="0.3">
      <c r="A1003">
        <v>1027</v>
      </c>
      <c r="B1003" s="13">
        <v>45943</v>
      </c>
      <c r="C1003" t="s">
        <v>1548</v>
      </c>
      <c r="D1003" t="s">
        <v>3884</v>
      </c>
    </row>
    <row r="1004" spans="1:4" x14ac:dyDescent="0.3">
      <c r="A1004">
        <v>1028</v>
      </c>
      <c r="B1004" s="13">
        <v>45944</v>
      </c>
      <c r="C1004" t="s">
        <v>1393</v>
      </c>
      <c r="D1004" t="s">
        <v>3885</v>
      </c>
    </row>
    <row r="1005" spans="1:4" x14ac:dyDescent="0.3">
      <c r="A1005">
        <v>1029</v>
      </c>
      <c r="B1005" s="13">
        <v>45944</v>
      </c>
      <c r="C1005" t="s">
        <v>1393</v>
      </c>
      <c r="D1005" t="s">
        <v>3887</v>
      </c>
    </row>
    <row r="1006" spans="1:4" x14ac:dyDescent="0.3">
      <c r="A1006">
        <v>1030</v>
      </c>
      <c r="B1006" s="13">
        <v>45944</v>
      </c>
      <c r="C1006" t="s">
        <v>3888</v>
      </c>
      <c r="D1006" t="s">
        <v>3891</v>
      </c>
    </row>
    <row r="1007" spans="1:4" x14ac:dyDescent="0.3">
      <c r="A1007">
        <v>1031</v>
      </c>
      <c r="B1007" s="13">
        <v>45944</v>
      </c>
      <c r="C1007" t="s">
        <v>1580</v>
      </c>
      <c r="D1007" t="s">
        <v>3892</v>
      </c>
    </row>
    <row r="1008" spans="1:4" x14ac:dyDescent="0.3">
      <c r="A1008">
        <v>1032</v>
      </c>
      <c r="B1008" s="13">
        <v>45944</v>
      </c>
      <c r="C1008" t="s">
        <v>1799</v>
      </c>
      <c r="D1008" t="s">
        <v>3893</v>
      </c>
    </row>
    <row r="1009" spans="1:4" x14ac:dyDescent="0.3">
      <c r="A1009">
        <v>1033</v>
      </c>
      <c r="B1009" s="13">
        <v>45944</v>
      </c>
      <c r="C1009" t="s">
        <v>1548</v>
      </c>
      <c r="D1009" t="s">
        <v>3894</v>
      </c>
    </row>
    <row r="1010" spans="1:4" x14ac:dyDescent="0.3">
      <c r="A1010">
        <v>1034</v>
      </c>
      <c r="B1010" s="13">
        <v>45944</v>
      </c>
      <c r="C1010" t="s">
        <v>1574</v>
      </c>
      <c r="D1010" t="s">
        <v>3895</v>
      </c>
    </row>
    <row r="1011" spans="1:4" x14ac:dyDescent="0.3">
      <c r="A1011">
        <v>1035</v>
      </c>
      <c r="B1011" s="13">
        <v>45944</v>
      </c>
      <c r="C1011" t="s">
        <v>3106</v>
      </c>
      <c r="D1011" t="s">
        <v>3897</v>
      </c>
    </row>
    <row r="1012" spans="1:4" x14ac:dyDescent="0.3">
      <c r="A1012">
        <v>1036</v>
      </c>
      <c r="B1012" s="13">
        <v>45945</v>
      </c>
      <c r="C1012" t="s">
        <v>1393</v>
      </c>
      <c r="D1012" t="s">
        <v>3900</v>
      </c>
    </row>
    <row r="1013" spans="1:4" x14ac:dyDescent="0.3">
      <c r="A1013">
        <v>1037</v>
      </c>
      <c r="B1013" s="13">
        <v>45945</v>
      </c>
      <c r="C1013" t="s">
        <v>1925</v>
      </c>
      <c r="D1013" t="s">
        <v>3901</v>
      </c>
    </row>
    <row r="1014" spans="1:4" x14ac:dyDescent="0.3">
      <c r="A1014">
        <v>1038</v>
      </c>
      <c r="B1014" s="13">
        <v>45945</v>
      </c>
      <c r="C1014" t="s">
        <v>1461</v>
      </c>
      <c r="D1014" t="s">
        <v>3903</v>
      </c>
    </row>
    <row r="1015" spans="1:4" x14ac:dyDescent="0.3">
      <c r="A1015">
        <v>1039</v>
      </c>
      <c r="B1015" s="13">
        <v>45945</v>
      </c>
      <c r="C1015" t="s">
        <v>2106</v>
      </c>
      <c r="D1015" t="s">
        <v>3904</v>
      </c>
    </row>
    <row r="1016" spans="1:4" x14ac:dyDescent="0.3">
      <c r="A1016">
        <v>1040</v>
      </c>
      <c r="B1016" s="13">
        <v>45945</v>
      </c>
      <c r="C1016" t="s">
        <v>3905</v>
      </c>
      <c r="D1016" t="s">
        <v>3909</v>
      </c>
    </row>
    <row r="1017" spans="1:4" x14ac:dyDescent="0.3">
      <c r="A1017">
        <v>1041</v>
      </c>
      <c r="B1017" s="13">
        <v>45945</v>
      </c>
      <c r="C1017" t="s">
        <v>1784</v>
      </c>
      <c r="D1017" t="s">
        <v>3910</v>
      </c>
    </row>
    <row r="1018" spans="1:4" x14ac:dyDescent="0.3">
      <c r="A1018">
        <v>1042</v>
      </c>
      <c r="B1018" s="13">
        <v>45945</v>
      </c>
      <c r="C1018" t="s">
        <v>1046</v>
      </c>
      <c r="D1018" t="s">
        <v>3911</v>
      </c>
    </row>
    <row r="1019" spans="1:4" x14ac:dyDescent="0.3">
      <c r="A1019">
        <v>1043</v>
      </c>
      <c r="B1019" s="13">
        <v>45945</v>
      </c>
      <c r="C1019" t="s">
        <v>1488</v>
      </c>
      <c r="D1019" t="s">
        <v>3912</v>
      </c>
    </row>
    <row r="1020" spans="1:4" x14ac:dyDescent="0.3">
      <c r="A1020">
        <v>1044</v>
      </c>
      <c r="B1020" s="13">
        <v>45945</v>
      </c>
      <c r="C1020" t="s">
        <v>1443</v>
      </c>
      <c r="D1020" t="s">
        <v>3914</v>
      </c>
    </row>
    <row r="1021" spans="1:4" x14ac:dyDescent="0.3">
      <c r="A1021">
        <v>1045</v>
      </c>
      <c r="B1021" s="13">
        <v>45946</v>
      </c>
      <c r="C1021" t="s">
        <v>1971</v>
      </c>
      <c r="D1021" t="s">
        <v>3924</v>
      </c>
    </row>
    <row r="1022" spans="1:4" x14ac:dyDescent="0.3">
      <c r="A1022">
        <v>1046</v>
      </c>
      <c r="B1022" s="13">
        <v>45946</v>
      </c>
      <c r="C1022" t="s">
        <v>1467</v>
      </c>
      <c r="D1022" t="s">
        <v>3925</v>
      </c>
    </row>
    <row r="1023" spans="1:4" x14ac:dyDescent="0.3">
      <c r="A1023">
        <v>1047</v>
      </c>
      <c r="B1023" s="13">
        <v>45946</v>
      </c>
      <c r="C1023" t="s">
        <v>1479</v>
      </c>
      <c r="D1023" t="s">
        <v>3926</v>
      </c>
    </row>
    <row r="1024" spans="1:4" x14ac:dyDescent="0.3">
      <c r="A1024">
        <v>1048</v>
      </c>
      <c r="B1024" s="13">
        <v>45946</v>
      </c>
      <c r="C1024" t="s">
        <v>1592</v>
      </c>
      <c r="D1024" t="s">
        <v>3927</v>
      </c>
    </row>
    <row r="1025" spans="1:4" x14ac:dyDescent="0.3">
      <c r="A1025">
        <v>1049</v>
      </c>
      <c r="B1025" s="13">
        <v>45946</v>
      </c>
      <c r="C1025" t="s">
        <v>3918</v>
      </c>
      <c r="D1025" t="s">
        <v>3928</v>
      </c>
    </row>
    <row r="1026" spans="1:4" x14ac:dyDescent="0.3">
      <c r="A1026">
        <v>1050</v>
      </c>
      <c r="B1026" s="13">
        <v>45946</v>
      </c>
      <c r="C1026" t="s">
        <v>3800</v>
      </c>
      <c r="D1026" t="s">
        <v>3929</v>
      </c>
    </row>
    <row r="1027" spans="1:4" x14ac:dyDescent="0.3">
      <c r="A1027">
        <v>1051</v>
      </c>
      <c r="B1027" s="13">
        <v>45946</v>
      </c>
      <c r="C1027" t="s">
        <v>1784</v>
      </c>
      <c r="D1027" t="s">
        <v>3931</v>
      </c>
    </row>
    <row r="1028" spans="1:4" x14ac:dyDescent="0.3">
      <c r="A1028">
        <v>1052</v>
      </c>
      <c r="B1028" s="13">
        <v>45947</v>
      </c>
      <c r="C1028" t="s">
        <v>1463</v>
      </c>
      <c r="D1028" t="s">
        <v>3936</v>
      </c>
    </row>
    <row r="1029" spans="1:4" x14ac:dyDescent="0.3">
      <c r="A1029">
        <v>1053</v>
      </c>
      <c r="B1029" s="13">
        <v>45947</v>
      </c>
      <c r="C1029" t="s">
        <v>1147</v>
      </c>
      <c r="D1029" t="s">
        <v>3938</v>
      </c>
    </row>
    <row r="1030" spans="1:4" x14ac:dyDescent="0.3">
      <c r="A1030">
        <v>1054</v>
      </c>
      <c r="B1030" s="13">
        <v>45948</v>
      </c>
      <c r="C1030" t="s">
        <v>1784</v>
      </c>
      <c r="D1030" t="s">
        <v>3940</v>
      </c>
    </row>
    <row r="1031" spans="1:4" x14ac:dyDescent="0.3">
      <c r="A1031">
        <v>1055</v>
      </c>
      <c r="B1031" s="13">
        <v>45948</v>
      </c>
      <c r="C1031" t="s">
        <v>1971</v>
      </c>
      <c r="D1031" t="s">
        <v>3941</v>
      </c>
    </row>
    <row r="1032" spans="1:4" x14ac:dyDescent="0.3">
      <c r="A1032">
        <v>1056</v>
      </c>
      <c r="B1032" s="13">
        <v>45950</v>
      </c>
      <c r="C1032" t="s">
        <v>1864</v>
      </c>
      <c r="D1032" t="s">
        <v>3942</v>
      </c>
    </row>
    <row r="1033" spans="1:4" x14ac:dyDescent="0.3">
      <c r="A1033">
        <v>1057</v>
      </c>
      <c r="B1033" s="13">
        <v>45950</v>
      </c>
      <c r="C1033" t="s">
        <v>3943</v>
      </c>
      <c r="D1033" t="s">
        <v>3946</v>
      </c>
    </row>
    <row r="1034" spans="1:4" x14ac:dyDescent="0.3">
      <c r="A1034">
        <v>1058</v>
      </c>
      <c r="B1034" s="13">
        <v>45950</v>
      </c>
      <c r="C1034" t="s">
        <v>2601</v>
      </c>
      <c r="D1034" t="s">
        <v>3947</v>
      </c>
    </row>
    <row r="1035" spans="1:4" x14ac:dyDescent="0.3">
      <c r="A1035">
        <v>1059</v>
      </c>
      <c r="B1035" s="13">
        <v>45950</v>
      </c>
      <c r="C1035" t="s">
        <v>1574</v>
      </c>
      <c r="D1035" t="s">
        <v>3949</v>
      </c>
    </row>
    <row r="1036" spans="1:4" x14ac:dyDescent="0.3">
      <c r="A1036">
        <v>1060</v>
      </c>
      <c r="B1036" s="13">
        <v>45950</v>
      </c>
      <c r="C1036" t="s">
        <v>2401</v>
      </c>
      <c r="D1036" t="s">
        <v>3950</v>
      </c>
    </row>
    <row r="1037" spans="1:4" x14ac:dyDescent="0.3">
      <c r="A1037">
        <v>1061</v>
      </c>
      <c r="B1037" s="13">
        <v>45950</v>
      </c>
      <c r="C1037" t="s">
        <v>3952</v>
      </c>
      <c r="D1037" t="s">
        <v>3953</v>
      </c>
    </row>
    <row r="1038" spans="1:4" x14ac:dyDescent="0.3">
      <c r="A1038">
        <v>1062</v>
      </c>
      <c r="B1038" s="13">
        <v>45950</v>
      </c>
      <c r="C1038" t="s">
        <v>1393</v>
      </c>
      <c r="D1038" t="s">
        <v>3954</v>
      </c>
    </row>
    <row r="1039" spans="1:4" x14ac:dyDescent="0.3">
      <c r="A1039">
        <v>1063</v>
      </c>
      <c r="B1039" s="13">
        <v>45951</v>
      </c>
      <c r="C1039" t="s">
        <v>1467</v>
      </c>
      <c r="D1039" t="s">
        <v>3956</v>
      </c>
    </row>
    <row r="1040" spans="1:4" x14ac:dyDescent="0.3">
      <c r="A1040">
        <v>1064</v>
      </c>
      <c r="B1040" s="13">
        <v>45951</v>
      </c>
      <c r="C1040" t="s">
        <v>3388</v>
      </c>
      <c r="D1040" t="s">
        <v>3957</v>
      </c>
    </row>
    <row r="1041" spans="1:4" x14ac:dyDescent="0.3">
      <c r="A1041">
        <v>1065</v>
      </c>
      <c r="B1041" s="13">
        <v>45951</v>
      </c>
      <c r="C1041" t="s">
        <v>987</v>
      </c>
      <c r="D1041" t="s">
        <v>3958</v>
      </c>
    </row>
    <row r="1042" spans="1:4" x14ac:dyDescent="0.3">
      <c r="A1042">
        <v>1066</v>
      </c>
      <c r="B1042" s="13">
        <v>45951</v>
      </c>
      <c r="C1042" t="s">
        <v>3192</v>
      </c>
      <c r="D1042" t="s">
        <v>3960</v>
      </c>
    </row>
    <row r="1043" spans="1:4" x14ac:dyDescent="0.3">
      <c r="A1043">
        <v>1067</v>
      </c>
      <c r="B1043" s="13">
        <v>45951</v>
      </c>
      <c r="C1043" t="s">
        <v>1741</v>
      </c>
      <c r="D1043" t="s">
        <v>3963</v>
      </c>
    </row>
    <row r="1044" spans="1:4" x14ac:dyDescent="0.3">
      <c r="A1044">
        <v>1068</v>
      </c>
      <c r="B1044" s="13">
        <v>45951</v>
      </c>
      <c r="C1044" t="s">
        <v>1741</v>
      </c>
      <c r="D1044" t="s">
        <v>3964</v>
      </c>
    </row>
    <row r="1045" spans="1:4" x14ac:dyDescent="0.3">
      <c r="A1045">
        <v>1069</v>
      </c>
      <c r="B1045" s="13">
        <v>45951</v>
      </c>
      <c r="C1045" t="s">
        <v>1443</v>
      </c>
      <c r="D1045" t="s">
        <v>3965</v>
      </c>
    </row>
    <row r="1046" spans="1:4" x14ac:dyDescent="0.3">
      <c r="A1046">
        <v>1070</v>
      </c>
      <c r="B1046" s="13">
        <v>45951</v>
      </c>
      <c r="C1046" t="s">
        <v>3905</v>
      </c>
      <c r="D1046" t="s">
        <v>3966</v>
      </c>
    </row>
    <row r="1047" spans="1:4" x14ac:dyDescent="0.3">
      <c r="A1047">
        <v>1071</v>
      </c>
      <c r="B1047" s="13">
        <v>45951</v>
      </c>
      <c r="C1047" t="s">
        <v>1393</v>
      </c>
      <c r="D1047" t="s">
        <v>3970</v>
      </c>
    </row>
    <row r="1048" spans="1:4" x14ac:dyDescent="0.3">
      <c r="A1048">
        <v>1072</v>
      </c>
      <c r="B1048" s="13">
        <v>45951</v>
      </c>
      <c r="C1048" t="s">
        <v>1861</v>
      </c>
      <c r="D1048" t="s">
        <v>3971</v>
      </c>
    </row>
    <row r="1049" spans="1:4" x14ac:dyDescent="0.3">
      <c r="A1049">
        <v>1073</v>
      </c>
      <c r="B1049" s="13">
        <v>45951</v>
      </c>
      <c r="C1049" t="s">
        <v>3972</v>
      </c>
      <c r="D1049" t="s">
        <v>3973</v>
      </c>
    </row>
    <row r="1050" spans="1:4" x14ac:dyDescent="0.3">
      <c r="A1050">
        <v>1074</v>
      </c>
      <c r="B1050" s="13">
        <v>45952</v>
      </c>
      <c r="C1050" t="s">
        <v>3974</v>
      </c>
      <c r="D1050" t="s">
        <v>3980</v>
      </c>
    </row>
    <row r="1051" spans="1:4" x14ac:dyDescent="0.3">
      <c r="A1051">
        <v>1075</v>
      </c>
      <c r="B1051" s="13">
        <v>45952</v>
      </c>
      <c r="C1051" t="s">
        <v>1535</v>
      </c>
      <c r="D1051" t="s">
        <v>3981</v>
      </c>
    </row>
    <row r="1052" spans="1:4" x14ac:dyDescent="0.3">
      <c r="A1052">
        <v>1076</v>
      </c>
      <c r="B1052" s="13">
        <v>45952</v>
      </c>
      <c r="C1052" t="s">
        <v>2549</v>
      </c>
      <c r="D1052" t="s">
        <v>3982</v>
      </c>
    </row>
    <row r="1053" spans="1:4" x14ac:dyDescent="0.3">
      <c r="A1053">
        <v>1077</v>
      </c>
      <c r="B1053" s="13">
        <v>45952</v>
      </c>
      <c r="C1053" t="s">
        <v>3142</v>
      </c>
      <c r="D1053" t="s">
        <v>3983</v>
      </c>
    </row>
    <row r="1054" spans="1:4" x14ac:dyDescent="0.3">
      <c r="A1054">
        <v>1078</v>
      </c>
      <c r="B1054" s="13">
        <v>45952</v>
      </c>
      <c r="C1054" t="s">
        <v>1716</v>
      </c>
      <c r="D1054" t="s">
        <v>3985</v>
      </c>
    </row>
    <row r="1055" spans="1:4" x14ac:dyDescent="0.3">
      <c r="A1055">
        <v>1079</v>
      </c>
      <c r="B1055" s="13">
        <v>45952</v>
      </c>
      <c r="C1055" t="s">
        <v>1147</v>
      </c>
      <c r="D1055" t="s">
        <v>3986</v>
      </c>
    </row>
    <row r="1056" spans="1:4" x14ac:dyDescent="0.3">
      <c r="A1056">
        <v>1080</v>
      </c>
      <c r="B1056" s="13">
        <v>45952</v>
      </c>
      <c r="C1056" t="s">
        <v>1461</v>
      </c>
      <c r="D1056" t="s">
        <v>3989</v>
      </c>
    </row>
    <row r="1057" spans="1:4" x14ac:dyDescent="0.3">
      <c r="A1057">
        <v>1081</v>
      </c>
      <c r="B1057" s="13">
        <v>45952</v>
      </c>
      <c r="C1057" t="s">
        <v>2401</v>
      </c>
      <c r="D1057" t="s">
        <v>3990</v>
      </c>
    </row>
    <row r="1058" spans="1:4" x14ac:dyDescent="0.3">
      <c r="A1058">
        <v>1082</v>
      </c>
      <c r="B1058" s="13">
        <v>45952</v>
      </c>
      <c r="C1058" t="s">
        <v>1571</v>
      </c>
      <c r="D1058" t="s">
        <v>3991</v>
      </c>
    </row>
    <row r="1059" spans="1:4" x14ac:dyDescent="0.3">
      <c r="A1059">
        <v>1083</v>
      </c>
      <c r="B1059" s="13">
        <v>45952</v>
      </c>
      <c r="C1059" t="s">
        <v>1864</v>
      </c>
      <c r="D1059" t="s">
        <v>3992</v>
      </c>
    </row>
    <row r="1060" spans="1:4" x14ac:dyDescent="0.3">
      <c r="A1060">
        <v>1084</v>
      </c>
      <c r="B1060" s="13">
        <v>45953</v>
      </c>
      <c r="C1060" t="s">
        <v>1393</v>
      </c>
      <c r="D1060" t="s">
        <v>3993</v>
      </c>
    </row>
    <row r="1061" spans="1:4" x14ac:dyDescent="0.3">
      <c r="A1061">
        <v>1085</v>
      </c>
      <c r="B1061" s="13">
        <v>45953</v>
      </c>
      <c r="C1061" t="s">
        <v>1592</v>
      </c>
      <c r="D1061" t="s">
        <v>3994</v>
      </c>
    </row>
    <row r="1062" spans="1:4" x14ac:dyDescent="0.3">
      <c r="A1062">
        <v>1086</v>
      </c>
      <c r="B1062" s="13">
        <v>45953</v>
      </c>
      <c r="C1062" t="s">
        <v>1438</v>
      </c>
      <c r="D1062" t="s">
        <v>3995</v>
      </c>
    </row>
    <row r="1063" spans="1:4" x14ac:dyDescent="0.3">
      <c r="A1063">
        <v>1087</v>
      </c>
      <c r="B1063" s="13">
        <v>45953</v>
      </c>
      <c r="C1063" t="s">
        <v>1007</v>
      </c>
      <c r="D1063" t="s">
        <v>3997</v>
      </c>
    </row>
    <row r="1064" spans="1:4" x14ac:dyDescent="0.3">
      <c r="A1064">
        <v>1088</v>
      </c>
      <c r="B1064" s="13">
        <v>45953</v>
      </c>
      <c r="C1064" t="s">
        <v>1571</v>
      </c>
      <c r="D1064" t="s">
        <v>3998</v>
      </c>
    </row>
    <row r="1065" spans="1:4" x14ac:dyDescent="0.3">
      <c r="A1065">
        <v>1089</v>
      </c>
      <c r="B1065" s="13">
        <v>45953</v>
      </c>
      <c r="C1065" t="s">
        <v>1393</v>
      </c>
      <c r="D1065" t="s">
        <v>4006</v>
      </c>
    </row>
    <row r="1066" spans="1:4" x14ac:dyDescent="0.3">
      <c r="A1066">
        <v>1090</v>
      </c>
      <c r="B1066" s="13">
        <v>45954</v>
      </c>
      <c r="C1066" t="s">
        <v>2695</v>
      </c>
      <c r="D1066" t="s">
        <v>4012</v>
      </c>
    </row>
    <row r="1067" spans="1:4" x14ac:dyDescent="0.3">
      <c r="A1067">
        <v>1091</v>
      </c>
      <c r="B1067" s="13">
        <v>45954</v>
      </c>
      <c r="C1067" t="s">
        <v>1488</v>
      </c>
      <c r="D1067" t="s">
        <v>4013</v>
      </c>
    </row>
    <row r="1068" spans="1:4" x14ac:dyDescent="0.3">
      <c r="A1068">
        <v>1092</v>
      </c>
      <c r="B1068" s="13">
        <v>45954</v>
      </c>
      <c r="C1068" t="s">
        <v>1393</v>
      </c>
      <c r="D1068" t="s">
        <v>4014</v>
      </c>
    </row>
    <row r="1069" spans="1:4" x14ac:dyDescent="0.3">
      <c r="A1069">
        <v>1093</v>
      </c>
      <c r="B1069" s="13">
        <v>45955</v>
      </c>
      <c r="C1069" t="s">
        <v>1393</v>
      </c>
      <c r="D1069" t="s">
        <v>4015</v>
      </c>
    </row>
    <row r="1070" spans="1:4" x14ac:dyDescent="0.3">
      <c r="A1070">
        <v>1094</v>
      </c>
      <c r="B1070" s="13">
        <v>45955</v>
      </c>
      <c r="C1070" t="s">
        <v>4016</v>
      </c>
      <c r="D1070" t="s">
        <v>4020</v>
      </c>
    </row>
    <row r="1071" spans="1:4" x14ac:dyDescent="0.3">
      <c r="A1071">
        <v>1095</v>
      </c>
      <c r="B1071" s="13">
        <v>45955</v>
      </c>
      <c r="C1071" t="s">
        <v>2774</v>
      </c>
      <c r="D1071" t="s">
        <v>4021</v>
      </c>
    </row>
    <row r="1072" spans="1:4" x14ac:dyDescent="0.3">
      <c r="A1072">
        <v>1096</v>
      </c>
      <c r="B1072" s="13">
        <v>45955</v>
      </c>
      <c r="C1072" t="s">
        <v>1431</v>
      </c>
      <c r="D1072" t="s">
        <v>4022</v>
      </c>
    </row>
    <row r="1073" spans="1:4" x14ac:dyDescent="0.3">
      <c r="A1073">
        <v>1097</v>
      </c>
      <c r="B1073" s="13">
        <v>45955</v>
      </c>
      <c r="C1073" t="s">
        <v>1580</v>
      </c>
      <c r="D1073" t="s">
        <v>4023</v>
      </c>
    </row>
    <row r="1074" spans="1:4" x14ac:dyDescent="0.3">
      <c r="A1074">
        <v>1098</v>
      </c>
      <c r="B1074" s="13">
        <v>45955</v>
      </c>
      <c r="C1074" t="s">
        <v>1535</v>
      </c>
      <c r="D1074" t="s">
        <v>4027</v>
      </c>
    </row>
    <row r="1075" spans="1:4" x14ac:dyDescent="0.3">
      <c r="A1075">
        <v>1099</v>
      </c>
      <c r="B1075" s="13">
        <v>45957</v>
      </c>
      <c r="C1075" t="s">
        <v>1571</v>
      </c>
      <c r="D1075" t="s">
        <v>4042</v>
      </c>
    </row>
    <row r="1076" spans="1:4" x14ac:dyDescent="0.3">
      <c r="A1076">
        <v>1100</v>
      </c>
      <c r="B1076" s="13">
        <v>45957</v>
      </c>
      <c r="C1076" t="s">
        <v>4037</v>
      </c>
      <c r="D1076" t="s">
        <v>4043</v>
      </c>
    </row>
    <row r="1077" spans="1:4" x14ac:dyDescent="0.3">
      <c r="A1077">
        <v>1101</v>
      </c>
      <c r="B1077" s="13">
        <v>45957</v>
      </c>
      <c r="C1077" t="s">
        <v>1741</v>
      </c>
      <c r="D1077" t="s">
        <v>4044</v>
      </c>
    </row>
    <row r="1078" spans="1:4" x14ac:dyDescent="0.3">
      <c r="A1078">
        <v>1102</v>
      </c>
      <c r="B1078" s="13">
        <v>45957</v>
      </c>
      <c r="C1078" t="s">
        <v>4033</v>
      </c>
      <c r="D1078" t="s">
        <v>4045</v>
      </c>
    </row>
    <row r="1079" spans="1:4" x14ac:dyDescent="0.3">
      <c r="A1079">
        <v>1103</v>
      </c>
      <c r="B1079" s="13">
        <v>45957</v>
      </c>
      <c r="C1079" t="s">
        <v>1393</v>
      </c>
      <c r="D1079" t="s">
        <v>4046</v>
      </c>
    </row>
    <row r="1080" spans="1:4" x14ac:dyDescent="0.3">
      <c r="A1080">
        <v>1104</v>
      </c>
      <c r="B1080" s="13">
        <v>45957</v>
      </c>
      <c r="C1080" t="s">
        <v>1574</v>
      </c>
      <c r="D1080" t="s">
        <v>4047</v>
      </c>
    </row>
    <row r="1081" spans="1:4" x14ac:dyDescent="0.3">
      <c r="A1081">
        <v>1105</v>
      </c>
      <c r="B1081" s="13">
        <v>45957</v>
      </c>
      <c r="C1081" t="s">
        <v>1393</v>
      </c>
      <c r="D1081" t="s">
        <v>4057</v>
      </c>
    </row>
    <row r="1082" spans="1:4" x14ac:dyDescent="0.3">
      <c r="A1082">
        <v>1106</v>
      </c>
      <c r="B1082" s="13">
        <v>45957</v>
      </c>
      <c r="C1082" t="s">
        <v>1925</v>
      </c>
      <c r="D1082" t="s">
        <v>4058</v>
      </c>
    </row>
    <row r="1083" spans="1:4" x14ac:dyDescent="0.3">
      <c r="A1083">
        <v>1107</v>
      </c>
      <c r="B1083" s="13">
        <v>45958</v>
      </c>
      <c r="C1083" t="s">
        <v>1888</v>
      </c>
      <c r="D1083" t="s">
        <v>4068</v>
      </c>
    </row>
    <row r="1084" spans="1:4" x14ac:dyDescent="0.3">
      <c r="A1084">
        <v>1108</v>
      </c>
      <c r="B1084" s="13">
        <v>45958</v>
      </c>
      <c r="C1084" t="s">
        <v>1171</v>
      </c>
      <c r="D1084" t="s">
        <v>4069</v>
      </c>
    </row>
    <row r="1085" spans="1:4" x14ac:dyDescent="0.3">
      <c r="A1085">
        <v>1109</v>
      </c>
      <c r="B1085" s="13">
        <v>45958</v>
      </c>
      <c r="C1085" t="s">
        <v>1018</v>
      </c>
      <c r="D1085" t="s">
        <v>4070</v>
      </c>
    </row>
    <row r="1086" spans="1:4" x14ac:dyDescent="0.3">
      <c r="A1086">
        <v>1110</v>
      </c>
      <c r="B1086" s="13">
        <v>45958</v>
      </c>
      <c r="C1086" t="s">
        <v>1741</v>
      </c>
      <c r="D1086" t="s">
        <v>4071</v>
      </c>
    </row>
    <row r="1087" spans="1:4" x14ac:dyDescent="0.3">
      <c r="A1087">
        <v>1111</v>
      </c>
      <c r="B1087" s="13">
        <v>45958</v>
      </c>
      <c r="C1087" t="s">
        <v>1393</v>
      </c>
      <c r="D1087" t="s">
        <v>4072</v>
      </c>
    </row>
    <row r="1088" spans="1:4" x14ac:dyDescent="0.3">
      <c r="A1088">
        <v>1112</v>
      </c>
      <c r="B1088" s="13">
        <v>45958</v>
      </c>
      <c r="C1088" t="s">
        <v>4062</v>
      </c>
      <c r="D1088" t="s">
        <v>4073</v>
      </c>
    </row>
    <row r="1089" spans="1:4" x14ac:dyDescent="0.3">
      <c r="A1089">
        <v>1113</v>
      </c>
      <c r="B1089" s="13">
        <v>45958</v>
      </c>
      <c r="C1089" t="s">
        <v>1665</v>
      </c>
      <c r="D1089" t="s">
        <v>4074</v>
      </c>
    </row>
    <row r="1090" spans="1:4" x14ac:dyDescent="0.3">
      <c r="A1090">
        <v>1114</v>
      </c>
      <c r="B1090" s="13">
        <v>45959</v>
      </c>
      <c r="C1090" t="s">
        <v>1393</v>
      </c>
      <c r="D1090" t="s">
        <v>4084</v>
      </c>
    </row>
    <row r="1091" spans="1:4" x14ac:dyDescent="0.3">
      <c r="A1091">
        <v>1115</v>
      </c>
      <c r="B1091" s="13">
        <v>45959</v>
      </c>
      <c r="C1091" t="s">
        <v>3140</v>
      </c>
      <c r="D1091" t="s">
        <v>4085</v>
      </c>
    </row>
    <row r="1092" spans="1:4" x14ac:dyDescent="0.3">
      <c r="A1092">
        <v>1116</v>
      </c>
      <c r="B1092" s="13">
        <v>45959</v>
      </c>
      <c r="C1092" t="s">
        <v>4081</v>
      </c>
      <c r="D1092" t="s">
        <v>4087</v>
      </c>
    </row>
    <row r="1093" spans="1:4" x14ac:dyDescent="0.3">
      <c r="A1093">
        <v>1117</v>
      </c>
      <c r="B1093" s="13">
        <v>45959</v>
      </c>
      <c r="C1093" t="s">
        <v>1806</v>
      </c>
      <c r="D1093" t="s">
        <v>4088</v>
      </c>
    </row>
    <row r="1094" spans="1:4" x14ac:dyDescent="0.3">
      <c r="A1094">
        <v>1118</v>
      </c>
      <c r="B1094" s="13">
        <v>45959</v>
      </c>
      <c r="C1094" t="s">
        <v>4016</v>
      </c>
      <c r="D1094" t="s">
        <v>4089</v>
      </c>
    </row>
    <row r="1095" spans="1:4" x14ac:dyDescent="0.3">
      <c r="A1095">
        <v>1119</v>
      </c>
      <c r="B1095" s="13">
        <v>45959</v>
      </c>
      <c r="C1095" t="s">
        <v>1741</v>
      </c>
      <c r="D1095" t="s">
        <v>4090</v>
      </c>
    </row>
    <row r="1096" spans="1:4" x14ac:dyDescent="0.3">
      <c r="A1096">
        <v>1120</v>
      </c>
      <c r="B1096" s="13">
        <v>45959</v>
      </c>
      <c r="C1096" t="s">
        <v>1443</v>
      </c>
      <c r="D1096" t="s">
        <v>4091</v>
      </c>
    </row>
    <row r="1097" spans="1:4" x14ac:dyDescent="0.3">
      <c r="A1097">
        <v>1121</v>
      </c>
      <c r="B1097" s="13">
        <v>45960</v>
      </c>
      <c r="C1097" t="s">
        <v>1574</v>
      </c>
      <c r="D1097" t="s">
        <v>4099</v>
      </c>
    </row>
    <row r="1098" spans="1:4" x14ac:dyDescent="0.3">
      <c r="A1098">
        <v>1122</v>
      </c>
      <c r="B1098" s="13">
        <v>45960</v>
      </c>
      <c r="C1098" t="s">
        <v>1467</v>
      </c>
      <c r="D1098" t="s">
        <v>4100</v>
      </c>
    </row>
    <row r="1099" spans="1:4" x14ac:dyDescent="0.3">
      <c r="A1099">
        <v>1123</v>
      </c>
      <c r="B1099" s="13">
        <v>45960</v>
      </c>
      <c r="C1099" t="s">
        <v>2955</v>
      </c>
      <c r="D1099" t="s">
        <v>4103</v>
      </c>
    </row>
    <row r="1100" spans="1:4" x14ac:dyDescent="0.3">
      <c r="A1100">
        <v>1124</v>
      </c>
      <c r="B1100" s="13">
        <v>45960</v>
      </c>
      <c r="C1100" t="s">
        <v>3192</v>
      </c>
      <c r="D1100" t="s">
        <v>4104</v>
      </c>
    </row>
    <row r="1101" spans="1:4" x14ac:dyDescent="0.3">
      <c r="A1101">
        <v>1125</v>
      </c>
      <c r="B1101" s="13">
        <v>45960</v>
      </c>
      <c r="C1101" t="s">
        <v>1741</v>
      </c>
      <c r="D1101" t="s">
        <v>4105</v>
      </c>
    </row>
    <row r="1102" spans="1:4" x14ac:dyDescent="0.3">
      <c r="A1102">
        <v>1126</v>
      </c>
      <c r="B1102" s="13">
        <v>45960</v>
      </c>
      <c r="C1102" t="s">
        <v>1571</v>
      </c>
      <c r="D1102" t="s">
        <v>4107</v>
      </c>
    </row>
    <row r="1103" spans="1:4" x14ac:dyDescent="0.3">
      <c r="A1103">
        <v>1127</v>
      </c>
      <c r="B1103" s="13">
        <v>45960</v>
      </c>
      <c r="C1103" t="s">
        <v>1971</v>
      </c>
      <c r="D1103" t="s">
        <v>4108</v>
      </c>
    </row>
    <row r="1104" spans="1:4" x14ac:dyDescent="0.3">
      <c r="A1104">
        <v>1128</v>
      </c>
      <c r="B1104" s="13">
        <v>45960</v>
      </c>
      <c r="C1104" t="s">
        <v>4037</v>
      </c>
      <c r="D1104" t="s">
        <v>4109</v>
      </c>
    </row>
    <row r="1105" spans="1:4" x14ac:dyDescent="0.3">
      <c r="A1105">
        <v>1129</v>
      </c>
      <c r="B1105" s="13">
        <v>45960</v>
      </c>
      <c r="C1105" t="s">
        <v>1300</v>
      </c>
      <c r="D1105" t="s">
        <v>4110</v>
      </c>
    </row>
    <row r="1106" spans="1:4" x14ac:dyDescent="0.3">
      <c r="A1106">
        <v>1130</v>
      </c>
      <c r="B1106" s="13">
        <v>45960</v>
      </c>
      <c r="C1106" t="s">
        <v>2695</v>
      </c>
      <c r="D1106" t="s">
        <v>4111</v>
      </c>
    </row>
    <row r="1107" spans="1:4" x14ac:dyDescent="0.3">
      <c r="A1107">
        <v>1131</v>
      </c>
      <c r="B1107" s="13">
        <v>45960</v>
      </c>
      <c r="C1107" t="s">
        <v>1665</v>
      </c>
      <c r="D1107" t="s">
        <v>4112</v>
      </c>
    </row>
    <row r="1108" spans="1:4" x14ac:dyDescent="0.3">
      <c r="A1108">
        <v>1132</v>
      </c>
      <c r="B1108" s="13">
        <v>45960</v>
      </c>
      <c r="C1108" t="s">
        <v>1741</v>
      </c>
      <c r="D1108" t="s">
        <v>4113</v>
      </c>
    </row>
    <row r="1109" spans="1:4" x14ac:dyDescent="0.3">
      <c r="A1109">
        <v>1133</v>
      </c>
      <c r="B1109" s="13">
        <v>45961</v>
      </c>
      <c r="C1109" t="s">
        <v>1467</v>
      </c>
      <c r="D1109" t="s">
        <v>4134</v>
      </c>
    </row>
    <row r="1110" spans="1:4" x14ac:dyDescent="0.3">
      <c r="A1110">
        <v>1134</v>
      </c>
      <c r="B1110" s="13">
        <v>45961</v>
      </c>
      <c r="C1110" t="s">
        <v>4135</v>
      </c>
      <c r="D1110" t="s">
        <v>4138</v>
      </c>
    </row>
    <row r="1111" spans="1:4" x14ac:dyDescent="0.3">
      <c r="A1111">
        <v>1135</v>
      </c>
      <c r="B1111" s="13">
        <v>45961</v>
      </c>
      <c r="C1111" t="s">
        <v>2251</v>
      </c>
      <c r="D1111" t="s">
        <v>4139</v>
      </c>
    </row>
    <row r="1112" spans="1:4" x14ac:dyDescent="0.3">
      <c r="A1112">
        <v>1136</v>
      </c>
      <c r="B1112" s="13">
        <v>45961</v>
      </c>
      <c r="C1112" t="s">
        <v>1716</v>
      </c>
      <c r="D1112" t="s">
        <v>4140</v>
      </c>
    </row>
    <row r="1113" spans="1:4" x14ac:dyDescent="0.3">
      <c r="A1113">
        <v>1137</v>
      </c>
      <c r="B1113" s="13">
        <v>45961</v>
      </c>
      <c r="C1113" t="s">
        <v>1741</v>
      </c>
      <c r="D1113" t="s">
        <v>4141</v>
      </c>
    </row>
    <row r="1114" spans="1:4" x14ac:dyDescent="0.3">
      <c r="A1114">
        <v>1138</v>
      </c>
      <c r="B1114" s="13">
        <v>45961</v>
      </c>
      <c r="C1114" t="s">
        <v>1535</v>
      </c>
      <c r="D1114" t="s">
        <v>4142</v>
      </c>
    </row>
    <row r="1115" spans="1:4" x14ac:dyDescent="0.3">
      <c r="A1115">
        <v>1139</v>
      </c>
      <c r="B1115" s="13">
        <v>45961</v>
      </c>
      <c r="C1115" t="s">
        <v>1574</v>
      </c>
      <c r="D1115" t="s">
        <v>4144</v>
      </c>
    </row>
    <row r="1116" spans="1:4" x14ac:dyDescent="0.3">
      <c r="A1116">
        <v>1140</v>
      </c>
      <c r="B1116" t="s">
        <v>4151</v>
      </c>
      <c r="C1116" t="s">
        <v>1716</v>
      </c>
      <c r="D1116" t="s">
        <v>4152</v>
      </c>
    </row>
    <row r="1117" spans="1:4" x14ac:dyDescent="0.3">
      <c r="A1117">
        <v>1141</v>
      </c>
      <c r="B1117" s="13">
        <v>45964</v>
      </c>
      <c r="C1117" t="s">
        <v>1799</v>
      </c>
      <c r="D1117" t="s">
        <v>4155</v>
      </c>
    </row>
    <row r="1118" spans="1:4" x14ac:dyDescent="0.3">
      <c r="A1118">
        <v>1142</v>
      </c>
      <c r="B1118" s="13">
        <v>45964</v>
      </c>
      <c r="C1118" t="s">
        <v>1018</v>
      </c>
      <c r="D1118" t="s">
        <v>4156</v>
      </c>
    </row>
    <row r="1119" spans="1:4" x14ac:dyDescent="0.3">
      <c r="A1119">
        <v>1143</v>
      </c>
      <c r="B1119" s="13">
        <v>45964</v>
      </c>
      <c r="C1119" t="s">
        <v>987</v>
      </c>
      <c r="D1119" t="s">
        <v>4157</v>
      </c>
    </row>
    <row r="1120" spans="1:4" x14ac:dyDescent="0.3">
      <c r="A1120">
        <v>1144</v>
      </c>
      <c r="B1120" s="13">
        <v>45964</v>
      </c>
      <c r="C1120" t="s">
        <v>1438</v>
      </c>
      <c r="D1120" t="s">
        <v>4158</v>
      </c>
    </row>
    <row r="1121" spans="1:4" x14ac:dyDescent="0.3">
      <c r="A1121">
        <v>1145</v>
      </c>
      <c r="B1121" s="13">
        <v>45964</v>
      </c>
      <c r="C1121" t="s">
        <v>1389</v>
      </c>
      <c r="D1121" t="s">
        <v>4159</v>
      </c>
    </row>
    <row r="1122" spans="1:4" x14ac:dyDescent="0.3">
      <c r="A1122">
        <v>1146</v>
      </c>
      <c r="B1122" s="13">
        <v>45964</v>
      </c>
      <c r="C1122" t="s">
        <v>1393</v>
      </c>
      <c r="D1122" t="s">
        <v>4160</v>
      </c>
    </row>
    <row r="1123" spans="1:4" x14ac:dyDescent="0.3">
      <c r="A1123">
        <v>1147</v>
      </c>
      <c r="B1123" s="13">
        <v>45965</v>
      </c>
      <c r="C1123" t="s">
        <v>2251</v>
      </c>
      <c r="D1123" t="s">
        <v>4166</v>
      </c>
    </row>
    <row r="1124" spans="1:4" x14ac:dyDescent="0.3">
      <c r="A1124">
        <v>1148</v>
      </c>
      <c r="B1124" s="13">
        <v>45965</v>
      </c>
      <c r="C1124" t="s">
        <v>2458</v>
      </c>
      <c r="D1124" t="s">
        <v>4169</v>
      </c>
    </row>
    <row r="1125" spans="1:4" x14ac:dyDescent="0.3">
      <c r="A1125">
        <v>1149</v>
      </c>
      <c r="B1125" s="13">
        <v>45965</v>
      </c>
      <c r="C1125" t="s">
        <v>1438</v>
      </c>
      <c r="D1125" t="s">
        <v>4170</v>
      </c>
    </row>
    <row r="1126" spans="1:4" x14ac:dyDescent="0.3">
      <c r="A1126">
        <v>1150</v>
      </c>
      <c r="B1126" s="13">
        <v>45965</v>
      </c>
      <c r="C1126" t="s">
        <v>3952</v>
      </c>
      <c r="D1126" t="s">
        <v>4171</v>
      </c>
    </row>
    <row r="1127" spans="1:4" x14ac:dyDescent="0.3">
      <c r="A1127">
        <v>1151</v>
      </c>
      <c r="B1127" s="13">
        <v>45965</v>
      </c>
      <c r="C1127" t="s">
        <v>1535</v>
      </c>
      <c r="D1127" t="s">
        <v>4172</v>
      </c>
    </row>
    <row r="1128" spans="1:4" x14ac:dyDescent="0.3">
      <c r="A1128">
        <v>1152</v>
      </c>
      <c r="B1128" s="13">
        <v>45965</v>
      </c>
      <c r="C1128" t="s">
        <v>1925</v>
      </c>
      <c r="D1128" t="s">
        <v>4174</v>
      </c>
    </row>
    <row r="1129" spans="1:4" x14ac:dyDescent="0.3">
      <c r="A1129">
        <v>1153</v>
      </c>
      <c r="B1129" s="13">
        <v>45966</v>
      </c>
      <c r="C1129" t="s">
        <v>4184</v>
      </c>
      <c r="D1129" t="s">
        <v>4188</v>
      </c>
    </row>
    <row r="1130" spans="1:4" x14ac:dyDescent="0.3">
      <c r="A1130">
        <v>1154</v>
      </c>
      <c r="B1130" s="13">
        <v>45966</v>
      </c>
      <c r="C1130" t="s">
        <v>1574</v>
      </c>
      <c r="D1130" t="s">
        <v>4189</v>
      </c>
    </row>
    <row r="1131" spans="1:4" x14ac:dyDescent="0.3">
      <c r="A1131">
        <v>1155</v>
      </c>
      <c r="B1131" s="13">
        <v>45966</v>
      </c>
      <c r="C1131" t="s">
        <v>1300</v>
      </c>
      <c r="D1131" t="s">
        <v>4192</v>
      </c>
    </row>
    <row r="1132" spans="1:4" x14ac:dyDescent="0.3">
      <c r="A1132">
        <v>1156</v>
      </c>
      <c r="B1132" s="13">
        <v>45966</v>
      </c>
      <c r="C1132" t="s">
        <v>1716</v>
      </c>
      <c r="D1132" t="s">
        <v>4193</v>
      </c>
    </row>
    <row r="1133" spans="1:4" x14ac:dyDescent="0.3">
      <c r="A1133">
        <v>1157</v>
      </c>
      <c r="B1133" s="13">
        <v>45966</v>
      </c>
      <c r="C1133" t="s">
        <v>2860</v>
      </c>
      <c r="D1133" t="s">
        <v>4194</v>
      </c>
    </row>
    <row r="1134" spans="1:4" x14ac:dyDescent="0.3">
      <c r="A1134">
        <v>1158</v>
      </c>
      <c r="B1134" s="13">
        <v>45966</v>
      </c>
      <c r="C1134" t="s">
        <v>987</v>
      </c>
      <c r="D1134" t="s">
        <v>4195</v>
      </c>
    </row>
    <row r="1135" spans="1:4" x14ac:dyDescent="0.3">
      <c r="A1135">
        <v>1159</v>
      </c>
      <c r="B1135" s="13">
        <v>45966</v>
      </c>
      <c r="C1135" t="s">
        <v>1015</v>
      </c>
      <c r="D1135" t="s">
        <v>4196</v>
      </c>
    </row>
    <row r="1136" spans="1:4" x14ac:dyDescent="0.3">
      <c r="A1136">
        <v>1160</v>
      </c>
      <c r="B1136" s="13">
        <v>45967</v>
      </c>
      <c r="C1136" t="s">
        <v>1716</v>
      </c>
      <c r="D1136" t="s">
        <v>4204</v>
      </c>
    </row>
    <row r="1137" spans="1:4" x14ac:dyDescent="0.3">
      <c r="A1137">
        <v>1161</v>
      </c>
      <c r="B1137" s="13">
        <v>45967</v>
      </c>
      <c r="C1137" t="s">
        <v>1665</v>
      </c>
      <c r="D1137" t="s">
        <v>4205</v>
      </c>
    </row>
    <row r="1138" spans="1:4" x14ac:dyDescent="0.3">
      <c r="A1138">
        <v>1162</v>
      </c>
      <c r="B1138" s="13">
        <v>45967</v>
      </c>
      <c r="C1138" t="s">
        <v>2009</v>
      </c>
      <c r="D1138" t="s">
        <v>4207</v>
      </c>
    </row>
    <row r="1139" spans="1:4" x14ac:dyDescent="0.3">
      <c r="A1139">
        <v>1163</v>
      </c>
      <c r="B1139" s="13">
        <v>45967</v>
      </c>
      <c r="C1139" t="s">
        <v>2401</v>
      </c>
      <c r="D1139" t="s">
        <v>4208</v>
      </c>
    </row>
    <row r="1140" spans="1:4" x14ac:dyDescent="0.3">
      <c r="A1140">
        <v>1164</v>
      </c>
      <c r="B1140" s="13">
        <v>45967</v>
      </c>
      <c r="C1140" t="s">
        <v>2593</v>
      </c>
      <c r="D1140" t="s">
        <v>4209</v>
      </c>
    </row>
    <row r="1141" spans="1:4" x14ac:dyDescent="0.3">
      <c r="A1141">
        <v>1165</v>
      </c>
      <c r="B1141" s="13">
        <v>45967</v>
      </c>
      <c r="C1141" t="s">
        <v>1741</v>
      </c>
      <c r="D1141" t="s">
        <v>4211</v>
      </c>
    </row>
    <row r="1142" spans="1:4" x14ac:dyDescent="0.3">
      <c r="A1142">
        <v>1166</v>
      </c>
      <c r="B1142" s="13">
        <v>45967</v>
      </c>
      <c r="C1142" t="s">
        <v>1799</v>
      </c>
      <c r="D1142" t="s">
        <v>4212</v>
      </c>
    </row>
    <row r="1143" spans="1:4" x14ac:dyDescent="0.3">
      <c r="A1143">
        <v>1167</v>
      </c>
      <c r="B1143" s="13">
        <v>45968</v>
      </c>
      <c r="C1143" t="s">
        <v>4016</v>
      </c>
      <c r="D1143" t="s">
        <v>4222</v>
      </c>
    </row>
    <row r="1144" spans="1:4" x14ac:dyDescent="0.3">
      <c r="A1144">
        <v>1168</v>
      </c>
      <c r="B1144" s="13">
        <v>45968</v>
      </c>
      <c r="C1144" t="s">
        <v>2018</v>
      </c>
      <c r="D1144" t="s">
        <v>4223</v>
      </c>
    </row>
    <row r="1145" spans="1:4" x14ac:dyDescent="0.3">
      <c r="A1145">
        <v>1169</v>
      </c>
      <c r="B1145" s="13">
        <v>45968</v>
      </c>
      <c r="C1145" t="s">
        <v>1574</v>
      </c>
      <c r="D1145" t="s">
        <v>4224</v>
      </c>
    </row>
    <row r="1146" spans="1:4" x14ac:dyDescent="0.3">
      <c r="A1146">
        <v>1170</v>
      </c>
      <c r="B1146" s="13">
        <v>45968</v>
      </c>
      <c r="C1146" t="s">
        <v>2285</v>
      </c>
      <c r="D1146" t="s">
        <v>4225</v>
      </c>
    </row>
    <row r="1147" spans="1:4" x14ac:dyDescent="0.3">
      <c r="A1147">
        <v>1171</v>
      </c>
      <c r="B1147" s="13">
        <v>45969</v>
      </c>
      <c r="C1147" t="s">
        <v>1535</v>
      </c>
      <c r="D1147" t="s">
        <v>4234</v>
      </c>
    </row>
    <row r="1148" spans="1:4" x14ac:dyDescent="0.3">
      <c r="A1148">
        <v>1172</v>
      </c>
      <c r="B1148" s="13">
        <v>45970</v>
      </c>
      <c r="C1148" t="s">
        <v>2487</v>
      </c>
      <c r="D1148" t="s">
        <v>4236</v>
      </c>
    </row>
    <row r="1149" spans="1:4" x14ac:dyDescent="0.3">
      <c r="A1149">
        <v>1173</v>
      </c>
      <c r="B1149" s="13">
        <v>45971</v>
      </c>
      <c r="C1149" t="s">
        <v>1018</v>
      </c>
      <c r="D1149" t="s">
        <v>4239</v>
      </c>
    </row>
    <row r="1150" spans="1:4" x14ac:dyDescent="0.3">
      <c r="A1150">
        <v>1174</v>
      </c>
      <c r="B1150" s="13">
        <v>45971</v>
      </c>
      <c r="C1150" t="s">
        <v>1438</v>
      </c>
      <c r="D1150" t="s">
        <v>4240</v>
      </c>
    </row>
    <row r="1151" spans="1:4" x14ac:dyDescent="0.3">
      <c r="A1151">
        <v>1175</v>
      </c>
      <c r="B1151" s="13">
        <v>45971</v>
      </c>
      <c r="C1151" t="s">
        <v>1716</v>
      </c>
      <c r="D1151" t="s">
        <v>4241</v>
      </c>
    </row>
    <row r="1152" spans="1:4" x14ac:dyDescent="0.3">
      <c r="A1152">
        <v>1176</v>
      </c>
      <c r="B1152" s="13">
        <v>45971</v>
      </c>
      <c r="C1152" t="s">
        <v>2356</v>
      </c>
      <c r="D1152" t="s">
        <v>4244</v>
      </c>
    </row>
    <row r="1153" spans="1:4" x14ac:dyDescent="0.3">
      <c r="A1153">
        <v>1177</v>
      </c>
      <c r="B1153" s="13">
        <v>45971</v>
      </c>
      <c r="C1153" t="s">
        <v>1925</v>
      </c>
      <c r="D1153" t="s">
        <v>4249</v>
      </c>
    </row>
    <row r="1154" spans="1:4" x14ac:dyDescent="0.3">
      <c r="A1154">
        <v>1178</v>
      </c>
      <c r="B1154" s="13">
        <v>45971</v>
      </c>
      <c r="C1154" t="s">
        <v>1864</v>
      </c>
      <c r="D1154" t="s">
        <v>4251</v>
      </c>
    </row>
    <row r="1155" spans="1:4" x14ac:dyDescent="0.3">
      <c r="A1155">
        <v>1179</v>
      </c>
      <c r="B1155" s="13">
        <v>45972</v>
      </c>
      <c r="C1155" t="s">
        <v>3192</v>
      </c>
      <c r="D1155" t="s">
        <v>4253</v>
      </c>
    </row>
    <row r="1156" spans="1:4" x14ac:dyDescent="0.3">
      <c r="A1156">
        <v>1180</v>
      </c>
      <c r="B1156" s="13">
        <v>45972</v>
      </c>
      <c r="C1156" t="s">
        <v>1232</v>
      </c>
      <c r="D1156" t="s">
        <v>4254</v>
      </c>
    </row>
    <row r="1157" spans="1:4" x14ac:dyDescent="0.3">
      <c r="A1157">
        <v>1181</v>
      </c>
      <c r="B1157" s="13">
        <v>45972</v>
      </c>
      <c r="C1157" t="s">
        <v>1841</v>
      </c>
      <c r="D1157" t="s">
        <v>4255</v>
      </c>
    </row>
    <row r="1158" spans="1:4" x14ac:dyDescent="0.3">
      <c r="A1158">
        <v>1182</v>
      </c>
      <c r="B1158" s="13">
        <v>45972</v>
      </c>
      <c r="C1158" t="s">
        <v>978</v>
      </c>
      <c r="D1158" t="s">
        <v>4256</v>
      </c>
    </row>
    <row r="1159" spans="1:4" x14ac:dyDescent="0.3">
      <c r="A1159">
        <v>1183</v>
      </c>
      <c r="B1159" s="13">
        <v>45973</v>
      </c>
      <c r="C1159" t="s">
        <v>1784</v>
      </c>
      <c r="D1159" t="s">
        <v>4268</v>
      </c>
    </row>
    <row r="1160" spans="1:4" x14ac:dyDescent="0.3">
      <c r="A1160">
        <v>1184</v>
      </c>
      <c r="B1160" s="13">
        <v>45973</v>
      </c>
      <c r="C1160" t="s">
        <v>1716</v>
      </c>
      <c r="D1160" t="s">
        <v>4269</v>
      </c>
    </row>
    <row r="1161" spans="1:4" x14ac:dyDescent="0.3">
      <c r="A1161">
        <v>1185</v>
      </c>
      <c r="B1161" s="13">
        <v>45973</v>
      </c>
      <c r="C1161" t="s">
        <v>1225</v>
      </c>
      <c r="D1161" t="s">
        <v>4271</v>
      </c>
    </row>
    <row r="1162" spans="1:4" x14ac:dyDescent="0.3">
      <c r="A1162">
        <v>1186</v>
      </c>
      <c r="B1162" s="13">
        <v>45973</v>
      </c>
      <c r="C1162" t="s">
        <v>3280</v>
      </c>
      <c r="D1162" t="s">
        <v>4273</v>
      </c>
    </row>
    <row r="1163" spans="1:4" x14ac:dyDescent="0.3">
      <c r="A1163">
        <v>1187</v>
      </c>
      <c r="B1163" s="13">
        <v>45973</v>
      </c>
      <c r="C1163" t="s">
        <v>987</v>
      </c>
      <c r="D1163" t="s">
        <v>4274</v>
      </c>
    </row>
    <row r="1164" spans="1:4" x14ac:dyDescent="0.3">
      <c r="A1164">
        <v>1188</v>
      </c>
      <c r="B1164" s="13">
        <v>45973</v>
      </c>
      <c r="C1164" t="s">
        <v>2601</v>
      </c>
      <c r="D1164" t="s">
        <v>4275</v>
      </c>
    </row>
    <row r="1165" spans="1:4" x14ac:dyDescent="0.3">
      <c r="A1165">
        <v>1189</v>
      </c>
      <c r="B1165" s="13">
        <v>45973</v>
      </c>
      <c r="C1165" t="s">
        <v>2763</v>
      </c>
      <c r="D1165" t="s">
        <v>4276</v>
      </c>
    </row>
    <row r="1166" spans="1:4" x14ac:dyDescent="0.3">
      <c r="A1166">
        <v>1190</v>
      </c>
      <c r="B1166" s="13">
        <v>45973</v>
      </c>
      <c r="C1166" t="s">
        <v>1385</v>
      </c>
      <c r="D1166" t="s">
        <v>4277</v>
      </c>
    </row>
    <row r="1167" spans="1:4" x14ac:dyDescent="0.3">
      <c r="A1167">
        <v>1191</v>
      </c>
      <c r="B1167" s="13">
        <v>45974</v>
      </c>
      <c r="C1167" t="s">
        <v>2907</v>
      </c>
      <c r="D1167" t="s">
        <v>4286</v>
      </c>
    </row>
    <row r="1168" spans="1:4" x14ac:dyDescent="0.3">
      <c r="A1168">
        <v>1192</v>
      </c>
      <c r="B1168" s="13">
        <v>45974</v>
      </c>
      <c r="C1168" t="s">
        <v>2254</v>
      </c>
      <c r="D1168" t="s">
        <v>4287</v>
      </c>
    </row>
    <row r="1169" spans="1:4" x14ac:dyDescent="0.3">
      <c r="A1169">
        <v>1193</v>
      </c>
      <c r="B1169" s="13">
        <v>45974</v>
      </c>
      <c r="C1169" t="s">
        <v>1018</v>
      </c>
      <c r="D1169" t="s">
        <v>4288</v>
      </c>
    </row>
    <row r="1170" spans="1:4" x14ac:dyDescent="0.3">
      <c r="A1170">
        <v>1194</v>
      </c>
      <c r="B1170" s="13">
        <v>45974</v>
      </c>
      <c r="C1170" t="s">
        <v>4283</v>
      </c>
      <c r="D1170" t="s">
        <v>4289</v>
      </c>
    </row>
    <row r="1171" spans="1:4" x14ac:dyDescent="0.3">
      <c r="A1171">
        <v>1195</v>
      </c>
      <c r="B1171" s="13">
        <v>45974</v>
      </c>
      <c r="C1171" t="s">
        <v>1015</v>
      </c>
      <c r="D1171" t="s">
        <v>4291</v>
      </c>
    </row>
    <row r="1172" spans="1:4" x14ac:dyDescent="0.3">
      <c r="A1172">
        <v>1196</v>
      </c>
      <c r="B1172" s="13">
        <v>45974</v>
      </c>
      <c r="C1172" t="s">
        <v>1053</v>
      </c>
      <c r="D1172" t="s">
        <v>4292</v>
      </c>
    </row>
    <row r="1173" spans="1:4" x14ac:dyDescent="0.3">
      <c r="A1173">
        <v>1197</v>
      </c>
      <c r="B1173" s="13">
        <v>45974</v>
      </c>
      <c r="C1173" t="s">
        <v>1463</v>
      </c>
      <c r="D1173" t="s">
        <v>4303</v>
      </c>
    </row>
    <row r="1174" spans="1:4" x14ac:dyDescent="0.3">
      <c r="A1174">
        <v>1198</v>
      </c>
      <c r="B1174" s="13">
        <v>45975</v>
      </c>
      <c r="C1174" t="s">
        <v>1574</v>
      </c>
      <c r="D1174" t="s">
        <v>4304</v>
      </c>
    </row>
    <row r="1175" spans="1:4" x14ac:dyDescent="0.3">
      <c r="A1175">
        <v>1199</v>
      </c>
      <c r="B1175" s="13">
        <v>45975</v>
      </c>
      <c r="C1175" t="s">
        <v>1716</v>
      </c>
      <c r="D1175" t="s">
        <v>4306</v>
      </c>
    </row>
    <row r="1176" spans="1:4" x14ac:dyDescent="0.3">
      <c r="A1176">
        <v>1200</v>
      </c>
      <c r="B1176" s="13">
        <v>45975</v>
      </c>
      <c r="C1176" t="s">
        <v>1590</v>
      </c>
      <c r="D1176" t="s">
        <v>4307</v>
      </c>
    </row>
    <row r="1177" spans="1:4" x14ac:dyDescent="0.3">
      <c r="A1177">
        <v>1201</v>
      </c>
      <c r="B1177" s="13">
        <v>45975</v>
      </c>
      <c r="C1177" t="s">
        <v>3280</v>
      </c>
      <c r="D1177" t="s">
        <v>4308</v>
      </c>
    </row>
    <row r="1178" spans="1:4" x14ac:dyDescent="0.3">
      <c r="A1178">
        <v>1202</v>
      </c>
      <c r="B1178" s="13">
        <v>45975</v>
      </c>
      <c r="C1178" t="s">
        <v>1448</v>
      </c>
      <c r="D1178" t="s">
        <v>4310</v>
      </c>
    </row>
    <row r="1179" spans="1:4" x14ac:dyDescent="0.3">
      <c r="A1179">
        <v>1203</v>
      </c>
      <c r="B1179" s="13">
        <v>45975</v>
      </c>
      <c r="C1179" t="s">
        <v>1018</v>
      </c>
      <c r="D1179" t="s">
        <v>4312</v>
      </c>
    </row>
    <row r="1180" spans="1:4" x14ac:dyDescent="0.3">
      <c r="A1180">
        <v>1204</v>
      </c>
      <c r="B1180" s="13">
        <v>45975</v>
      </c>
      <c r="C1180" t="s">
        <v>1300</v>
      </c>
      <c r="D1180" t="s">
        <v>4313</v>
      </c>
    </row>
    <row r="1181" spans="1:4" x14ac:dyDescent="0.3">
      <c r="A1181">
        <v>1205</v>
      </c>
      <c r="B1181" s="13">
        <v>45975</v>
      </c>
      <c r="C1181" t="s">
        <v>3192</v>
      </c>
      <c r="D1181" t="s">
        <v>4314</v>
      </c>
    </row>
    <row r="1182" spans="1:4" x14ac:dyDescent="0.3">
      <c r="A1182">
        <v>1206</v>
      </c>
      <c r="B1182" s="13">
        <v>45975</v>
      </c>
      <c r="C1182" t="s">
        <v>1864</v>
      </c>
      <c r="D1182" t="s">
        <v>4315</v>
      </c>
    </row>
    <row r="1183" spans="1:4" x14ac:dyDescent="0.3">
      <c r="A1183">
        <v>1207</v>
      </c>
      <c r="B1183" s="13">
        <v>45975</v>
      </c>
      <c r="C1183" t="s">
        <v>1461</v>
      </c>
      <c r="D1183" t="s">
        <v>4316</v>
      </c>
    </row>
    <row r="1184" spans="1:4" x14ac:dyDescent="0.3">
      <c r="A1184">
        <v>1208</v>
      </c>
      <c r="B1184" s="13">
        <v>45978</v>
      </c>
      <c r="C1184" t="s">
        <v>1841</v>
      </c>
      <c r="D1184" t="s">
        <v>4321</v>
      </c>
    </row>
    <row r="1185" spans="1:4" x14ac:dyDescent="0.3">
      <c r="A1185">
        <v>1209</v>
      </c>
      <c r="B1185" s="13">
        <v>45978</v>
      </c>
      <c r="C1185" t="s">
        <v>1799</v>
      </c>
      <c r="D1185" t="s">
        <v>4322</v>
      </c>
    </row>
    <row r="1186" spans="1:4" x14ac:dyDescent="0.3">
      <c r="A1186">
        <v>1210</v>
      </c>
      <c r="B1186" s="13">
        <v>45978</v>
      </c>
      <c r="C1186" t="s">
        <v>1300</v>
      </c>
      <c r="D1186" t="s">
        <v>4323</v>
      </c>
    </row>
    <row r="1187" spans="1:4" x14ac:dyDescent="0.3">
      <c r="A1187">
        <v>1211</v>
      </c>
      <c r="B1187" s="13">
        <v>45978</v>
      </c>
      <c r="C1187" t="s">
        <v>1716</v>
      </c>
      <c r="D1187" t="s">
        <v>4324</v>
      </c>
    </row>
    <row r="1188" spans="1:4" x14ac:dyDescent="0.3">
      <c r="A1188">
        <v>1212</v>
      </c>
      <c r="B1188" s="13">
        <v>45978</v>
      </c>
      <c r="C1188" t="s">
        <v>3280</v>
      </c>
      <c r="D1188" t="s">
        <v>4326</v>
      </c>
    </row>
    <row r="1189" spans="1:4" x14ac:dyDescent="0.3">
      <c r="A1189">
        <v>1213</v>
      </c>
      <c r="B1189" s="13">
        <v>45978</v>
      </c>
      <c r="C1189" t="s">
        <v>3280</v>
      </c>
      <c r="D1189" t="s">
        <v>4327</v>
      </c>
    </row>
    <row r="1190" spans="1:4" x14ac:dyDescent="0.3">
      <c r="A1190">
        <v>1214</v>
      </c>
      <c r="B1190" s="13">
        <v>45978</v>
      </c>
      <c r="C1190" t="s">
        <v>1393</v>
      </c>
      <c r="D1190" t="s">
        <v>4328</v>
      </c>
    </row>
    <row r="1191" spans="1:4" x14ac:dyDescent="0.3">
      <c r="A1191">
        <v>1215</v>
      </c>
      <c r="B1191" s="13">
        <v>45978</v>
      </c>
      <c r="C1191" t="s">
        <v>1147</v>
      </c>
      <c r="D1191" t="s">
        <v>4329</v>
      </c>
    </row>
    <row r="1192" spans="1:4" x14ac:dyDescent="0.3">
      <c r="A1192">
        <v>1216</v>
      </c>
      <c r="B1192" s="13">
        <v>45979</v>
      </c>
      <c r="C1192" t="s">
        <v>2695</v>
      </c>
      <c r="D1192" t="s">
        <v>4331</v>
      </c>
    </row>
    <row r="1193" spans="1:4" x14ac:dyDescent="0.3">
      <c r="A1193">
        <v>1217</v>
      </c>
      <c r="B1193" s="13">
        <v>45979</v>
      </c>
      <c r="C1193" t="s">
        <v>1438</v>
      </c>
      <c r="D1193" t="s">
        <v>4333</v>
      </c>
    </row>
    <row r="1194" spans="1:4" x14ac:dyDescent="0.3">
      <c r="A1194">
        <v>1218</v>
      </c>
      <c r="B1194" s="13">
        <v>45979</v>
      </c>
      <c r="C1194" t="s">
        <v>3394</v>
      </c>
      <c r="D1194" t="s">
        <v>4334</v>
      </c>
    </row>
    <row r="1195" spans="1:4" x14ac:dyDescent="0.3">
      <c r="A1195">
        <v>1219</v>
      </c>
      <c r="B1195" s="13">
        <v>45979</v>
      </c>
      <c r="C1195" t="s">
        <v>3192</v>
      </c>
      <c r="D1195" t="s">
        <v>4335</v>
      </c>
    </row>
    <row r="1196" spans="1:4" x14ac:dyDescent="0.3">
      <c r="A1196">
        <v>1220</v>
      </c>
      <c r="B1196" s="13">
        <v>45979</v>
      </c>
      <c r="C1196" t="s">
        <v>2018</v>
      </c>
      <c r="D1196" t="s">
        <v>4336</v>
      </c>
    </row>
    <row r="1197" spans="1:4" x14ac:dyDescent="0.3">
      <c r="A1197">
        <v>1221</v>
      </c>
      <c r="B1197" s="13">
        <v>45979</v>
      </c>
      <c r="C1197" t="s">
        <v>2458</v>
      </c>
      <c r="D1197" t="s">
        <v>4337</v>
      </c>
    </row>
    <row r="1198" spans="1:4" x14ac:dyDescent="0.3">
      <c r="A1198">
        <v>1222</v>
      </c>
      <c r="B1198" s="13">
        <v>45979</v>
      </c>
      <c r="C1198" t="s">
        <v>1741</v>
      </c>
      <c r="D1198" t="s">
        <v>4338</v>
      </c>
    </row>
    <row r="1199" spans="1:4" x14ac:dyDescent="0.3">
      <c r="A1199">
        <v>1223</v>
      </c>
      <c r="B1199" s="13">
        <v>45979</v>
      </c>
      <c r="C1199" t="s">
        <v>4339</v>
      </c>
      <c r="D1199" t="s">
        <v>4340</v>
      </c>
    </row>
    <row r="1200" spans="1:4" x14ac:dyDescent="0.3">
      <c r="A1200">
        <v>1224</v>
      </c>
      <c r="B1200" s="13">
        <v>45980</v>
      </c>
      <c r="C1200" t="s">
        <v>2609</v>
      </c>
      <c r="D1200" t="s">
        <v>4354</v>
      </c>
    </row>
    <row r="1201" spans="1:4" x14ac:dyDescent="0.3">
      <c r="A1201">
        <v>1225</v>
      </c>
      <c r="B1201" s="13">
        <v>45980</v>
      </c>
      <c r="C1201" t="s">
        <v>1590</v>
      </c>
      <c r="D1201" t="s">
        <v>4355</v>
      </c>
    </row>
    <row r="1202" spans="1:4" x14ac:dyDescent="0.3">
      <c r="A1202">
        <v>1226</v>
      </c>
      <c r="B1202" s="13">
        <v>45980</v>
      </c>
      <c r="C1202" t="s">
        <v>2487</v>
      </c>
      <c r="D1202" t="s">
        <v>4356</v>
      </c>
    </row>
    <row r="1203" spans="1:4" x14ac:dyDescent="0.3">
      <c r="A1203">
        <v>1227</v>
      </c>
      <c r="B1203" s="13">
        <v>45980</v>
      </c>
      <c r="C1203" t="s">
        <v>4344</v>
      </c>
      <c r="D1203" t="s">
        <v>4357</v>
      </c>
    </row>
    <row r="1204" spans="1:4" x14ac:dyDescent="0.3">
      <c r="A1204">
        <v>1228</v>
      </c>
      <c r="B1204" s="13">
        <v>45980</v>
      </c>
      <c r="C1204" t="s">
        <v>1053</v>
      </c>
      <c r="D1204" t="s">
        <v>4358</v>
      </c>
    </row>
    <row r="1205" spans="1:4" x14ac:dyDescent="0.3">
      <c r="A1205">
        <v>1229</v>
      </c>
      <c r="B1205" s="13">
        <v>45980</v>
      </c>
      <c r="C1205" t="s">
        <v>2312</v>
      </c>
      <c r="D1205" t="s">
        <v>4360</v>
      </c>
    </row>
    <row r="1206" spans="1:4" x14ac:dyDescent="0.3">
      <c r="A1206">
        <v>1230</v>
      </c>
      <c r="B1206" s="13">
        <v>45981</v>
      </c>
      <c r="C1206" t="s">
        <v>1438</v>
      </c>
      <c r="D1206" t="s">
        <v>4369</v>
      </c>
    </row>
    <row r="1207" spans="1:4" x14ac:dyDescent="0.3">
      <c r="A1207">
        <v>1231</v>
      </c>
      <c r="B1207" s="13">
        <v>45981</v>
      </c>
      <c r="C1207" t="s">
        <v>1574</v>
      </c>
      <c r="D1207" t="s">
        <v>4370</v>
      </c>
    </row>
    <row r="1208" spans="1:4" x14ac:dyDescent="0.3">
      <c r="A1208">
        <v>1232</v>
      </c>
      <c r="B1208" s="13">
        <v>45981</v>
      </c>
      <c r="C1208" t="s">
        <v>1741</v>
      </c>
      <c r="D1208" t="s">
        <v>4371</v>
      </c>
    </row>
    <row r="1209" spans="1:4" x14ac:dyDescent="0.3">
      <c r="A1209">
        <v>1233</v>
      </c>
      <c r="B1209" s="13">
        <v>45981</v>
      </c>
      <c r="C1209" t="s">
        <v>1574</v>
      </c>
      <c r="D1209" t="s">
        <v>4385</v>
      </c>
    </row>
    <row r="1210" spans="1:4" x14ac:dyDescent="0.3">
      <c r="A1210">
        <v>1234</v>
      </c>
      <c r="B1210" s="13">
        <v>45982</v>
      </c>
      <c r="C1210" t="s">
        <v>2763</v>
      </c>
      <c r="D1210" t="s">
        <v>4388</v>
      </c>
    </row>
    <row r="1211" spans="1:4" x14ac:dyDescent="0.3">
      <c r="A1211">
        <v>1235</v>
      </c>
      <c r="B1211" s="13">
        <v>45982</v>
      </c>
      <c r="C1211" t="s">
        <v>3280</v>
      </c>
      <c r="D1211" t="s">
        <v>4390</v>
      </c>
    </row>
    <row r="1212" spans="1:4" x14ac:dyDescent="0.3">
      <c r="A1212">
        <v>1236</v>
      </c>
      <c r="B1212" s="13">
        <v>45982</v>
      </c>
      <c r="C1212" t="s">
        <v>1385</v>
      </c>
      <c r="D1212" t="s">
        <v>4391</v>
      </c>
    </row>
    <row r="1213" spans="1:4" x14ac:dyDescent="0.3">
      <c r="A1213">
        <v>1237</v>
      </c>
      <c r="B1213" s="13">
        <v>45982</v>
      </c>
      <c r="C1213" t="s">
        <v>1488</v>
      </c>
      <c r="D1213" t="s">
        <v>4392</v>
      </c>
    </row>
    <row r="1214" spans="1:4" x14ac:dyDescent="0.3">
      <c r="A1214">
        <v>1238</v>
      </c>
      <c r="B1214" s="13">
        <v>45982</v>
      </c>
      <c r="C1214" t="s">
        <v>1716</v>
      </c>
      <c r="D1214" t="s">
        <v>4393</v>
      </c>
    </row>
    <row r="1215" spans="1:4" x14ac:dyDescent="0.3">
      <c r="A1215">
        <v>1239</v>
      </c>
      <c r="B1215" s="13">
        <v>45985</v>
      </c>
      <c r="C1215" t="s">
        <v>1864</v>
      </c>
      <c r="D1215" t="s">
        <v>4399</v>
      </c>
    </row>
    <row r="1216" spans="1:4" x14ac:dyDescent="0.3">
      <c r="A1216">
        <v>1240</v>
      </c>
      <c r="B1216" s="13">
        <v>45985</v>
      </c>
      <c r="C1216" t="s">
        <v>3532</v>
      </c>
      <c r="D1216" t="s">
        <v>4404</v>
      </c>
    </row>
    <row r="1217" spans="1:4" x14ac:dyDescent="0.3">
      <c r="A1217">
        <v>1241</v>
      </c>
      <c r="B1217" s="13">
        <v>45985</v>
      </c>
      <c r="C1217" t="s">
        <v>1393</v>
      </c>
      <c r="D1217" t="s">
        <v>4407</v>
      </c>
    </row>
    <row r="1218" spans="1:4" x14ac:dyDescent="0.3">
      <c r="A1218">
        <v>1242</v>
      </c>
      <c r="B1218" s="13">
        <v>45985</v>
      </c>
      <c r="C1218" t="s">
        <v>978</v>
      </c>
      <c r="D1218" t="s">
        <v>4409</v>
      </c>
    </row>
    <row r="1219" spans="1:4" x14ac:dyDescent="0.3">
      <c r="A1219">
        <v>1243</v>
      </c>
      <c r="B1219" s="13">
        <v>45985</v>
      </c>
      <c r="C1219" t="s">
        <v>2312</v>
      </c>
      <c r="D1219" t="s">
        <v>4410</v>
      </c>
    </row>
    <row r="1220" spans="1:4" x14ac:dyDescent="0.3">
      <c r="A1220">
        <v>1244</v>
      </c>
      <c r="B1220" s="13">
        <v>45985</v>
      </c>
      <c r="C1220" t="s">
        <v>1147</v>
      </c>
      <c r="D1220" t="s">
        <v>4411</v>
      </c>
    </row>
    <row r="1221" spans="1:4" x14ac:dyDescent="0.3">
      <c r="A1221">
        <v>1245</v>
      </c>
      <c r="B1221" s="13">
        <v>45985</v>
      </c>
      <c r="C1221" t="s">
        <v>1443</v>
      </c>
      <c r="D1221" t="s">
        <v>4413</v>
      </c>
    </row>
    <row r="1222" spans="1:4" x14ac:dyDescent="0.3">
      <c r="A1222">
        <v>1246</v>
      </c>
      <c r="B1222" s="13">
        <v>45985</v>
      </c>
      <c r="C1222" t="s">
        <v>1580</v>
      </c>
      <c r="D1222" t="s">
        <v>4415</v>
      </c>
    </row>
    <row r="1223" spans="1:4" x14ac:dyDescent="0.3">
      <c r="A1223">
        <v>1247</v>
      </c>
      <c r="B1223" s="13">
        <v>45985</v>
      </c>
      <c r="C1223" t="s">
        <v>1438</v>
      </c>
      <c r="D1223" t="s">
        <v>4417</v>
      </c>
    </row>
    <row r="1224" spans="1:4" x14ac:dyDescent="0.3">
      <c r="A1224">
        <v>1248</v>
      </c>
      <c r="B1224" s="13">
        <v>45985</v>
      </c>
      <c r="C1224" t="s">
        <v>3280</v>
      </c>
      <c r="D1224" t="s">
        <v>4418</v>
      </c>
    </row>
    <row r="1225" spans="1:4" x14ac:dyDescent="0.3">
      <c r="A1225">
        <v>1249</v>
      </c>
      <c r="B1225" s="13">
        <v>45985</v>
      </c>
      <c r="C1225" t="s">
        <v>4421</v>
      </c>
      <c r="D1225" t="s">
        <v>4423</v>
      </c>
    </row>
    <row r="1226" spans="1:4" x14ac:dyDescent="0.3">
      <c r="A1226">
        <v>1250</v>
      </c>
      <c r="B1226" s="13">
        <v>45986</v>
      </c>
      <c r="C1226" t="s">
        <v>1053</v>
      </c>
      <c r="D1226" t="s">
        <v>4427</v>
      </c>
    </row>
    <row r="1227" spans="1:4" x14ac:dyDescent="0.3">
      <c r="A1227">
        <v>1251</v>
      </c>
      <c r="B1227" s="13">
        <v>45986</v>
      </c>
      <c r="C1227" t="s">
        <v>4428</v>
      </c>
      <c r="D1227" t="s">
        <v>4431</v>
      </c>
    </row>
    <row r="1228" spans="1:4" x14ac:dyDescent="0.3">
      <c r="A1228">
        <v>1252</v>
      </c>
      <c r="B1228" s="13">
        <v>45986</v>
      </c>
      <c r="C1228" t="s">
        <v>2593</v>
      </c>
      <c r="D1228" t="s">
        <v>4432</v>
      </c>
    </row>
    <row r="1229" spans="1:4" x14ac:dyDescent="0.3">
      <c r="A1229">
        <v>1253</v>
      </c>
      <c r="B1229" s="13">
        <v>45987</v>
      </c>
      <c r="C1229" t="s">
        <v>1171</v>
      </c>
      <c r="D1229" t="s">
        <v>4441</v>
      </c>
    </row>
    <row r="1230" spans="1:4" x14ac:dyDescent="0.3">
      <c r="A1230">
        <v>1254</v>
      </c>
      <c r="B1230" s="13">
        <v>45987</v>
      </c>
      <c r="C1230" t="s">
        <v>1571</v>
      </c>
      <c r="D1230" t="s">
        <v>4442</v>
      </c>
    </row>
    <row r="1231" spans="1:4" x14ac:dyDescent="0.3">
      <c r="A1231">
        <v>1255</v>
      </c>
      <c r="B1231" s="13">
        <v>45987</v>
      </c>
      <c r="C1231" t="s">
        <v>1436</v>
      </c>
      <c r="D1231" t="s">
        <v>4443</v>
      </c>
    </row>
    <row r="1232" spans="1:4" x14ac:dyDescent="0.3">
      <c r="A1232">
        <v>1256</v>
      </c>
      <c r="B1232" s="13">
        <v>45987</v>
      </c>
      <c r="C1232" t="s">
        <v>1784</v>
      </c>
      <c r="D1232" t="s">
        <v>4444</v>
      </c>
    </row>
    <row r="1233" spans="1:4" x14ac:dyDescent="0.3">
      <c r="A1233">
        <v>1257</v>
      </c>
      <c r="B1233" s="13">
        <v>45987</v>
      </c>
      <c r="C1233" t="s">
        <v>1741</v>
      </c>
      <c r="D1233" t="s">
        <v>4445</v>
      </c>
    </row>
    <row r="1234" spans="1:4" x14ac:dyDescent="0.3">
      <c r="A1234">
        <v>1258</v>
      </c>
      <c r="B1234" s="13">
        <v>45987</v>
      </c>
      <c r="C1234" t="s">
        <v>1574</v>
      </c>
      <c r="D1234" t="s">
        <v>4446</v>
      </c>
    </row>
    <row r="1235" spans="1:4" x14ac:dyDescent="0.3">
      <c r="A1235">
        <v>1259</v>
      </c>
      <c r="B1235" s="13">
        <v>45988</v>
      </c>
      <c r="C1235" t="s">
        <v>4453</v>
      </c>
      <c r="D1235" t="s">
        <v>4458</v>
      </c>
    </row>
    <row r="1236" spans="1:4" x14ac:dyDescent="0.3">
      <c r="A1236">
        <v>1260</v>
      </c>
      <c r="B1236" s="13">
        <v>45988</v>
      </c>
      <c r="C1236" t="s">
        <v>1393</v>
      </c>
      <c r="D1236" t="s">
        <v>4459</v>
      </c>
    </row>
    <row r="1237" spans="1:4" x14ac:dyDescent="0.3">
      <c r="A1237">
        <v>1261</v>
      </c>
      <c r="B1237" s="13">
        <v>45988</v>
      </c>
      <c r="C1237" t="s">
        <v>1716</v>
      </c>
      <c r="D1237" t="s">
        <v>4460</v>
      </c>
    </row>
    <row r="1238" spans="1:4" x14ac:dyDescent="0.3">
      <c r="A1238">
        <v>1262</v>
      </c>
      <c r="B1238" s="13">
        <v>45988</v>
      </c>
      <c r="C1238" t="s">
        <v>1548</v>
      </c>
      <c r="D1238" t="s">
        <v>4461</v>
      </c>
    </row>
    <row r="1239" spans="1:4" x14ac:dyDescent="0.3">
      <c r="A1239">
        <v>1263</v>
      </c>
      <c r="B1239" s="13">
        <v>45988</v>
      </c>
      <c r="C1239" t="s">
        <v>2138</v>
      </c>
      <c r="D1239" t="s">
        <v>4462</v>
      </c>
    </row>
    <row r="1240" spans="1:4" x14ac:dyDescent="0.3">
      <c r="A1240">
        <v>1264</v>
      </c>
      <c r="B1240" s="13">
        <v>45988</v>
      </c>
      <c r="C1240" t="s">
        <v>2716</v>
      </c>
      <c r="D1240" t="s">
        <v>4463</v>
      </c>
    </row>
    <row r="1241" spans="1:4" x14ac:dyDescent="0.3">
      <c r="A1241">
        <v>1265</v>
      </c>
      <c r="B1241" s="13">
        <v>45989</v>
      </c>
      <c r="C1241" t="s">
        <v>987</v>
      </c>
      <c r="D1241" t="s">
        <v>4466</v>
      </c>
    </row>
    <row r="1242" spans="1:4" x14ac:dyDescent="0.3">
      <c r="A1242">
        <v>1266</v>
      </c>
      <c r="B1242" s="13">
        <v>45989</v>
      </c>
      <c r="C1242" t="s">
        <v>1784</v>
      </c>
      <c r="D1242" t="s">
        <v>4467</v>
      </c>
    </row>
    <row r="1243" spans="1:4" x14ac:dyDescent="0.3">
      <c r="A1243">
        <v>1267</v>
      </c>
      <c r="B1243" s="13">
        <v>45989</v>
      </c>
      <c r="C1243" t="s">
        <v>1015</v>
      </c>
      <c r="D1243" t="s">
        <v>4469</v>
      </c>
    </row>
    <row r="1244" spans="1:4" x14ac:dyDescent="0.3">
      <c r="A1244">
        <v>1268</v>
      </c>
      <c r="B1244" s="13">
        <v>45989</v>
      </c>
      <c r="C1244" t="s">
        <v>1015</v>
      </c>
      <c r="D1244" t="s">
        <v>4470</v>
      </c>
    </row>
    <row r="1245" spans="1:4" x14ac:dyDescent="0.3">
      <c r="A1245">
        <v>1269</v>
      </c>
      <c r="B1245" s="13">
        <v>45989</v>
      </c>
      <c r="C1245" t="s">
        <v>1574</v>
      </c>
      <c r="D1245" t="s">
        <v>4471</v>
      </c>
    </row>
    <row r="1246" spans="1:4" x14ac:dyDescent="0.3">
      <c r="A1246">
        <v>1270</v>
      </c>
      <c r="B1246" s="13">
        <v>45976</v>
      </c>
      <c r="C1246" t="s">
        <v>1018</v>
      </c>
      <c r="D1246" t="s">
        <v>4474</v>
      </c>
    </row>
    <row r="1247" spans="1:4" x14ac:dyDescent="0.3">
      <c r="A1247">
        <v>1271</v>
      </c>
      <c r="B1247" s="13">
        <v>45992</v>
      </c>
      <c r="C1247" t="s">
        <v>1741</v>
      </c>
      <c r="D1247" t="s">
        <v>4480</v>
      </c>
    </row>
    <row r="1248" spans="1:4" x14ac:dyDescent="0.3">
      <c r="A1248">
        <v>1272</v>
      </c>
      <c r="B1248" s="13">
        <v>45992</v>
      </c>
      <c r="C1248" t="s">
        <v>4477</v>
      </c>
      <c r="D1248" t="s">
        <v>4481</v>
      </c>
    </row>
    <row r="1249" spans="1:4" x14ac:dyDescent="0.3">
      <c r="A1249">
        <v>1273</v>
      </c>
      <c r="B1249" s="13">
        <v>45992</v>
      </c>
      <c r="C1249" t="s">
        <v>1574</v>
      </c>
      <c r="D1249" t="s">
        <v>4482</v>
      </c>
    </row>
    <row r="1250" spans="1:4" x14ac:dyDescent="0.3">
      <c r="A1250">
        <v>1274</v>
      </c>
      <c r="B1250" s="13">
        <v>45993</v>
      </c>
      <c r="C1250" t="s">
        <v>4485</v>
      </c>
      <c r="D1250" t="s">
        <v>4488</v>
      </c>
    </row>
    <row r="1251" spans="1:4" x14ac:dyDescent="0.3">
      <c r="A1251">
        <v>1275</v>
      </c>
      <c r="B1251" s="13">
        <v>45993</v>
      </c>
      <c r="C1251" t="s">
        <v>4016</v>
      </c>
      <c r="D1251" t="s">
        <v>4489</v>
      </c>
    </row>
    <row r="1252" spans="1:4" x14ac:dyDescent="0.3">
      <c r="A1252">
        <v>1276</v>
      </c>
      <c r="B1252" s="13">
        <v>45993</v>
      </c>
      <c r="C1252" t="s">
        <v>1580</v>
      </c>
      <c r="D1252" t="s">
        <v>4490</v>
      </c>
    </row>
    <row r="1253" spans="1:4" x14ac:dyDescent="0.3">
      <c r="A1253">
        <v>1277</v>
      </c>
      <c r="B1253" s="13">
        <v>45994</v>
      </c>
      <c r="C1253" t="s">
        <v>1053</v>
      </c>
      <c r="D1253" t="s">
        <v>4495</v>
      </c>
    </row>
    <row r="1254" spans="1:4" x14ac:dyDescent="0.3">
      <c r="A1254">
        <v>1278</v>
      </c>
      <c r="B1254" s="13">
        <v>45994</v>
      </c>
      <c r="C1254" t="s">
        <v>1232</v>
      </c>
      <c r="D1254" t="s">
        <v>4496</v>
      </c>
    </row>
    <row r="1255" spans="1:4" x14ac:dyDescent="0.3">
      <c r="A1255">
        <v>1279</v>
      </c>
      <c r="B1255" s="13">
        <v>45994</v>
      </c>
      <c r="C1255" t="s">
        <v>1467</v>
      </c>
      <c r="D1255" t="s">
        <v>4497</v>
      </c>
    </row>
    <row r="1256" spans="1:4" x14ac:dyDescent="0.3">
      <c r="A1256">
        <v>1280</v>
      </c>
      <c r="B1256" s="13">
        <v>45994</v>
      </c>
      <c r="C1256" t="s">
        <v>1018</v>
      </c>
      <c r="D1256" t="s">
        <v>4498</v>
      </c>
    </row>
    <row r="1257" spans="1:4" x14ac:dyDescent="0.3">
      <c r="A1257">
        <v>1281</v>
      </c>
      <c r="B1257" s="13">
        <v>45994</v>
      </c>
      <c r="C1257" t="s">
        <v>1799</v>
      </c>
      <c r="D1257" t="s">
        <v>4499</v>
      </c>
    </row>
    <row r="1258" spans="1:4" x14ac:dyDescent="0.3">
      <c r="A1258">
        <v>1282</v>
      </c>
      <c r="B1258" s="13">
        <v>45994</v>
      </c>
      <c r="C1258" t="s">
        <v>1799</v>
      </c>
      <c r="D1258" t="s">
        <v>4500</v>
      </c>
    </row>
    <row r="1259" spans="1:4" x14ac:dyDescent="0.3">
      <c r="A1259">
        <v>1283</v>
      </c>
      <c r="B1259" s="13">
        <v>45994</v>
      </c>
      <c r="C1259" t="s">
        <v>1393</v>
      </c>
      <c r="D1259" t="s">
        <v>4501</v>
      </c>
    </row>
    <row r="1260" spans="1:4" x14ac:dyDescent="0.3">
      <c r="A1260">
        <v>1284</v>
      </c>
      <c r="B1260" s="13">
        <v>45995</v>
      </c>
      <c r="C1260" t="s">
        <v>1147</v>
      </c>
      <c r="D1260" t="s">
        <v>4509</v>
      </c>
    </row>
    <row r="1261" spans="1:4" x14ac:dyDescent="0.3">
      <c r="A1261">
        <v>1285</v>
      </c>
      <c r="B1261" s="13">
        <v>45995</v>
      </c>
      <c r="C1261" t="s">
        <v>1393</v>
      </c>
      <c r="D1261" t="s">
        <v>4510</v>
      </c>
    </row>
    <row r="1262" spans="1:4" x14ac:dyDescent="0.3">
      <c r="A1262">
        <v>1286</v>
      </c>
      <c r="B1262" s="13">
        <v>45995</v>
      </c>
      <c r="C1262" t="s">
        <v>4506</v>
      </c>
      <c r="D1262" t="s">
        <v>4511</v>
      </c>
    </row>
    <row r="1263" spans="1:4" x14ac:dyDescent="0.3">
      <c r="A1263">
        <v>1287</v>
      </c>
      <c r="B1263" s="13">
        <v>45996</v>
      </c>
      <c r="C1263" t="s">
        <v>1026</v>
      </c>
      <c r="D1263" t="s">
        <v>4516</v>
      </c>
    </row>
    <row r="1264" spans="1:4" x14ac:dyDescent="0.3">
      <c r="A1264">
        <v>1288</v>
      </c>
      <c r="B1264" s="13">
        <v>45996</v>
      </c>
      <c r="C1264" t="s">
        <v>2549</v>
      </c>
      <c r="D1264" t="s">
        <v>4517</v>
      </c>
    </row>
    <row r="1265" spans="1:4" x14ac:dyDescent="0.3">
      <c r="A1265">
        <v>1289</v>
      </c>
      <c r="B1265" s="13">
        <v>45996</v>
      </c>
      <c r="C1265" t="s">
        <v>4184</v>
      </c>
      <c r="D1265" t="s">
        <v>4518</v>
      </c>
    </row>
    <row r="1266" spans="1:4" x14ac:dyDescent="0.3">
      <c r="A1266">
        <v>1290</v>
      </c>
      <c r="B1266" s="13">
        <v>45996</v>
      </c>
      <c r="C1266" t="s">
        <v>1784</v>
      </c>
      <c r="D1266" t="s">
        <v>4519</v>
      </c>
    </row>
    <row r="1267" spans="1:4" x14ac:dyDescent="0.3">
      <c r="A1267">
        <v>1291</v>
      </c>
      <c r="B1267" s="13">
        <v>45996</v>
      </c>
      <c r="C1267" t="s">
        <v>1784</v>
      </c>
      <c r="D1267" t="s">
        <v>4520</v>
      </c>
    </row>
    <row r="1268" spans="1:4" x14ac:dyDescent="0.3">
      <c r="A1268">
        <v>1292</v>
      </c>
      <c r="B1268" s="13">
        <v>45999</v>
      </c>
      <c r="C1268" t="s">
        <v>3874</v>
      </c>
      <c r="D1268" t="s">
        <v>4524</v>
      </c>
    </row>
    <row r="1269" spans="1:4" x14ac:dyDescent="0.3">
      <c r="A1269">
        <v>1293</v>
      </c>
      <c r="B1269" s="13">
        <v>45999</v>
      </c>
      <c r="C1269" t="s">
        <v>1741</v>
      </c>
      <c r="D1269" t="s">
        <v>4525</v>
      </c>
    </row>
    <row r="1270" spans="1:4" x14ac:dyDescent="0.3">
      <c r="A1270">
        <v>1294</v>
      </c>
      <c r="B1270" s="13">
        <v>45999</v>
      </c>
      <c r="C1270" t="s">
        <v>1147</v>
      </c>
      <c r="D1270" t="s">
        <v>4526</v>
      </c>
    </row>
    <row r="1271" spans="1:4" x14ac:dyDescent="0.3">
      <c r="A1271">
        <v>1295</v>
      </c>
      <c r="B1271" s="13">
        <v>45999</v>
      </c>
      <c r="C1271" t="s">
        <v>1393</v>
      </c>
      <c r="D1271" t="s">
        <v>4527</v>
      </c>
    </row>
    <row r="1272" spans="1:4" x14ac:dyDescent="0.3">
      <c r="A1272">
        <v>1296</v>
      </c>
      <c r="B1272" s="13">
        <v>45999</v>
      </c>
      <c r="C1272" t="s">
        <v>1574</v>
      </c>
      <c r="D1272" t="s">
        <v>4528</v>
      </c>
    </row>
    <row r="1273" spans="1:4" x14ac:dyDescent="0.3">
      <c r="A1273">
        <v>1297</v>
      </c>
      <c r="B1273" s="13">
        <v>45999</v>
      </c>
      <c r="C1273" t="s">
        <v>1971</v>
      </c>
      <c r="D1273" t="s">
        <v>4529</v>
      </c>
    </row>
    <row r="1274" spans="1:4" x14ac:dyDescent="0.3">
      <c r="A1274">
        <v>1298</v>
      </c>
      <c r="B1274" s="13">
        <v>46000</v>
      </c>
      <c r="C1274" t="s">
        <v>2018</v>
      </c>
      <c r="D1274" t="s">
        <v>4534</v>
      </c>
    </row>
    <row r="1275" spans="1:4" x14ac:dyDescent="0.3">
      <c r="A1275">
        <v>1299</v>
      </c>
      <c r="B1275" s="13">
        <v>46000</v>
      </c>
      <c r="C1275" t="s">
        <v>1592</v>
      </c>
      <c r="D1275" t="s">
        <v>4535</v>
      </c>
    </row>
    <row r="1276" spans="1:4" x14ac:dyDescent="0.3">
      <c r="A1276">
        <v>1300</v>
      </c>
      <c r="B1276" s="13">
        <v>46000</v>
      </c>
      <c r="C1276" t="s">
        <v>1171</v>
      </c>
      <c r="D1276" t="s">
        <v>4536</v>
      </c>
    </row>
    <row r="1277" spans="1:4" x14ac:dyDescent="0.3">
      <c r="A1277">
        <v>1301</v>
      </c>
      <c r="B1277" s="13">
        <v>46000</v>
      </c>
      <c r="C1277" t="s">
        <v>3280</v>
      </c>
      <c r="D1277" t="s">
        <v>4537</v>
      </c>
    </row>
    <row r="1278" spans="1:4" x14ac:dyDescent="0.3">
      <c r="A1278">
        <v>1302</v>
      </c>
      <c r="B1278" s="13">
        <v>46000</v>
      </c>
      <c r="C1278" t="s">
        <v>2989</v>
      </c>
      <c r="D1278" t="s">
        <v>4538</v>
      </c>
    </row>
    <row r="1279" spans="1:4" x14ac:dyDescent="0.3">
      <c r="A1279">
        <v>1303</v>
      </c>
      <c r="B1279" s="13">
        <v>46000</v>
      </c>
      <c r="C1279" t="s">
        <v>2549</v>
      </c>
      <c r="D1279" t="s">
        <v>4539</v>
      </c>
    </row>
    <row r="1280" spans="1:4" x14ac:dyDescent="0.3">
      <c r="A1280">
        <v>1304</v>
      </c>
      <c r="B1280" s="13">
        <v>46000</v>
      </c>
      <c r="C1280" t="s">
        <v>1741</v>
      </c>
      <c r="D1280" t="s">
        <v>4540</v>
      </c>
    </row>
    <row r="1281" spans="1:4" x14ac:dyDescent="0.3">
      <c r="A1281">
        <v>1305</v>
      </c>
      <c r="B1281" s="13">
        <v>46000</v>
      </c>
      <c r="C1281" t="s">
        <v>1393</v>
      </c>
      <c r="D1281" t="s">
        <v>4541</v>
      </c>
    </row>
    <row r="1282" spans="1:4" x14ac:dyDescent="0.3">
      <c r="A1282">
        <v>1306</v>
      </c>
      <c r="B1282" s="13">
        <v>46001</v>
      </c>
      <c r="C1282" t="s">
        <v>1393</v>
      </c>
      <c r="D1282" t="s">
        <v>4547</v>
      </c>
    </row>
    <row r="1283" spans="1:4" x14ac:dyDescent="0.3">
      <c r="A1283">
        <v>1307</v>
      </c>
      <c r="B1283" s="13">
        <v>46001</v>
      </c>
      <c r="C1283" t="s">
        <v>1015</v>
      </c>
      <c r="D1283" t="s">
        <v>4548</v>
      </c>
    </row>
    <row r="1284" spans="1:4" x14ac:dyDescent="0.3">
      <c r="A1284">
        <v>1308</v>
      </c>
      <c r="B1284" s="13">
        <v>46001</v>
      </c>
      <c r="C1284" t="s">
        <v>2593</v>
      </c>
      <c r="D1284" t="s">
        <v>4549</v>
      </c>
    </row>
    <row r="1285" spans="1:4" x14ac:dyDescent="0.3">
      <c r="A1285">
        <v>1309</v>
      </c>
      <c r="B1285" s="13">
        <v>46001</v>
      </c>
      <c r="C1285" t="s">
        <v>1716</v>
      </c>
      <c r="D1285" t="s">
        <v>4550</v>
      </c>
    </row>
    <row r="1286" spans="1:4" x14ac:dyDescent="0.3">
      <c r="A1286">
        <v>1310</v>
      </c>
      <c r="B1286" s="13">
        <v>46001</v>
      </c>
      <c r="C1286" t="s">
        <v>1438</v>
      </c>
      <c r="D1286" t="s">
        <v>4551</v>
      </c>
    </row>
    <row r="1287" spans="1:4" x14ac:dyDescent="0.3">
      <c r="A1287">
        <v>1311</v>
      </c>
      <c r="B1287" s="13">
        <v>46001</v>
      </c>
      <c r="C1287" t="s">
        <v>1955</v>
      </c>
      <c r="D1287" t="s">
        <v>4552</v>
      </c>
    </row>
    <row r="1288" spans="1:4" x14ac:dyDescent="0.3">
      <c r="A1288">
        <v>1312</v>
      </c>
      <c r="B1288" s="13">
        <v>46002</v>
      </c>
      <c r="C1288" t="s">
        <v>2907</v>
      </c>
      <c r="D1288" t="s">
        <v>4557</v>
      </c>
    </row>
    <row r="1289" spans="1:4" x14ac:dyDescent="0.3">
      <c r="A1289">
        <v>1313</v>
      </c>
      <c r="B1289" s="13">
        <v>46002</v>
      </c>
      <c r="C1289" t="s">
        <v>3106</v>
      </c>
      <c r="D1289" t="s">
        <v>4558</v>
      </c>
    </row>
    <row r="1290" spans="1:4" x14ac:dyDescent="0.3">
      <c r="A1290">
        <v>1314</v>
      </c>
      <c r="B1290" s="13">
        <v>46002</v>
      </c>
      <c r="C1290" t="s">
        <v>1393</v>
      </c>
      <c r="D1290" t="s">
        <v>4560</v>
      </c>
    </row>
    <row r="1291" spans="1:4" x14ac:dyDescent="0.3">
      <c r="A1291">
        <v>1315</v>
      </c>
      <c r="B1291" s="13">
        <v>46002</v>
      </c>
      <c r="C1291" t="s">
        <v>1864</v>
      </c>
      <c r="D1291" t="s">
        <v>4563</v>
      </c>
    </row>
    <row r="1292" spans="1:4" x14ac:dyDescent="0.3">
      <c r="A1292">
        <v>1316</v>
      </c>
      <c r="B1292" s="13">
        <v>46003</v>
      </c>
      <c r="C1292" t="s">
        <v>987</v>
      </c>
      <c r="D1292" t="s">
        <v>4571</v>
      </c>
    </row>
    <row r="1293" spans="1:4" x14ac:dyDescent="0.3">
      <c r="A1293">
        <v>1317</v>
      </c>
      <c r="B1293" s="13">
        <v>46003</v>
      </c>
      <c r="C1293" t="s">
        <v>1015</v>
      </c>
      <c r="D1293" t="s">
        <v>4574</v>
      </c>
    </row>
    <row r="1294" spans="1:4" x14ac:dyDescent="0.3">
      <c r="A1294">
        <v>1318</v>
      </c>
      <c r="B1294" s="13">
        <v>46003</v>
      </c>
      <c r="C1294" t="s">
        <v>1716</v>
      </c>
      <c r="D1294" t="s">
        <v>4577</v>
      </c>
    </row>
    <row r="1295" spans="1:4" x14ac:dyDescent="0.3">
      <c r="A1295">
        <v>1319</v>
      </c>
      <c r="B1295" s="13">
        <v>46003</v>
      </c>
      <c r="C1295" t="s">
        <v>1535</v>
      </c>
      <c r="D1295" t="s">
        <v>4578</v>
      </c>
    </row>
    <row r="1296" spans="1:4" x14ac:dyDescent="0.3">
      <c r="A1296">
        <v>1320</v>
      </c>
      <c r="B1296" s="13">
        <v>46003</v>
      </c>
      <c r="C1296" t="s">
        <v>1015</v>
      </c>
      <c r="D1296" t="s">
        <v>4579</v>
      </c>
    </row>
    <row r="1297" spans="1:4" x14ac:dyDescent="0.3">
      <c r="A1297">
        <v>1321</v>
      </c>
      <c r="B1297" s="13">
        <v>46006</v>
      </c>
      <c r="C1297" t="s">
        <v>4339</v>
      </c>
      <c r="D1297" t="s">
        <v>4634</v>
      </c>
    </row>
    <row r="1298" spans="1:4" x14ac:dyDescent="0.3">
      <c r="A1298">
        <v>1322</v>
      </c>
      <c r="B1298" s="13">
        <v>46006</v>
      </c>
      <c r="C1298" t="s">
        <v>1535</v>
      </c>
      <c r="D1298" t="s">
        <v>4635</v>
      </c>
    </row>
    <row r="1299" spans="1:4" x14ac:dyDescent="0.3">
      <c r="A1299">
        <v>1323</v>
      </c>
      <c r="B1299" s="13">
        <v>46006</v>
      </c>
      <c r="C1299" t="s">
        <v>1393</v>
      </c>
      <c r="D1299" t="s">
        <v>4636</v>
      </c>
    </row>
    <row r="1300" spans="1:4" x14ac:dyDescent="0.3">
      <c r="A1300">
        <v>1324</v>
      </c>
      <c r="B1300" s="13">
        <v>46006</v>
      </c>
      <c r="C1300" t="s">
        <v>1716</v>
      </c>
      <c r="D1300" t="s">
        <v>4638</v>
      </c>
    </row>
    <row r="1301" spans="1:4" x14ac:dyDescent="0.3">
      <c r="A1301">
        <v>1325</v>
      </c>
      <c r="B1301" s="13">
        <v>46007</v>
      </c>
      <c r="C1301" t="s">
        <v>1367</v>
      </c>
      <c r="D1301" t="s">
        <v>4646</v>
      </c>
    </row>
    <row r="1302" spans="1:4" x14ac:dyDescent="0.3">
      <c r="A1302">
        <v>1326</v>
      </c>
      <c r="B1302" s="13">
        <v>46007</v>
      </c>
      <c r="C1302" t="s">
        <v>1535</v>
      </c>
      <c r="D1302" t="s">
        <v>4647</v>
      </c>
    </row>
    <row r="1303" spans="1:4" x14ac:dyDescent="0.3">
      <c r="A1303">
        <v>1327</v>
      </c>
      <c r="B1303" s="13">
        <v>46007</v>
      </c>
      <c r="C1303" t="s">
        <v>1716</v>
      </c>
      <c r="D1303" t="s">
        <v>4648</v>
      </c>
    </row>
    <row r="1304" spans="1:4" x14ac:dyDescent="0.3">
      <c r="A1304">
        <v>1328</v>
      </c>
      <c r="B1304" s="13">
        <v>46007</v>
      </c>
      <c r="C1304" t="s">
        <v>3874</v>
      </c>
      <c r="D1304" t="s">
        <v>4649</v>
      </c>
    </row>
    <row r="1305" spans="1:4" x14ac:dyDescent="0.3">
      <c r="A1305">
        <v>1329</v>
      </c>
      <c r="B1305" s="13">
        <v>46007</v>
      </c>
      <c r="C1305" t="s">
        <v>1372</v>
      </c>
      <c r="D1305" t="s">
        <v>4650</v>
      </c>
    </row>
    <row r="1306" spans="1:4" x14ac:dyDescent="0.3">
      <c r="A1306">
        <v>1330</v>
      </c>
      <c r="B1306" s="13">
        <v>46007</v>
      </c>
      <c r="C1306" t="s">
        <v>1393</v>
      </c>
      <c r="D1306" t="s">
        <v>4651</v>
      </c>
    </row>
    <row r="1307" spans="1:4" x14ac:dyDescent="0.3">
      <c r="A1307">
        <v>1331</v>
      </c>
      <c r="B1307" s="13">
        <v>46007</v>
      </c>
      <c r="C1307" t="s">
        <v>2774</v>
      </c>
      <c r="D1307" t="s">
        <v>4652</v>
      </c>
    </row>
    <row r="1308" spans="1:4" x14ac:dyDescent="0.3">
      <c r="A1308">
        <v>1332</v>
      </c>
      <c r="B1308" s="13">
        <v>46007</v>
      </c>
      <c r="C1308" t="s">
        <v>987</v>
      </c>
      <c r="D1308" t="s">
        <v>4653</v>
      </c>
    </row>
    <row r="1309" spans="1:4" x14ac:dyDescent="0.3">
      <c r="A1309">
        <v>1333</v>
      </c>
      <c r="B1309" s="13">
        <v>46007</v>
      </c>
      <c r="C1309" t="s">
        <v>2989</v>
      </c>
      <c r="D1309" t="s">
        <v>4654</v>
      </c>
    </row>
    <row r="1310" spans="1:4" x14ac:dyDescent="0.3">
      <c r="A1310">
        <v>1334</v>
      </c>
      <c r="B1310" s="13">
        <v>46007</v>
      </c>
      <c r="C1310" t="s">
        <v>1571</v>
      </c>
      <c r="D1310" t="s">
        <v>4655</v>
      </c>
    </row>
    <row r="1311" spans="1:4" x14ac:dyDescent="0.3">
      <c r="A1311">
        <v>1335</v>
      </c>
      <c r="B1311" s="13">
        <v>46007</v>
      </c>
      <c r="C1311" t="s">
        <v>2251</v>
      </c>
      <c r="D1311" t="s">
        <v>4656</v>
      </c>
    </row>
    <row r="1312" spans="1:4" x14ac:dyDescent="0.3">
      <c r="A1312">
        <v>1336</v>
      </c>
      <c r="B1312" s="13">
        <v>46008</v>
      </c>
      <c r="C1312" t="s">
        <v>1393</v>
      </c>
      <c r="D1312" t="s">
        <v>4661</v>
      </c>
    </row>
    <row r="1313" spans="1:4" x14ac:dyDescent="0.3">
      <c r="A1313">
        <v>1337</v>
      </c>
      <c r="B1313" s="13">
        <v>46008</v>
      </c>
      <c r="C1313" t="s">
        <v>1535</v>
      </c>
      <c r="D1313" t="s">
        <v>4662</v>
      </c>
    </row>
    <row r="1314" spans="1:4" x14ac:dyDescent="0.3">
      <c r="A1314">
        <v>1338</v>
      </c>
      <c r="B1314" s="13">
        <v>46008</v>
      </c>
      <c r="C1314" t="s">
        <v>2138</v>
      </c>
      <c r="D1314" t="s">
        <v>4666</v>
      </c>
    </row>
    <row r="1315" spans="1:4" x14ac:dyDescent="0.3">
      <c r="A1315">
        <v>1339</v>
      </c>
      <c r="B1315" s="13">
        <v>46008</v>
      </c>
      <c r="C1315" t="s">
        <v>1147</v>
      </c>
      <c r="D1315" t="s">
        <v>4667</v>
      </c>
    </row>
    <row r="1316" spans="1:4" x14ac:dyDescent="0.3">
      <c r="A1316">
        <v>1340</v>
      </c>
      <c r="B1316" s="13">
        <v>46008</v>
      </c>
      <c r="C1316" t="s">
        <v>1026</v>
      </c>
      <c r="D1316" t="s">
        <v>4668</v>
      </c>
    </row>
    <row r="1317" spans="1:4" x14ac:dyDescent="0.3">
      <c r="A1317">
        <v>1341</v>
      </c>
      <c r="B1317" s="13">
        <v>46008</v>
      </c>
      <c r="C1317" t="s">
        <v>1385</v>
      </c>
      <c r="D1317" t="s">
        <v>4669</v>
      </c>
    </row>
    <row r="1318" spans="1:4" x14ac:dyDescent="0.3">
      <c r="A1318">
        <v>1342</v>
      </c>
      <c r="B1318" s="13">
        <v>46008</v>
      </c>
      <c r="C1318" t="s">
        <v>1925</v>
      </c>
      <c r="D1318" t="s">
        <v>4670</v>
      </c>
    </row>
    <row r="1319" spans="1:4" x14ac:dyDescent="0.3">
      <c r="A1319">
        <v>1343</v>
      </c>
      <c r="B1319" s="13">
        <v>46008</v>
      </c>
      <c r="C1319" t="s">
        <v>1443</v>
      </c>
      <c r="D1319" t="s">
        <v>4671</v>
      </c>
    </row>
    <row r="1320" spans="1:4" x14ac:dyDescent="0.3">
      <c r="A1320">
        <v>1344</v>
      </c>
      <c r="B1320" s="13">
        <v>46008</v>
      </c>
      <c r="C1320" t="s">
        <v>2774</v>
      </c>
      <c r="D1320" t="s">
        <v>4672</v>
      </c>
    </row>
    <row r="1321" spans="1:4" x14ac:dyDescent="0.3">
      <c r="A1321">
        <v>1345</v>
      </c>
      <c r="B1321" s="13">
        <v>46009</v>
      </c>
      <c r="C1321" t="s">
        <v>4675</v>
      </c>
      <c r="D1321" t="s">
        <v>4678</v>
      </c>
    </row>
    <row r="1322" spans="1:4" x14ac:dyDescent="0.3">
      <c r="A1322">
        <v>1346</v>
      </c>
      <c r="B1322" s="13">
        <v>46009</v>
      </c>
      <c r="C1322" t="s">
        <v>1580</v>
      </c>
      <c r="D1322" t="s">
        <v>4679</v>
      </c>
    </row>
    <row r="1323" spans="1:4" x14ac:dyDescent="0.3">
      <c r="A1323">
        <v>1347</v>
      </c>
      <c r="B1323" s="13">
        <v>46009</v>
      </c>
      <c r="C1323" t="s">
        <v>2549</v>
      </c>
      <c r="D1323" t="s">
        <v>4680</v>
      </c>
    </row>
    <row r="1324" spans="1:4" x14ac:dyDescent="0.3">
      <c r="A1324">
        <v>1348</v>
      </c>
      <c r="B1324" s="13">
        <v>46009</v>
      </c>
      <c r="C1324" t="s">
        <v>2780</v>
      </c>
      <c r="D1324" t="s">
        <v>4681</v>
      </c>
    </row>
    <row r="1325" spans="1:4" x14ac:dyDescent="0.3">
      <c r="A1325">
        <v>1349</v>
      </c>
      <c r="B1325" s="13">
        <v>46009</v>
      </c>
      <c r="C1325" t="s">
        <v>1716</v>
      </c>
      <c r="D1325" t="s">
        <v>4682</v>
      </c>
    </row>
    <row r="1326" spans="1:4" x14ac:dyDescent="0.3">
      <c r="A1326">
        <v>1350</v>
      </c>
      <c r="B1326" s="13">
        <v>46009</v>
      </c>
      <c r="C1326" t="s">
        <v>2593</v>
      </c>
      <c r="D1326" t="s">
        <v>4683</v>
      </c>
    </row>
    <row r="1327" spans="1:4" x14ac:dyDescent="0.3">
      <c r="A1327">
        <v>1351</v>
      </c>
      <c r="B1327" s="13">
        <v>46010</v>
      </c>
      <c r="C1327" t="s">
        <v>1574</v>
      </c>
      <c r="D1327" t="s">
        <v>4692</v>
      </c>
    </row>
    <row r="1328" spans="1:4" x14ac:dyDescent="0.3">
      <c r="A1328">
        <v>1352</v>
      </c>
      <c r="B1328" s="13">
        <v>46010</v>
      </c>
      <c r="C1328" t="s">
        <v>979</v>
      </c>
      <c r="D1328" t="s">
        <v>4693</v>
      </c>
    </row>
    <row r="1329" spans="1:4" x14ac:dyDescent="0.3">
      <c r="A1329">
        <v>1353</v>
      </c>
      <c r="B1329" s="13">
        <v>46010</v>
      </c>
      <c r="C1329" t="s">
        <v>1171</v>
      </c>
      <c r="D1329" t="s">
        <v>4694</v>
      </c>
    </row>
    <row r="1330" spans="1:4" x14ac:dyDescent="0.3">
      <c r="A1330">
        <v>1354</v>
      </c>
      <c r="B1330" s="13">
        <v>46010</v>
      </c>
      <c r="C1330" t="s">
        <v>1393</v>
      </c>
      <c r="D1330" t="s">
        <v>4695</v>
      </c>
    </row>
    <row r="1331" spans="1:4" x14ac:dyDescent="0.3">
      <c r="A1331">
        <v>1355</v>
      </c>
      <c r="B1331" s="13">
        <v>46010</v>
      </c>
      <c r="C1331" t="s">
        <v>1446</v>
      </c>
      <c r="D1331" t="s">
        <v>4696</v>
      </c>
    </row>
    <row r="1332" spans="1:4" x14ac:dyDescent="0.3">
      <c r="A1332">
        <v>1356</v>
      </c>
      <c r="B1332" s="13">
        <v>46011</v>
      </c>
      <c r="C1332" t="s">
        <v>2549</v>
      </c>
      <c r="D1332" t="s">
        <v>4697</v>
      </c>
    </row>
    <row r="1333" spans="1:4" x14ac:dyDescent="0.3">
      <c r="A1333">
        <v>1357</v>
      </c>
      <c r="B1333" s="13">
        <v>46013</v>
      </c>
      <c r="C1333" t="s">
        <v>1888</v>
      </c>
      <c r="D1333" t="s">
        <v>4705</v>
      </c>
    </row>
    <row r="1334" spans="1:4" x14ac:dyDescent="0.3">
      <c r="A1334">
        <v>1358</v>
      </c>
      <c r="B1334" s="13">
        <v>46013</v>
      </c>
      <c r="C1334" t="s">
        <v>1716</v>
      </c>
      <c r="D1334" t="s">
        <v>4708</v>
      </c>
    </row>
    <row r="1335" spans="1:4" x14ac:dyDescent="0.3">
      <c r="A1335">
        <v>1359</v>
      </c>
      <c r="B1335" s="13">
        <v>46013</v>
      </c>
      <c r="C1335" t="s">
        <v>3140</v>
      </c>
      <c r="D1335" t="s">
        <v>4710</v>
      </c>
    </row>
    <row r="1336" spans="1:4" x14ac:dyDescent="0.3">
      <c r="A1336">
        <v>1360</v>
      </c>
      <c r="B1336" s="13">
        <v>46013</v>
      </c>
      <c r="C1336" t="s">
        <v>1438</v>
      </c>
      <c r="D1336" t="s">
        <v>4711</v>
      </c>
    </row>
    <row r="1337" spans="1:4" x14ac:dyDescent="0.3">
      <c r="A1337">
        <v>1361</v>
      </c>
      <c r="B1337" s="13">
        <v>46013</v>
      </c>
      <c r="C1337" t="s">
        <v>3192</v>
      </c>
      <c r="D1337" t="s">
        <v>4712</v>
      </c>
    </row>
    <row r="1338" spans="1:4" x14ac:dyDescent="0.3">
      <c r="A1338">
        <v>1362</v>
      </c>
      <c r="B1338" s="13">
        <v>46013</v>
      </c>
      <c r="C1338" t="s">
        <v>4675</v>
      </c>
      <c r="D1338" t="s">
        <v>4713</v>
      </c>
    </row>
    <row r="1339" spans="1:4" x14ac:dyDescent="0.3">
      <c r="A1339">
        <v>1363</v>
      </c>
      <c r="B1339" s="13">
        <v>46013</v>
      </c>
      <c r="C1339" t="s">
        <v>1652</v>
      </c>
      <c r="D1339" t="s">
        <v>4714</v>
      </c>
    </row>
    <row r="1340" spans="1:4" x14ac:dyDescent="0.3">
      <c r="A1340">
        <v>1364</v>
      </c>
      <c r="B1340" s="13">
        <v>46013</v>
      </c>
      <c r="C1340" t="s">
        <v>1741</v>
      </c>
      <c r="D1340" t="s">
        <v>4716</v>
      </c>
    </row>
    <row r="1341" spans="1:4" x14ac:dyDescent="0.3">
      <c r="A1341">
        <v>1365</v>
      </c>
      <c r="B1341" s="13">
        <v>46014</v>
      </c>
      <c r="C1341" t="s">
        <v>1535</v>
      </c>
      <c r="D1341" t="s">
        <v>4722</v>
      </c>
    </row>
    <row r="1342" spans="1:4" x14ac:dyDescent="0.3">
      <c r="A1342">
        <v>1366</v>
      </c>
      <c r="B1342" s="13">
        <v>46014</v>
      </c>
      <c r="C1342" t="s">
        <v>3943</v>
      </c>
      <c r="D1342" t="s">
        <v>4723</v>
      </c>
    </row>
    <row r="1343" spans="1:4" x14ac:dyDescent="0.3">
      <c r="A1343">
        <v>1367</v>
      </c>
      <c r="B1343" s="13">
        <v>46014</v>
      </c>
      <c r="C1343" t="s">
        <v>1538</v>
      </c>
      <c r="D1343" t="s">
        <v>4725</v>
      </c>
    </row>
    <row r="1344" spans="1:4" x14ac:dyDescent="0.3">
      <c r="A1344">
        <v>1368</v>
      </c>
      <c r="B1344" s="13">
        <v>46014</v>
      </c>
      <c r="C1344" t="s">
        <v>4396</v>
      </c>
      <c r="D1344" t="s">
        <v>4726</v>
      </c>
    </row>
    <row r="1345" spans="1:4" x14ac:dyDescent="0.3">
      <c r="A1345">
        <v>1369</v>
      </c>
      <c r="B1345" s="13">
        <v>46014</v>
      </c>
      <c r="C1345" t="s">
        <v>1436</v>
      </c>
      <c r="D1345" t="s">
        <v>4727</v>
      </c>
    </row>
    <row r="1346" spans="1:4" x14ac:dyDescent="0.3">
      <c r="A1346">
        <v>1370</v>
      </c>
      <c r="B1346" s="13">
        <v>46014</v>
      </c>
      <c r="C1346" t="s">
        <v>1716</v>
      </c>
      <c r="D1346" t="s">
        <v>4728</v>
      </c>
    </row>
    <row r="1347" spans="1:4" x14ac:dyDescent="0.3">
      <c r="A1347">
        <v>1371</v>
      </c>
      <c r="B1347" s="13">
        <v>46014</v>
      </c>
      <c r="C1347" t="s">
        <v>1448</v>
      </c>
      <c r="D1347" t="s">
        <v>4729</v>
      </c>
    </row>
    <row r="1348" spans="1:4" x14ac:dyDescent="0.3">
      <c r="A1348">
        <v>1372</v>
      </c>
      <c r="B1348" s="13">
        <v>46015</v>
      </c>
      <c r="C1348" t="s">
        <v>1393</v>
      </c>
      <c r="D1348" t="s">
        <v>4736</v>
      </c>
    </row>
    <row r="1349" spans="1:4" x14ac:dyDescent="0.3">
      <c r="A1349">
        <v>1373</v>
      </c>
      <c r="B1349" s="13">
        <v>46015</v>
      </c>
      <c r="C1349" t="s">
        <v>1592</v>
      </c>
      <c r="D1349" t="s">
        <v>4737</v>
      </c>
    </row>
    <row r="1350" spans="1:4" x14ac:dyDescent="0.3">
      <c r="A1350">
        <v>1374</v>
      </c>
      <c r="B1350" s="13">
        <v>46015</v>
      </c>
      <c r="C1350" t="s">
        <v>2254</v>
      </c>
      <c r="D1350" t="s">
        <v>4738</v>
      </c>
    </row>
    <row r="1351" spans="1:4" x14ac:dyDescent="0.3">
      <c r="A1351">
        <v>1375</v>
      </c>
      <c r="B1351" s="13">
        <v>46015</v>
      </c>
      <c r="C1351" t="s">
        <v>2549</v>
      </c>
      <c r="D1351" t="s">
        <v>4739</v>
      </c>
    </row>
    <row r="1352" spans="1:4" x14ac:dyDescent="0.3">
      <c r="A1352">
        <v>1376</v>
      </c>
      <c r="B1352" s="13">
        <v>46017</v>
      </c>
      <c r="C1352" t="s">
        <v>1580</v>
      </c>
      <c r="D1352" t="s">
        <v>4743</v>
      </c>
    </row>
    <row r="1353" spans="1:4" x14ac:dyDescent="0.3">
      <c r="A1353">
        <v>1377</v>
      </c>
      <c r="B1353" s="13">
        <v>46017</v>
      </c>
      <c r="C1353" t="s">
        <v>1367</v>
      </c>
      <c r="D1353" t="s">
        <v>4744</v>
      </c>
    </row>
    <row r="1354" spans="1:4" x14ac:dyDescent="0.3">
      <c r="A1354">
        <v>1378</v>
      </c>
      <c r="B1354" s="13">
        <v>46017</v>
      </c>
      <c r="C1354" t="s">
        <v>1446</v>
      </c>
      <c r="D1354" t="s">
        <v>4745</v>
      </c>
    </row>
    <row r="1355" spans="1:4" x14ac:dyDescent="0.3">
      <c r="A1355">
        <v>1379</v>
      </c>
      <c r="B1355" s="13">
        <v>46017</v>
      </c>
      <c r="C1355" t="s">
        <v>1467</v>
      </c>
      <c r="D1355" t="s">
        <v>4747</v>
      </c>
    </row>
    <row r="1356" spans="1:4" x14ac:dyDescent="0.3">
      <c r="A1356">
        <v>1380</v>
      </c>
      <c r="B1356" s="13">
        <v>46018</v>
      </c>
      <c r="C1356" t="s">
        <v>2774</v>
      </c>
      <c r="D1356" t="s">
        <v>4748</v>
      </c>
    </row>
    <row r="1357" spans="1:4" x14ac:dyDescent="0.3">
      <c r="A1357">
        <v>1381</v>
      </c>
      <c r="B1357" s="13">
        <v>46020</v>
      </c>
      <c r="C1357" t="s">
        <v>1855</v>
      </c>
      <c r="D1357" t="s">
        <v>4751</v>
      </c>
    </row>
    <row r="1358" spans="1:4" x14ac:dyDescent="0.3">
      <c r="A1358">
        <v>1382</v>
      </c>
      <c r="B1358" s="13">
        <v>46020</v>
      </c>
      <c r="C1358" t="s">
        <v>1548</v>
      </c>
      <c r="D1358" t="s">
        <v>4755</v>
      </c>
    </row>
    <row r="1359" spans="1:4" x14ac:dyDescent="0.3">
      <c r="A1359">
        <v>1383</v>
      </c>
      <c r="B1359" s="13">
        <v>46020</v>
      </c>
      <c r="C1359" t="s">
        <v>1448</v>
      </c>
      <c r="D1359" t="s">
        <v>4756</v>
      </c>
    </row>
    <row r="1360" spans="1:4" x14ac:dyDescent="0.3">
      <c r="A1360">
        <v>1384</v>
      </c>
      <c r="B1360" s="13">
        <v>46020</v>
      </c>
      <c r="C1360" t="s">
        <v>2849</v>
      </c>
      <c r="D1360" t="s">
        <v>4759</v>
      </c>
    </row>
    <row r="1361" spans="1:4" x14ac:dyDescent="0.3">
      <c r="A1361">
        <v>1385</v>
      </c>
      <c r="B1361" s="13">
        <v>46020</v>
      </c>
      <c r="C1361" t="s">
        <v>3388</v>
      </c>
      <c r="D1361" t="s">
        <v>4761</v>
      </c>
    </row>
    <row r="1362" spans="1:4" x14ac:dyDescent="0.3">
      <c r="A1362">
        <v>1386</v>
      </c>
      <c r="B1362" s="13">
        <v>46020</v>
      </c>
      <c r="C1362" t="s">
        <v>1450</v>
      </c>
      <c r="D1362" t="s">
        <v>4762</v>
      </c>
    </row>
    <row r="1363" spans="1:4" x14ac:dyDescent="0.3">
      <c r="A1363">
        <v>1387</v>
      </c>
      <c r="B1363" s="13">
        <v>46021</v>
      </c>
      <c r="C1363" t="s">
        <v>1443</v>
      </c>
      <c r="D1363" t="s">
        <v>4764</v>
      </c>
    </row>
    <row r="1364" spans="1:4" x14ac:dyDescent="0.3">
      <c r="A1364">
        <v>1388</v>
      </c>
      <c r="B1364" s="13">
        <v>46021</v>
      </c>
      <c r="C1364" t="s">
        <v>2989</v>
      </c>
      <c r="D1364" t="s">
        <v>4765</v>
      </c>
    </row>
    <row r="1365" spans="1:4" x14ac:dyDescent="0.3">
      <c r="A1365">
        <v>1389</v>
      </c>
      <c r="B1365" s="13">
        <v>46021</v>
      </c>
      <c r="C1365" t="s">
        <v>2763</v>
      </c>
      <c r="D1365" t="s">
        <v>4766</v>
      </c>
    </row>
    <row r="1366" spans="1:4" x14ac:dyDescent="0.3">
      <c r="A1366">
        <v>1390</v>
      </c>
      <c r="B1366" s="13">
        <v>46021</v>
      </c>
      <c r="C1366" t="s">
        <v>1393</v>
      </c>
      <c r="D1366" t="s">
        <v>4768</v>
      </c>
    </row>
    <row r="1367" spans="1:4" x14ac:dyDescent="0.3">
      <c r="A1367">
        <v>1391</v>
      </c>
      <c r="B1367" s="13">
        <v>46022</v>
      </c>
      <c r="C1367" t="s">
        <v>1393</v>
      </c>
      <c r="D1367" t="s">
        <v>4775</v>
      </c>
    </row>
    <row r="1368" spans="1:4" x14ac:dyDescent="0.3">
      <c r="A1368">
        <v>1392</v>
      </c>
      <c r="B1368" s="13">
        <v>46024</v>
      </c>
      <c r="C1368" t="s">
        <v>4784</v>
      </c>
      <c r="D1368" t="s">
        <v>4790</v>
      </c>
    </row>
    <row r="1369" spans="1:4" x14ac:dyDescent="0.3">
      <c r="A1369">
        <v>1393</v>
      </c>
      <c r="B1369" s="13">
        <v>46024</v>
      </c>
      <c r="C1369" t="s">
        <v>1053</v>
      </c>
      <c r="D1369" t="s">
        <v>4791</v>
      </c>
    </row>
    <row r="1370" spans="1:4" x14ac:dyDescent="0.3">
      <c r="A1370">
        <v>1394</v>
      </c>
      <c r="B1370" s="13">
        <v>46024</v>
      </c>
      <c r="C1370" t="s">
        <v>4787</v>
      </c>
      <c r="D1370" t="s">
        <v>4792</v>
      </c>
    </row>
    <row r="1371" spans="1:4" x14ac:dyDescent="0.3">
      <c r="A1371">
        <v>1395</v>
      </c>
      <c r="B1371" s="13">
        <v>46024</v>
      </c>
      <c r="C1371" t="s">
        <v>1590</v>
      </c>
      <c r="D1371" t="s">
        <v>4793</v>
      </c>
    </row>
    <row r="1372" spans="1:4" x14ac:dyDescent="0.3">
      <c r="A1372">
        <v>1396</v>
      </c>
      <c r="B1372" s="13">
        <v>46024</v>
      </c>
      <c r="C1372" t="s">
        <v>3888</v>
      </c>
      <c r="D1372" t="s">
        <v>4794</v>
      </c>
    </row>
    <row r="1373" spans="1:4" x14ac:dyDescent="0.3">
      <c r="A1373">
        <v>1397</v>
      </c>
      <c r="B1373" s="13">
        <v>46024</v>
      </c>
      <c r="C1373" t="s">
        <v>1450</v>
      </c>
      <c r="D1373" t="s">
        <v>4795</v>
      </c>
    </row>
    <row r="1374" spans="1:4" x14ac:dyDescent="0.3">
      <c r="A1374">
        <v>1398</v>
      </c>
      <c r="B1374" s="13">
        <v>46024</v>
      </c>
      <c r="C1374" t="s">
        <v>1741</v>
      </c>
      <c r="D1374" t="s">
        <v>4796</v>
      </c>
    </row>
    <row r="1375" spans="1:4" x14ac:dyDescent="0.3">
      <c r="A1375">
        <v>1399</v>
      </c>
      <c r="B1375" s="13">
        <v>46025</v>
      </c>
      <c r="C1375" t="s">
        <v>1046</v>
      </c>
      <c r="D1375" t="s">
        <v>4800</v>
      </c>
    </row>
    <row r="1376" spans="1:4" x14ac:dyDescent="0.3">
      <c r="A1376">
        <v>1400</v>
      </c>
      <c r="B1376" s="13">
        <v>46027</v>
      </c>
      <c r="C1376" t="s">
        <v>3068</v>
      </c>
      <c r="D1376" t="s">
        <v>4803</v>
      </c>
    </row>
    <row r="1377" spans="1:4" x14ac:dyDescent="0.3">
      <c r="A1377">
        <v>1401</v>
      </c>
      <c r="B1377" s="13">
        <v>46027</v>
      </c>
      <c r="C1377" t="s">
        <v>1592</v>
      </c>
      <c r="D1377" t="s">
        <v>4804</v>
      </c>
    </row>
    <row r="1378" spans="1:4" x14ac:dyDescent="0.3">
      <c r="A1378">
        <v>1402</v>
      </c>
      <c r="B1378" s="13">
        <v>46027</v>
      </c>
      <c r="C1378" t="s">
        <v>1784</v>
      </c>
      <c r="D1378" t="s">
        <v>4805</v>
      </c>
    </row>
    <row r="1379" spans="1:4" x14ac:dyDescent="0.3">
      <c r="A1379">
        <v>1403</v>
      </c>
      <c r="B1379" s="13">
        <v>46027</v>
      </c>
      <c r="C1379" t="s">
        <v>1467</v>
      </c>
      <c r="D1379" t="s">
        <v>4807</v>
      </c>
    </row>
    <row r="1380" spans="1:4" x14ac:dyDescent="0.3">
      <c r="A1380">
        <v>1404</v>
      </c>
      <c r="B1380" s="13">
        <v>46027</v>
      </c>
      <c r="C1380" t="s">
        <v>2141</v>
      </c>
      <c r="D1380" t="s">
        <v>4808</v>
      </c>
    </row>
    <row r="1381" spans="1:4" x14ac:dyDescent="0.3">
      <c r="A1381">
        <v>1405</v>
      </c>
      <c r="B1381" s="13">
        <v>46027</v>
      </c>
      <c r="C1381" t="s">
        <v>1147</v>
      </c>
      <c r="D1381" t="s">
        <v>4809</v>
      </c>
    </row>
    <row r="1382" spans="1:4" x14ac:dyDescent="0.3">
      <c r="A1382">
        <v>1406</v>
      </c>
      <c r="B1382" s="13">
        <v>46028</v>
      </c>
      <c r="C1382" t="s">
        <v>978</v>
      </c>
      <c r="D1382" t="s">
        <v>4819</v>
      </c>
    </row>
    <row r="1383" spans="1:4" x14ac:dyDescent="0.3">
      <c r="A1383">
        <v>1407</v>
      </c>
      <c r="B1383" s="13">
        <v>46028</v>
      </c>
      <c r="C1383" t="s">
        <v>1574</v>
      </c>
      <c r="D1383" t="s">
        <v>4820</v>
      </c>
    </row>
    <row r="1384" spans="1:4" x14ac:dyDescent="0.3">
      <c r="A1384">
        <v>1408</v>
      </c>
      <c r="B1384" s="13">
        <v>46028</v>
      </c>
      <c r="C1384" t="s">
        <v>1535</v>
      </c>
      <c r="D1384" t="s">
        <v>4821</v>
      </c>
    </row>
    <row r="1385" spans="1:4" x14ac:dyDescent="0.3">
      <c r="A1385">
        <v>1409</v>
      </c>
      <c r="B1385" s="13">
        <v>46028</v>
      </c>
      <c r="C1385" t="s">
        <v>1393</v>
      </c>
      <c r="D1385" t="s">
        <v>4822</v>
      </c>
    </row>
    <row r="1386" spans="1:4" x14ac:dyDescent="0.3">
      <c r="A1386">
        <v>1410</v>
      </c>
      <c r="B1386" s="13">
        <v>46028</v>
      </c>
      <c r="C1386" t="s">
        <v>2018</v>
      </c>
      <c r="D1386" t="s">
        <v>4823</v>
      </c>
    </row>
    <row r="1387" spans="1:4" x14ac:dyDescent="0.3">
      <c r="A1387">
        <v>1411</v>
      </c>
      <c r="B1387" s="13">
        <v>46028</v>
      </c>
      <c r="C1387" t="s">
        <v>1479</v>
      </c>
      <c r="D1387" t="s">
        <v>4826</v>
      </c>
    </row>
    <row r="1388" spans="1:4" x14ac:dyDescent="0.3">
      <c r="A1388">
        <v>1412</v>
      </c>
      <c r="B1388" s="13">
        <v>46028</v>
      </c>
      <c r="C1388" t="s">
        <v>1571</v>
      </c>
      <c r="D1388" t="s">
        <v>4827</v>
      </c>
    </row>
    <row r="1389" spans="1:4" x14ac:dyDescent="0.3">
      <c r="A1389">
        <v>1413</v>
      </c>
      <c r="B1389" s="13">
        <v>46029</v>
      </c>
      <c r="C1389" t="s">
        <v>4675</v>
      </c>
      <c r="D1389" t="s">
        <v>4832</v>
      </c>
    </row>
    <row r="1390" spans="1:4" x14ac:dyDescent="0.3">
      <c r="A1390">
        <v>1414</v>
      </c>
      <c r="B1390" s="13">
        <v>46029</v>
      </c>
      <c r="C1390" t="s">
        <v>1018</v>
      </c>
      <c r="D1390" t="s">
        <v>4833</v>
      </c>
    </row>
    <row r="1391" spans="1:4" x14ac:dyDescent="0.3">
      <c r="A1391">
        <v>1415</v>
      </c>
      <c r="B1391" s="13">
        <v>46029</v>
      </c>
      <c r="C1391" t="s">
        <v>1574</v>
      </c>
      <c r="D1391" t="s">
        <v>4834</v>
      </c>
    </row>
    <row r="1392" spans="1:4" x14ac:dyDescent="0.3">
      <c r="A1392">
        <v>1416</v>
      </c>
      <c r="B1392" s="13">
        <v>46029</v>
      </c>
      <c r="C1392" t="s">
        <v>1592</v>
      </c>
      <c r="D1392" t="s">
        <v>4836</v>
      </c>
    </row>
    <row r="1393" spans="1:4" x14ac:dyDescent="0.3">
      <c r="A1393">
        <v>1417</v>
      </c>
      <c r="B1393" s="13">
        <v>46030</v>
      </c>
      <c r="C1393" t="s">
        <v>1438</v>
      </c>
      <c r="D1393" t="s">
        <v>4844</v>
      </c>
    </row>
    <row r="1394" spans="1:4" x14ac:dyDescent="0.3">
      <c r="A1394">
        <v>1418</v>
      </c>
      <c r="B1394" s="13">
        <v>46030</v>
      </c>
      <c r="C1394" t="s">
        <v>2269</v>
      </c>
      <c r="D1394" t="s">
        <v>4845</v>
      </c>
    </row>
    <row r="1395" spans="1:4" x14ac:dyDescent="0.3">
      <c r="A1395">
        <v>1419</v>
      </c>
      <c r="B1395" s="13">
        <v>46030</v>
      </c>
      <c r="C1395" t="s">
        <v>1861</v>
      </c>
      <c r="D1395" t="s">
        <v>4846</v>
      </c>
    </row>
    <row r="1396" spans="1:4" x14ac:dyDescent="0.3">
      <c r="A1396">
        <v>1420</v>
      </c>
      <c r="B1396" s="13">
        <v>46030</v>
      </c>
      <c r="C1396" t="s">
        <v>1393</v>
      </c>
      <c r="D1396" t="s">
        <v>4848</v>
      </c>
    </row>
    <row r="1397" spans="1:4" x14ac:dyDescent="0.3">
      <c r="A1397">
        <v>1421</v>
      </c>
      <c r="B1397" s="13">
        <v>46030</v>
      </c>
      <c r="C1397" t="s">
        <v>1479</v>
      </c>
      <c r="D1397" t="s">
        <v>4849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19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/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216</v>
      </c>
      <c r="J1" s="283"/>
      <c r="K1" s="282"/>
    </row>
    <row r="2" spans="1:11" x14ac:dyDescent="0.3">
      <c r="A2" s="47">
        <v>1</v>
      </c>
      <c r="B2" t="s">
        <v>1268</v>
      </c>
      <c r="C2" t="s">
        <v>1625</v>
      </c>
      <c r="E2" t="s">
        <v>1626</v>
      </c>
      <c r="F2" t="s">
        <v>1627</v>
      </c>
      <c r="G2" t="s">
        <v>1628</v>
      </c>
      <c r="H2" s="194">
        <f>SUMIF(주문_리스트!C:C,거래처!$B2,주문_리스트!K:K)+SUMIF(주문_리스트!C:C,거래처!B2,주문_리스트!L:L)-1543201</f>
        <v>736999.60000000149</v>
      </c>
      <c r="I2" s="194" t="s">
        <v>4838</v>
      </c>
    </row>
    <row r="3" spans="1:11" x14ac:dyDescent="0.3">
      <c r="A3" s="47">
        <v>2</v>
      </c>
      <c r="B3" t="s">
        <v>2583</v>
      </c>
      <c r="C3" t="s">
        <v>2584</v>
      </c>
      <c r="E3" t="s">
        <v>2585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1269</v>
      </c>
      <c r="C4" t="s">
        <v>3629</v>
      </c>
      <c r="E4" t="s">
        <v>3630</v>
      </c>
      <c r="F4" t="s">
        <v>963</v>
      </c>
      <c r="G4" t="s">
        <v>3631</v>
      </c>
      <c r="H4" s="194">
        <f>SUMIF(주문_리스트!C:C,거래처!B4,주문_리스트!K:K)+SUMIF(주문_리스트!C:C,거래처!B4,주문_리스트!L:L)-2000000</f>
        <v>0</v>
      </c>
      <c r="I4" s="52" t="s">
        <v>4763</v>
      </c>
    </row>
    <row r="5" spans="1:11" x14ac:dyDescent="0.3">
      <c r="A5" s="47">
        <v>4</v>
      </c>
      <c r="B5" t="s">
        <v>1157</v>
      </c>
      <c r="C5" t="s">
        <v>1158</v>
      </c>
      <c r="E5" t="s">
        <v>1159</v>
      </c>
      <c r="F5" t="s">
        <v>1160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1270</v>
      </c>
      <c r="C6" t="s">
        <v>2586</v>
      </c>
      <c r="E6" t="s">
        <v>2587</v>
      </c>
      <c r="F6" t="s">
        <v>1179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1271</v>
      </c>
      <c r="C7" t="s">
        <v>1065</v>
      </c>
      <c r="E7" t="s">
        <v>1066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1285</v>
      </c>
      <c r="C8" t="s">
        <v>1087</v>
      </c>
      <c r="E8" t="s">
        <v>1088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1272</v>
      </c>
      <c r="C9" t="s">
        <v>1105</v>
      </c>
      <c r="E9" t="s">
        <v>1106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1273</v>
      </c>
      <c r="C10" t="s">
        <v>1785</v>
      </c>
      <c r="E10" t="s">
        <v>1274</v>
      </c>
      <c r="F10" t="s">
        <v>1781</v>
      </c>
      <c r="G10" t="s">
        <v>1786</v>
      </c>
      <c r="H10" s="194">
        <f>SUMIF(주문_리스트!C:C,거래처!B10,주문_리스트!K:K)+SUMIF(주문_리스트!C:C,거래처!B10,주문_리스트!L:L)</f>
        <v>450000</v>
      </c>
      <c r="I10" s="52" t="s">
        <v>4838</v>
      </c>
    </row>
    <row r="11" spans="1:11" x14ac:dyDescent="0.3">
      <c r="A11" s="47">
        <v>10</v>
      </c>
      <c r="B11" t="s">
        <v>1275</v>
      </c>
      <c r="C11" t="s">
        <v>1609</v>
      </c>
      <c r="E11" t="s">
        <v>1610</v>
      </c>
      <c r="F11" t="s">
        <v>34</v>
      </c>
      <c r="G11" t="s">
        <v>3922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1276</v>
      </c>
      <c r="C12" t="s">
        <v>2124</v>
      </c>
      <c r="E12" t="s">
        <v>2125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1277</v>
      </c>
      <c r="C13" t="s">
        <v>1208</v>
      </c>
      <c r="E13" t="s">
        <v>3316</v>
      </c>
      <c r="F13" t="s">
        <v>32</v>
      </c>
      <c r="G13" t="s">
        <v>3306</v>
      </c>
      <c r="H13" s="194">
        <f>SUMIF(주문_리스트!C:C,거래처!B13,주문_리스트!K:K)+SUMIF(주문_리스트!C:C,거래처!B13,주문_리스트!L:L)-1320000</f>
        <v>600000</v>
      </c>
      <c r="I13" s="52" t="s">
        <v>4838</v>
      </c>
    </row>
    <row r="14" spans="1:11" x14ac:dyDescent="0.3">
      <c r="A14" s="47">
        <v>13</v>
      </c>
      <c r="B14" t="s">
        <v>1278</v>
      </c>
      <c r="C14" t="s">
        <v>2494</v>
      </c>
      <c r="E14" t="s">
        <v>3781</v>
      </c>
      <c r="F14" t="s">
        <v>3777</v>
      </c>
      <c r="G14" t="s">
        <v>3782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1279</v>
      </c>
      <c r="C15" t="s">
        <v>1083</v>
      </c>
      <c r="E15" t="s">
        <v>1084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1280</v>
      </c>
      <c r="C16" t="s">
        <v>1075</v>
      </c>
      <c r="E16" t="s">
        <v>1076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1281</v>
      </c>
      <c r="C17" t="s">
        <v>1021</v>
      </c>
      <c r="E17" t="s">
        <v>1022</v>
      </c>
      <c r="F17" t="s">
        <v>973</v>
      </c>
      <c r="H17" s="194">
        <f>SUMIF(주문_리스트!C:C,거래처!B17,주문_리스트!K:K)+SUMIF(주문_리스트!C:C,거래처!B17,주문_리스트!L:L)+13873000</f>
        <v>16080500.200000003</v>
      </c>
      <c r="I17" s="52" t="s">
        <v>4838</v>
      </c>
    </row>
    <row r="18" spans="1:13" x14ac:dyDescent="0.3">
      <c r="A18" s="47">
        <v>17</v>
      </c>
      <c r="B18" t="s">
        <v>1282</v>
      </c>
      <c r="C18" t="s">
        <v>1175</v>
      </c>
      <c r="E18" t="s">
        <v>1176</v>
      </c>
      <c r="F18" t="s">
        <v>1177</v>
      </c>
      <c r="G18" t="s">
        <v>1178</v>
      </c>
      <c r="H18" s="194">
        <f>SUMIF(주문_리스트!C:C,거래처!B18,주문_리스트!K:K)+SUMIF(주문_리스트!C:C,거래처!B18,주문_리스트!L:L)-2524500</f>
        <v>0</v>
      </c>
      <c r="I18" s="52" t="s">
        <v>4763</v>
      </c>
    </row>
    <row r="19" spans="1:13" x14ac:dyDescent="0.3">
      <c r="A19" s="47">
        <v>18</v>
      </c>
      <c r="B19" t="s">
        <v>1283</v>
      </c>
      <c r="C19" t="s">
        <v>1001</v>
      </c>
      <c r="E19" t="s">
        <v>1002</v>
      </c>
      <c r="F19" t="s">
        <v>973</v>
      </c>
      <c r="H19" s="194">
        <f>SUMIF(주문_리스트!C:C,거래처!B19,주문_리스트!K:K)+SUMIF(주문_리스트!C:C,거래처!B19,주문_리스트!L:L)+9970000</f>
        <v>10353000</v>
      </c>
      <c r="I19" s="52" t="s">
        <v>4838</v>
      </c>
      <c r="M19" s="282"/>
    </row>
    <row r="20" spans="1:13" x14ac:dyDescent="0.3">
      <c r="A20" s="47">
        <v>19</v>
      </c>
      <c r="B20" t="s">
        <v>1284</v>
      </c>
      <c r="C20" t="s">
        <v>1226</v>
      </c>
      <c r="E20" t="s">
        <v>1227</v>
      </c>
      <c r="F20" t="s">
        <v>1223</v>
      </c>
      <c r="G20" t="s">
        <v>1122</v>
      </c>
      <c r="H20" s="194">
        <f>SUMIF(주문_리스트!C:C,거래처!B20,주문_리스트!K:K)+SUMIF(주문_리스트!C:C,거래처!B20,주문_리스트!L:L)-10000</f>
        <v>-0.30000000074505806</v>
      </c>
    </row>
    <row r="21" spans="1:13" x14ac:dyDescent="0.3">
      <c r="A21" s="47">
        <v>20</v>
      </c>
      <c r="B21" t="s">
        <v>1228</v>
      </c>
      <c r="C21" t="s">
        <v>1229</v>
      </c>
      <c r="E21" t="s">
        <v>1230</v>
      </c>
      <c r="F21" t="s">
        <v>1231</v>
      </c>
      <c r="H21" s="194">
        <f>SUMIF(주문_리스트!C:C,거래처!B21,주문_리스트!K:K)+SUMIF(주문_리스트!C:C,거래처!B21,주문_리스트!L:L)</f>
        <v>0</v>
      </c>
    </row>
    <row r="22" spans="1:13" x14ac:dyDescent="0.3">
      <c r="A22" s="47">
        <v>21</v>
      </c>
      <c r="B22" t="s">
        <v>1286</v>
      </c>
      <c r="C22" t="s">
        <v>1063</v>
      </c>
      <c r="E22" t="s">
        <v>1064</v>
      </c>
      <c r="F22" t="s">
        <v>973</v>
      </c>
      <c r="H22" s="194">
        <f>SUMIF(주문_리스트!C:C,거래처!B22,주문_리스트!K:K)+SUMIF(주문_리스트!C:C,거래처!B22,주문_리스트!L:L)</f>
        <v>0</v>
      </c>
      <c r="I22" s="52" t="s">
        <v>4543</v>
      </c>
    </row>
    <row r="23" spans="1:13" x14ac:dyDescent="0.3">
      <c r="A23" s="47">
        <v>22</v>
      </c>
      <c r="B23" t="s">
        <v>1287</v>
      </c>
      <c r="C23" t="s">
        <v>992</v>
      </c>
      <c r="E23" t="s">
        <v>993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1288</v>
      </c>
      <c r="C24" t="s">
        <v>3380</v>
      </c>
      <c r="E24" t="s">
        <v>3381</v>
      </c>
      <c r="F24" t="s">
        <v>1179</v>
      </c>
      <c r="H24" s="194">
        <f>SUMIF(주문_리스트!C:C,거래처!B24,주문_리스트!K:K)+SUMIF(주문_리스트!C:C,거래처!B24,주문_리스트!L:L)</f>
        <v>0</v>
      </c>
      <c r="I24" s="52" t="s">
        <v>3510</v>
      </c>
    </row>
    <row r="25" spans="1:13" x14ac:dyDescent="0.3">
      <c r="A25" s="47">
        <v>24</v>
      </c>
      <c r="B25" t="s">
        <v>1289</v>
      </c>
      <c r="C25" t="s">
        <v>1016</v>
      </c>
      <c r="E25" t="s">
        <v>1017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1290</v>
      </c>
      <c r="C26" t="s">
        <v>1044</v>
      </c>
      <c r="E26" t="s">
        <v>1045</v>
      </c>
      <c r="H26" s="194">
        <f>SUMIF(주문_리스트!C:C,거래처!B26,주문_리스트!K:K)+SUMIF(주문_리스트!C:C,거래처!B26,주문_리스트!L:L)-1200000</f>
        <v>0</v>
      </c>
      <c r="I26" s="52" t="s">
        <v>4763</v>
      </c>
    </row>
    <row r="27" spans="1:13" x14ac:dyDescent="0.3">
      <c r="A27" s="47">
        <v>26</v>
      </c>
      <c r="B27" t="s">
        <v>1291</v>
      </c>
      <c r="C27" t="s">
        <v>988</v>
      </c>
      <c r="E27" t="s">
        <v>989</v>
      </c>
      <c r="F27" t="s">
        <v>963</v>
      </c>
      <c r="G27" t="s">
        <v>3445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1605</v>
      </c>
      <c r="C28" t="s">
        <v>1606</v>
      </c>
      <c r="E28" t="s">
        <v>1607</v>
      </c>
      <c r="F28" t="s">
        <v>1608</v>
      </c>
      <c r="G28" t="s">
        <v>227</v>
      </c>
      <c r="H28" s="194">
        <f>SUMIF(주문_리스트!C:C,거래처!B28,주문_리스트!K:K)+SUMIF(주문_리스트!C:C,거래처!B28,주문_리스트!L:L)-1683000</f>
        <v>0</v>
      </c>
      <c r="J28" t="s">
        <v>4702</v>
      </c>
    </row>
    <row r="29" spans="1:13" x14ac:dyDescent="0.3">
      <c r="A29" s="47">
        <v>28</v>
      </c>
      <c r="B29" t="s">
        <v>1898</v>
      </c>
      <c r="C29" t="s">
        <v>1899</v>
      </c>
      <c r="E29" t="s">
        <v>1900</v>
      </c>
      <c r="F29" t="s">
        <v>1893</v>
      </c>
      <c r="G29" t="s">
        <v>1901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1292</v>
      </c>
      <c r="C31" t="s">
        <v>1706</v>
      </c>
      <c r="E31" t="s">
        <v>1707</v>
      </c>
      <c r="F31" t="s">
        <v>963</v>
      </c>
      <c r="G31" t="s">
        <v>1708</v>
      </c>
      <c r="H31" s="194">
        <f>SUMIF(주문_리스트!C:C,거래처!B31,주문_리스트!K:K)+SUMIF(주문_리스트!C:C,거래처!B31,주문_리스트!L:L)-1200000</f>
        <v>0</v>
      </c>
      <c r="J31" t="s">
        <v>4700</v>
      </c>
    </row>
    <row r="32" spans="1:13" x14ac:dyDescent="0.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SUMIF(주문_리스트!C:C,거래처!B32,주문_리스트!K:K)+SUMIF(주문_리스트!C:C,거래처!B32,주문_리스트!L:L)</f>
        <v>0</v>
      </c>
    </row>
    <row r="33" spans="1:9" x14ac:dyDescent="0.3">
      <c r="A33" s="47">
        <v>32</v>
      </c>
      <c r="B33" t="s">
        <v>1293</v>
      </c>
      <c r="C33" t="s">
        <v>3317</v>
      </c>
      <c r="E33" t="s">
        <v>3318</v>
      </c>
      <c r="F33" t="s">
        <v>3319</v>
      </c>
      <c r="G33" t="s">
        <v>1057</v>
      </c>
      <c r="H33" s="194">
        <f>SUMIF(주문_리스트!C:C,거래처!B33,주문_리스트!K:K)+SUMIF(주문_리스트!C:C,거래처!B33,주문_리스트!L:L)</f>
        <v>0</v>
      </c>
      <c r="I33" s="52" t="s">
        <v>3604</v>
      </c>
    </row>
    <row r="34" spans="1:9" x14ac:dyDescent="0.3">
      <c r="A34" s="47">
        <v>33</v>
      </c>
      <c r="B34" t="s">
        <v>1294</v>
      </c>
      <c r="C34" t="s">
        <v>1103</v>
      </c>
      <c r="E34" t="s">
        <v>1104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x14ac:dyDescent="0.3">
      <c r="A35" s="47">
        <v>34</v>
      </c>
      <c r="B35" t="s">
        <v>1295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x14ac:dyDescent="0.3">
      <c r="A36" s="47">
        <v>35</v>
      </c>
      <c r="B36" t="s">
        <v>1565</v>
      </c>
      <c r="C36" t="s">
        <v>1546</v>
      </c>
      <c r="E36" t="s">
        <v>1547</v>
      </c>
      <c r="F36" t="s">
        <v>32</v>
      </c>
      <c r="G36" t="s">
        <v>3082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1296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1660000</v>
      </c>
      <c r="I37" s="52" t="s">
        <v>4838</v>
      </c>
    </row>
    <row r="38" spans="1:9" x14ac:dyDescent="0.3">
      <c r="A38" s="47">
        <v>37</v>
      </c>
      <c r="B38" t="s">
        <v>1035</v>
      </c>
      <c r="C38" t="s">
        <v>966</v>
      </c>
      <c r="E38" t="s">
        <v>3790</v>
      </c>
      <c r="F38" t="s">
        <v>32</v>
      </c>
      <c r="G38" t="s">
        <v>1558</v>
      </c>
      <c r="H38" s="194">
        <f>SUMIF(주문_리스트!C:C,거래처!B38,주문_리스트!K:K)+SUMIF(주문_리스트!C:C,거래처!B38,주문_리스트!L:L)</f>
        <v>-9.999999962747097E-2</v>
      </c>
      <c r="I38" s="52" t="s">
        <v>4763</v>
      </c>
    </row>
    <row r="39" spans="1:9" x14ac:dyDescent="0.3">
      <c r="A39" s="47">
        <v>38</v>
      </c>
      <c r="B39" t="s">
        <v>1297</v>
      </c>
      <c r="C39" t="s">
        <v>1386</v>
      </c>
      <c r="E39" t="s">
        <v>1387</v>
      </c>
      <c r="F39" t="s">
        <v>963</v>
      </c>
      <c r="G39" t="s">
        <v>1388</v>
      </c>
      <c r="H39" s="194">
        <f>SUMIF(주문_리스트!C:C,거래처!B39,주문_리스트!K:K)+SUMIF(주문_리스트!C:C,거래처!B39,주문_리스트!L:L)-2200000</f>
        <v>0</v>
      </c>
      <c r="I39" s="52" t="s">
        <v>4704</v>
      </c>
    </row>
    <row r="40" spans="1:9" x14ac:dyDescent="0.3">
      <c r="A40" s="47">
        <v>39</v>
      </c>
      <c r="B40" t="s">
        <v>1298</v>
      </c>
      <c r="C40" t="s">
        <v>995</v>
      </c>
      <c r="E40" t="s">
        <v>996</v>
      </c>
      <c r="H40" s="194">
        <f>SUMIF(주문_리스트!C:C,거래처!B40,주문_리스트!K:K)+SUMIF(주문_리스트!C:C,거래처!B40,주문_리스트!L:L)</f>
        <v>0</v>
      </c>
    </row>
    <row r="41" spans="1:9" x14ac:dyDescent="0.3">
      <c r="A41" s="47">
        <v>40</v>
      </c>
      <c r="B41" t="s">
        <v>1299</v>
      </c>
      <c r="C41" t="s">
        <v>1047</v>
      </c>
      <c r="E41" t="s">
        <v>1048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x14ac:dyDescent="0.3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SUMIF(주문_리스트!C:C,거래처!B42,주문_리스트!K:K)+SUMIF(주문_리스트!C:C,거래처!B42,주문_리스트!L:L)</f>
        <v>0</v>
      </c>
    </row>
    <row r="43" spans="1:9" x14ac:dyDescent="0.3">
      <c r="A43" s="47">
        <v>42</v>
      </c>
      <c r="B43" t="s">
        <v>1301</v>
      </c>
      <c r="C43" t="s">
        <v>1358</v>
      </c>
      <c r="E43" t="s">
        <v>1359</v>
      </c>
      <c r="F43" t="s">
        <v>2342</v>
      </c>
      <c r="G43" t="s">
        <v>2343</v>
      </c>
      <c r="H43" s="194">
        <f>SUMIF(주문_리스트!C:C,거래처!B43,주문_리스트!K:K)+SUMIF(주문_리스트!C:C,거래처!B43,주문_리스트!L:L)-1600000</f>
        <v>0</v>
      </c>
    </row>
    <row r="44" spans="1:9" x14ac:dyDescent="0.3">
      <c r="A44" s="47">
        <v>43</v>
      </c>
      <c r="B44" t="s">
        <v>1302</v>
      </c>
      <c r="C44" t="s">
        <v>2635</v>
      </c>
      <c r="E44" t="s">
        <v>2636</v>
      </c>
      <c r="F44" t="s">
        <v>963</v>
      </c>
      <c r="G44" t="s">
        <v>2637</v>
      </c>
      <c r="H44" s="194">
        <f>SUMIF(주문_리스트!C:C,거래처!B44,주문_리스트!K:K)+SUMIF(주문_리스트!C:C,거래처!B44,주문_리스트!L:L)</f>
        <v>0</v>
      </c>
    </row>
    <row r="45" spans="1:9" x14ac:dyDescent="0.3">
      <c r="A45" s="47">
        <v>44</v>
      </c>
      <c r="B45" t="s">
        <v>1303</v>
      </c>
      <c r="C45" t="s">
        <v>1080</v>
      </c>
      <c r="E45" t="s">
        <v>1081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x14ac:dyDescent="0.3">
      <c r="A46" s="47">
        <v>45</v>
      </c>
      <c r="B46" t="s">
        <v>1304</v>
      </c>
      <c r="C46" t="s">
        <v>2433</v>
      </c>
      <c r="E46" t="s">
        <v>2435</v>
      </c>
      <c r="F46" t="s">
        <v>1179</v>
      </c>
      <c r="G46" t="s">
        <v>2434</v>
      </c>
      <c r="H46" s="194">
        <f>SUMIF(주문_리스트!C:C,거래처!B46,주문_리스트!K:K)+SUMIF(주문_리스트!C:C,거래처!B46,주문_리스트!L:L)-200000</f>
        <v>0</v>
      </c>
    </row>
    <row r="47" spans="1:9" x14ac:dyDescent="0.3">
      <c r="A47" s="47">
        <v>46</v>
      </c>
      <c r="B47" t="s">
        <v>1305</v>
      </c>
      <c r="C47" t="s">
        <v>1073</v>
      </c>
      <c r="E47" t="s">
        <v>1074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x14ac:dyDescent="0.3">
      <c r="A48" s="47">
        <v>47</v>
      </c>
      <c r="B48" t="s">
        <v>1306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1307</v>
      </c>
      <c r="C49" t="s">
        <v>1221</v>
      </c>
      <c r="E49" t="s">
        <v>1222</v>
      </c>
      <c r="F49" t="s">
        <v>1223</v>
      </c>
      <c r="G49" t="s">
        <v>1224</v>
      </c>
      <c r="H49" s="194">
        <f>SUMIF(주문_리스트!C:C,거래처!B49,주문_리스트!K:K)+SUMIF(주문_리스트!C:C,거래처!B49,주문_리스트!L:L)-5199000</f>
        <v>0.10000000149011612</v>
      </c>
      <c r="I49" s="52" t="s">
        <v>4838</v>
      </c>
    </row>
    <row r="50" spans="1:9" x14ac:dyDescent="0.3">
      <c r="A50" s="47">
        <v>49</v>
      </c>
      <c r="B50" t="s">
        <v>1262</v>
      </c>
      <c r="C50" t="s">
        <v>1263</v>
      </c>
      <c r="E50" t="s">
        <v>1264</v>
      </c>
      <c r="H50" s="194">
        <f>SUMIF(주문_리스트!C:C,거래처!B50,주문_리스트!K:K)+SUMIF(주문_리스트!C:C,거래처!B50,주문_리스트!L:L)-1500000</f>
        <v>0</v>
      </c>
      <c r="I50" s="52" t="s">
        <v>3850</v>
      </c>
    </row>
    <row r="51" spans="1:9" x14ac:dyDescent="0.3">
      <c r="A51" s="47">
        <v>50</v>
      </c>
      <c r="B51" t="s">
        <v>1265</v>
      </c>
      <c r="C51" t="s">
        <v>1266</v>
      </c>
      <c r="E51" t="s">
        <v>1267</v>
      </c>
      <c r="F51" t="s">
        <v>963</v>
      </c>
      <c r="G51" t="s">
        <v>1858</v>
      </c>
      <c r="H51" s="194">
        <f>SUMIF(주문_리스트!C:C,거래처!B51,주문_리스트!K:K)+SUMIF(주문_리스트!C:C,거래처!B51,주문_리스트!L:L)-3500000</f>
        <v>0</v>
      </c>
      <c r="I51" s="52" t="s">
        <v>4763</v>
      </c>
    </row>
    <row r="52" spans="1:9" x14ac:dyDescent="0.3">
      <c r="A52" s="47">
        <v>51</v>
      </c>
      <c r="B52" t="s">
        <v>1308</v>
      </c>
      <c r="C52" t="s">
        <v>1390</v>
      </c>
      <c r="E52" t="s">
        <v>1391</v>
      </c>
      <c r="F52" t="s">
        <v>963</v>
      </c>
      <c r="G52" t="s">
        <v>1392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 s="47">
        <v>52</v>
      </c>
      <c r="B53" t="s">
        <v>1309</v>
      </c>
      <c r="C53" t="s">
        <v>1036</v>
      </c>
      <c r="E53" t="s">
        <v>1037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1148</v>
      </c>
      <c r="C54" t="s">
        <v>1783</v>
      </c>
      <c r="E54" t="s">
        <v>2617</v>
      </c>
      <c r="F54" t="s">
        <v>32</v>
      </c>
      <c r="G54" t="s">
        <v>2618</v>
      </c>
      <c r="H54" s="194">
        <f>SUMIF(주문_리스트!C:C,거래처!B54,주문_리스트!K:K)+SUMIF(주문_리스트!C:C,거래처!B54,주문_리스트!L:L)-4015000</f>
        <v>170000</v>
      </c>
      <c r="I54" s="52" t="s">
        <v>4838</v>
      </c>
    </row>
    <row r="55" spans="1:9" x14ac:dyDescent="0.3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1310</v>
      </c>
      <c r="C56" t="s">
        <v>1033</v>
      </c>
      <c r="E56" t="s">
        <v>1034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1311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9" x14ac:dyDescent="0.3">
      <c r="A58" s="47">
        <v>57</v>
      </c>
      <c r="B58" t="s">
        <v>1312</v>
      </c>
      <c r="C58" t="s">
        <v>1236</v>
      </c>
      <c r="E58" t="s">
        <v>1237</v>
      </c>
      <c r="F58" t="s">
        <v>963</v>
      </c>
      <c r="G58" t="s">
        <v>1238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1313</v>
      </c>
      <c r="C59" t="s">
        <v>1005</v>
      </c>
      <c r="E59" t="s">
        <v>1006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x14ac:dyDescent="0.3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1314</v>
      </c>
      <c r="C61" t="s">
        <v>1043</v>
      </c>
      <c r="E61" t="s">
        <v>1616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1315</v>
      </c>
      <c r="C62" t="s">
        <v>2596</v>
      </c>
      <c r="E62" t="s">
        <v>2597</v>
      </c>
      <c r="F62" t="s">
        <v>2598</v>
      </c>
      <c r="G62" t="s">
        <v>2599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1316</v>
      </c>
      <c r="C63" t="s">
        <v>1041</v>
      </c>
      <c r="E63" t="s">
        <v>1042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1317</v>
      </c>
      <c r="C64" t="s">
        <v>1061</v>
      </c>
      <c r="E64" t="s">
        <v>1062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x14ac:dyDescent="0.3">
      <c r="A65" s="47">
        <v>64</v>
      </c>
      <c r="B65" t="s">
        <v>1318</v>
      </c>
      <c r="C65" t="s">
        <v>2611</v>
      </c>
      <c r="E65" t="s">
        <v>2612</v>
      </c>
      <c r="F65" t="s">
        <v>33</v>
      </c>
      <c r="G65" t="s">
        <v>3860</v>
      </c>
      <c r="H65" s="194">
        <f>SUMIF(주문_리스트!C:C,거래처!B65,주문_리스트!K:K)+SUMIF(주문_리스트!C:C,거래처!B65,주문_리스트!L:L)</f>
        <v>0</v>
      </c>
    </row>
    <row r="66" spans="1:9" x14ac:dyDescent="0.3">
      <c r="A66" s="47">
        <v>65</v>
      </c>
      <c r="B66" t="s">
        <v>1186</v>
      </c>
      <c r="C66" t="s">
        <v>1187</v>
      </c>
      <c r="E66" t="s">
        <v>1188</v>
      </c>
      <c r="F66" t="s">
        <v>2041</v>
      </c>
      <c r="G66" t="s">
        <v>2042</v>
      </c>
      <c r="H66" s="194">
        <f>SUMIF(주문_리스트!C:C,거래처!B66,주문_리스트!K:K)+SUMIF(주문_리스트!C:C,거래처!B66,주문_리스트!L:L)</f>
        <v>0</v>
      </c>
    </row>
    <row r="67" spans="1:9" x14ac:dyDescent="0.3">
      <c r="A67" s="47">
        <v>66</v>
      </c>
      <c r="B67" t="s">
        <v>1319</v>
      </c>
      <c r="C67" t="s">
        <v>1067</v>
      </c>
      <c r="E67" t="s">
        <v>1068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x14ac:dyDescent="0.3">
      <c r="A68" s="47">
        <v>67</v>
      </c>
      <c r="B68" t="s">
        <v>1320</v>
      </c>
      <c r="C68" t="s">
        <v>1027</v>
      </c>
      <c r="E68" t="s">
        <v>1028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4395</v>
      </c>
    </row>
    <row r="69" spans="1:9" x14ac:dyDescent="0.3">
      <c r="A69" s="47">
        <v>68</v>
      </c>
      <c r="B69" t="s">
        <v>1321</v>
      </c>
      <c r="C69" t="s">
        <v>1071</v>
      </c>
      <c r="E69" t="s">
        <v>1072</v>
      </c>
      <c r="H69" s="194">
        <f>SUMIF(주문_리스트!C:C,거래처!B69,주문_리스트!K:K)+SUMIF(주문_리스트!C:C,거래처!B69,주문_리스트!L:L)</f>
        <v>0</v>
      </c>
    </row>
    <row r="70" spans="1:9" x14ac:dyDescent="0.3">
      <c r="A70" s="47">
        <v>69</v>
      </c>
      <c r="B70" t="s">
        <v>1322</v>
      </c>
      <c r="C70" t="s">
        <v>2095</v>
      </c>
      <c r="E70" t="s">
        <v>2096</v>
      </c>
      <c r="F70" t="s">
        <v>32</v>
      </c>
      <c r="G70" t="s">
        <v>2436</v>
      </c>
      <c r="H70" s="194">
        <f>SUMIF(주문_리스트!C:C,거래처!B70,주문_리스트!K:K)+SUMIF(주문_리스트!C:C,거래처!B70,주문_리스트!L:L)</f>
        <v>0</v>
      </c>
    </row>
    <row r="71" spans="1:9" x14ac:dyDescent="0.3">
      <c r="A71" s="47">
        <v>70</v>
      </c>
      <c r="B71" t="s">
        <v>1323</v>
      </c>
      <c r="C71" t="s">
        <v>2495</v>
      </c>
      <c r="E71" t="s">
        <v>2496</v>
      </c>
      <c r="F71" t="s">
        <v>1179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4420</v>
      </c>
    </row>
    <row r="72" spans="1:9" x14ac:dyDescent="0.3">
      <c r="A72" s="47">
        <v>71</v>
      </c>
      <c r="B72" t="s">
        <v>1324</v>
      </c>
      <c r="C72" t="s">
        <v>1039</v>
      </c>
      <c r="E72" t="s">
        <v>1040</v>
      </c>
      <c r="F72" t="s">
        <v>973</v>
      </c>
      <c r="H72" s="194">
        <f>SUMIF(주문_리스트!C:C,거래처!B72,주문_리스트!K:K)+SUMIF(주문_리스트!C:C,거래처!B72,주문_리스트!L:L)-1890000</f>
        <v>0</v>
      </c>
      <c r="I72" s="52" t="s">
        <v>4449</v>
      </c>
    </row>
    <row r="73" spans="1:9" x14ac:dyDescent="0.3">
      <c r="A73" s="47">
        <v>72</v>
      </c>
      <c r="B73" t="s">
        <v>1482</v>
      </c>
      <c r="C73" t="s">
        <v>1483</v>
      </c>
      <c r="E73" t="s">
        <v>3776</v>
      </c>
      <c r="F73" t="s">
        <v>3777</v>
      </c>
      <c r="G73" t="s">
        <v>3778</v>
      </c>
      <c r="H73" s="194">
        <f>SUMIF(주문_리스트!C:C,거래처!B73,주문_리스트!K:K)+SUMIF(주문_리스트!C:C,거래처!B73,주문_리스트!L:L)-3100000+1500000</f>
        <v>100000</v>
      </c>
      <c r="I73" s="52" t="s">
        <v>4838</v>
      </c>
    </row>
    <row r="74" spans="1:9" x14ac:dyDescent="0.3">
      <c r="A74" s="47">
        <v>73</v>
      </c>
      <c r="B74" t="s">
        <v>1368</v>
      </c>
      <c r="C74" t="s">
        <v>1369</v>
      </c>
      <c r="E74" t="s">
        <v>1370</v>
      </c>
      <c r="F74" t="s">
        <v>32</v>
      </c>
      <c r="G74" t="s">
        <v>3835</v>
      </c>
      <c r="H74" s="194">
        <f>SUMIF(주문_리스트!C:C,거래처!B74,주문_리스트!K:K)+SUMIF(주문_리스트!C:C,거래처!B74,주문_리스트!L:L)-1500000</f>
        <v>0</v>
      </c>
    </row>
    <row r="75" spans="1:9" x14ac:dyDescent="0.3">
      <c r="A75" s="47">
        <v>74</v>
      </c>
      <c r="B75" t="s">
        <v>1325</v>
      </c>
      <c r="C75" t="s">
        <v>994</v>
      </c>
      <c r="E75" t="s">
        <v>1326</v>
      </c>
      <c r="H75" s="194">
        <f>SUMIF(주문_리스트!C:C,거래처!B75,주문_리스트!K:K)+SUMIF(주문_리스트!C:C,거래처!B75,주문_리스트!L:L)</f>
        <v>0</v>
      </c>
    </row>
    <row r="76" spans="1:9" x14ac:dyDescent="0.3">
      <c r="A76" s="47">
        <v>75</v>
      </c>
      <c r="B76" t="s">
        <v>1327</v>
      </c>
      <c r="C76" t="s">
        <v>1092</v>
      </c>
      <c r="E76" t="s">
        <v>1093</v>
      </c>
      <c r="F76" t="s">
        <v>973</v>
      </c>
      <c r="H76" s="194">
        <f>SUMIF(주문_리스트!C:C,거래처!B76,주문_리스트!K:K)+SUMIF(주문_리스트!C:C,거래처!B76,주문_리스트!L:L)-8677000</f>
        <v>250000</v>
      </c>
      <c r="I76" s="52" t="s">
        <v>4838</v>
      </c>
    </row>
    <row r="77" spans="1:9" x14ac:dyDescent="0.3">
      <c r="A77" s="47">
        <v>76</v>
      </c>
      <c r="B77" t="s">
        <v>1328</v>
      </c>
      <c r="C77" t="s">
        <v>1010</v>
      </c>
      <c r="E77" t="s">
        <v>1011</v>
      </c>
      <c r="F77" t="s">
        <v>973</v>
      </c>
      <c r="H77" s="194">
        <f>SUMIF(주문_리스트!C:C,거래처!B77,주문_리스트!K:K)+SUMIF(주문_리스트!C:C,거래처!B77,주문_리스트!L:L)-5800000</f>
        <v>627000</v>
      </c>
      <c r="I77" s="52" t="s">
        <v>4838</v>
      </c>
    </row>
    <row r="78" spans="1:9" x14ac:dyDescent="0.3">
      <c r="A78" s="47">
        <v>77</v>
      </c>
      <c r="B78" t="s">
        <v>1329</v>
      </c>
      <c r="C78" t="s">
        <v>3395</v>
      </c>
      <c r="E78" t="s">
        <v>3396</v>
      </c>
      <c r="F78" t="s">
        <v>963</v>
      </c>
      <c r="G78" t="s">
        <v>3397</v>
      </c>
      <c r="H78" s="194">
        <f>SUMIF(주문_리스트!C:C,거래처!B78,주문_리스트!K:K)+SUMIF(주문_리스트!C:C,거래처!B78,주문_리스트!L:L)</f>
        <v>0</v>
      </c>
      <c r="I78" s="52" t="s">
        <v>4343</v>
      </c>
    </row>
    <row r="79" spans="1:9" x14ac:dyDescent="0.3">
      <c r="A79" s="47">
        <v>78</v>
      </c>
      <c r="B79" t="s">
        <v>1330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7672000</v>
      </c>
      <c r="I79" s="52" t="s">
        <v>4838</v>
      </c>
    </row>
    <row r="80" spans="1:9" x14ac:dyDescent="0.3">
      <c r="A80" s="47">
        <v>79</v>
      </c>
      <c r="B80" t="s">
        <v>1331</v>
      </c>
      <c r="C80" t="s">
        <v>1097</v>
      </c>
      <c r="E80" t="s">
        <v>1098</v>
      </c>
      <c r="H80" s="194">
        <f>SUMIF(주문_리스트!C:C,거래처!B80,주문_리스트!K:K)+SUMIF(주문_리스트!C:C,거래처!B80,주문_리스트!L:L)</f>
        <v>0</v>
      </c>
    </row>
    <row r="81" spans="1:10" x14ac:dyDescent="0.3">
      <c r="A81" s="47">
        <v>80</v>
      </c>
      <c r="B81" t="s">
        <v>1332</v>
      </c>
      <c r="C81" t="s">
        <v>1069</v>
      </c>
      <c r="E81" t="s">
        <v>1070</v>
      </c>
      <c r="H81" s="194">
        <f>SUMIF(주문_리스트!C:C,거래처!B81,주문_리스트!K:K)+SUMIF(주문_리스트!C:C,거래처!B81,주문_리스트!L:L)</f>
        <v>0</v>
      </c>
    </row>
    <row r="82" spans="1:10" x14ac:dyDescent="0.3">
      <c r="A82" s="47">
        <v>81</v>
      </c>
      <c r="B82" t="s">
        <v>1333</v>
      </c>
      <c r="C82" t="s">
        <v>3370</v>
      </c>
      <c r="E82" t="s">
        <v>3371</v>
      </c>
      <c r="F82" t="s">
        <v>1179</v>
      </c>
      <c r="H82" s="194">
        <f>SUMIF(주문_리스트!C:C,거래처!B82,주문_리스트!K:K)+SUMIF(주문_리스트!C:C,거래처!B82,주문_리스트!L:L)-1200000</f>
        <v>0</v>
      </c>
      <c r="I82" s="52" t="s">
        <v>3081</v>
      </c>
    </row>
    <row r="83" spans="1:10" x14ac:dyDescent="0.3">
      <c r="A83" s="47">
        <v>82</v>
      </c>
      <c r="B83" t="s">
        <v>1334</v>
      </c>
      <c r="C83" t="s">
        <v>1031</v>
      </c>
      <c r="E83" t="s">
        <v>1032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0" x14ac:dyDescent="0.3">
      <c r="A84" s="47">
        <v>83</v>
      </c>
      <c r="B84" t="s">
        <v>1335</v>
      </c>
      <c r="C84" t="s">
        <v>1170</v>
      </c>
      <c r="E84" t="s">
        <v>3788</v>
      </c>
      <c r="F84" t="s">
        <v>3777</v>
      </c>
      <c r="G84" t="s">
        <v>3789</v>
      </c>
      <c r="H84" s="194">
        <f>SUMIF(주문_리스트!C:C,거래처!B84,주문_리스트!K:K)+SUMIF(주문_리스트!C:C,거래처!B84,주문_리스트!L:L)-1100000</f>
        <v>1100000</v>
      </c>
      <c r="I84" s="52" t="s">
        <v>4838</v>
      </c>
    </row>
    <row r="85" spans="1:10" x14ac:dyDescent="0.3">
      <c r="A85" s="47">
        <v>84</v>
      </c>
      <c r="B85" t="s">
        <v>1336</v>
      </c>
      <c r="C85" t="s">
        <v>1029</v>
      </c>
      <c r="E85" t="s">
        <v>1030</v>
      </c>
      <c r="F85" t="s">
        <v>973</v>
      </c>
      <c r="H85" s="194">
        <f>SUMIF(주문_리스트!C:C,거래처!B85,주문_리스트!K:K)+SUMIF(주문_리스트!C:C,거래처!B85,주문_리스트!L:L)</f>
        <v>0</v>
      </c>
    </row>
    <row r="86" spans="1:10" x14ac:dyDescent="0.3">
      <c r="A86" s="47">
        <v>85</v>
      </c>
      <c r="B86" t="s">
        <v>1337</v>
      </c>
      <c r="C86" t="s">
        <v>990</v>
      </c>
      <c r="E86" t="s">
        <v>991</v>
      </c>
      <c r="H86" s="194">
        <f>SUMIF(주문_리스트!C:C,거래처!B86,주문_리스트!K:K)+SUMIF(주문_리스트!C:C,거래처!B86,주문_리스트!L:L)</f>
        <v>0</v>
      </c>
    </row>
    <row r="87" spans="1:10" x14ac:dyDescent="0.3">
      <c r="A87" s="47">
        <v>86</v>
      </c>
      <c r="B87" t="s">
        <v>1338</v>
      </c>
      <c r="C87" t="s">
        <v>1049</v>
      </c>
      <c r="E87" t="s">
        <v>1050</v>
      </c>
      <c r="F87" t="s">
        <v>976</v>
      </c>
      <c r="H87" s="194">
        <f>SUMIF(주문_리스트!C:C,거래처!B87,주문_리스트!K:K)+SUMIF(주문_리스트!C:C,거래처!B87,주문_리스트!L:L)-650000</f>
        <v>0</v>
      </c>
    </row>
    <row r="88" spans="1:10" x14ac:dyDescent="0.3">
      <c r="A88" s="47">
        <v>87</v>
      </c>
      <c r="B88" t="s">
        <v>1339</v>
      </c>
      <c r="C88" t="s">
        <v>1957</v>
      </c>
      <c r="E88" t="s">
        <v>1956</v>
      </c>
      <c r="F88" t="s">
        <v>963</v>
      </c>
      <c r="G88" t="s">
        <v>1962</v>
      </c>
      <c r="H88" s="194">
        <f>SUMIF(주문_리스트!C:C,거래처!B88,주문_리스트!K:K)+SUMIF(주문_리스트!C:C,거래처!B88,주문_리스트!L:L)-3130000</f>
        <v>0</v>
      </c>
      <c r="J88" t="s">
        <v>4699</v>
      </c>
    </row>
    <row r="89" spans="1:10" x14ac:dyDescent="0.3">
      <c r="A89" s="47">
        <v>88</v>
      </c>
      <c r="B89" t="s">
        <v>1340</v>
      </c>
      <c r="C89" t="s">
        <v>1902</v>
      </c>
      <c r="E89" t="s">
        <v>1903</v>
      </c>
      <c r="F89" t="s">
        <v>963</v>
      </c>
      <c r="G89" t="s">
        <v>1904</v>
      </c>
      <c r="H89" s="194">
        <f>SUMIF(주문_리스트!C:C,거래처!B89,주문_리스트!K:K)+SUMIF(주문_리스트!C:C,거래처!B89,주문_리스트!L:L)</f>
        <v>0</v>
      </c>
    </row>
    <row r="90" spans="1:10" x14ac:dyDescent="0.3">
      <c r="A90" s="47">
        <v>89</v>
      </c>
      <c r="B90" t="s">
        <v>1341</v>
      </c>
      <c r="C90" t="s">
        <v>1099</v>
      </c>
      <c r="E90" t="s">
        <v>1100</v>
      </c>
      <c r="H90" s="194">
        <f>SUMIF(주문_리스트!C:C,거래처!B90,주문_리스트!K:K)+SUMIF(주문_리스트!C:C,거래처!B90,주문_리스트!L:L)</f>
        <v>0</v>
      </c>
    </row>
    <row r="91" spans="1:10" x14ac:dyDescent="0.3">
      <c r="A91" s="47">
        <v>90</v>
      </c>
      <c r="B91" t="s">
        <v>1342</v>
      </c>
      <c r="C91" t="s">
        <v>2381</v>
      </c>
      <c r="E91" t="s">
        <v>2382</v>
      </c>
      <c r="F91" t="s">
        <v>2383</v>
      </c>
      <c r="H91" s="194">
        <f>SUMIF(주문_리스트!C:C,거래처!B91,주문_리스트!K:K)+SUMIF(주문_리스트!C:C,거래처!B91,주문_리스트!L:L)-700000</f>
        <v>0</v>
      </c>
    </row>
    <row r="92" spans="1:10" x14ac:dyDescent="0.3">
      <c r="A92" s="47">
        <v>91</v>
      </c>
      <c r="B92" t="s">
        <v>1343</v>
      </c>
      <c r="C92" t="s">
        <v>1828</v>
      </c>
      <c r="E92" t="s">
        <v>1829</v>
      </c>
      <c r="F92" t="s">
        <v>1830</v>
      </c>
      <c r="G92" t="s">
        <v>1831</v>
      </c>
      <c r="H92" s="194">
        <f>SUMIF(주문_리스트!C:C,거래처!B92,주문_리스트!K:K)+SUMIF(주문_리스트!C:C,거래처!B92,주문_리스트!L:L)-2089000</f>
        <v>9.999999962747097E-2</v>
      </c>
    </row>
    <row r="93" spans="1:10" x14ac:dyDescent="0.3">
      <c r="A93" s="47">
        <v>92</v>
      </c>
      <c r="B93" t="s">
        <v>1344</v>
      </c>
      <c r="C93" t="s">
        <v>1051</v>
      </c>
      <c r="E93" t="s">
        <v>1052</v>
      </c>
      <c r="H93" s="194">
        <f>SUMIF(주문_리스트!C:C,거래처!B93,주문_리스트!K:K)+SUMIF(주문_리스트!C:C,거래처!B93,주문_리스트!L:L)</f>
        <v>0</v>
      </c>
    </row>
    <row r="94" spans="1:10" x14ac:dyDescent="0.3">
      <c r="A94" s="47">
        <v>93</v>
      </c>
      <c r="B94" t="s">
        <v>2212</v>
      </c>
      <c r="C94" t="s">
        <v>2213</v>
      </c>
      <c r="E94" t="s">
        <v>2214</v>
      </c>
      <c r="F94" t="s">
        <v>2215</v>
      </c>
      <c r="H94" s="194">
        <f>SUMIF(주문_리스트!C:C,거래처!B94,주문_리스트!K:K)+SUMIF(주문_리스트!C:C,거래처!B94,주문_리스트!L:L)-1320000</f>
        <v>0</v>
      </c>
      <c r="I94" s="52" t="s">
        <v>4777</v>
      </c>
    </row>
    <row r="95" spans="1:10" x14ac:dyDescent="0.3">
      <c r="A95" s="47">
        <v>94</v>
      </c>
      <c r="B95" t="s">
        <v>1345</v>
      </c>
      <c r="C95" t="s">
        <v>1807</v>
      </c>
      <c r="E95" t="s">
        <v>3783</v>
      </c>
      <c r="F95" t="s">
        <v>3777</v>
      </c>
      <c r="G95" t="s">
        <v>3784</v>
      </c>
      <c r="H95" s="194">
        <f>SUMIF(주문_리스트!C:C,거래처!B95,주문_리스트!K:K)+SUMIF(주문_리스트!C:C,거래처!B95,주문_리스트!L:L)-715000</f>
        <v>0</v>
      </c>
    </row>
    <row r="96" spans="1:10" x14ac:dyDescent="0.3">
      <c r="A96" s="47">
        <v>95</v>
      </c>
      <c r="B96" t="s">
        <v>1346</v>
      </c>
      <c r="C96" t="s">
        <v>3582</v>
      </c>
      <c r="E96" t="s">
        <v>3583</v>
      </c>
      <c r="F96" t="s">
        <v>963</v>
      </c>
      <c r="G96" t="s">
        <v>3584</v>
      </c>
      <c r="H96" s="194">
        <f>SUMIF(주문_리스트!C:C,거래처!B96,주문_리스트!K:K)+SUMIF(주문_리스트!C:C,거래처!B96,주문_리스트!L:L)</f>
        <v>0</v>
      </c>
      <c r="I96" s="52" t="s">
        <v>4685</v>
      </c>
    </row>
    <row r="97" spans="1:9" x14ac:dyDescent="0.3">
      <c r="A97" s="47">
        <v>96</v>
      </c>
      <c r="B97" t="s">
        <v>1347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0</v>
      </c>
      <c r="I97" s="52" t="s">
        <v>4797</v>
      </c>
    </row>
    <row r="98" spans="1:9" x14ac:dyDescent="0.3">
      <c r="A98" s="47">
        <v>97</v>
      </c>
      <c r="B98" t="s">
        <v>1348</v>
      </c>
      <c r="C98" t="s">
        <v>1877</v>
      </c>
      <c r="E98" t="s">
        <v>1878</v>
      </c>
      <c r="F98" t="s">
        <v>963</v>
      </c>
      <c r="G98" t="s">
        <v>1879</v>
      </c>
      <c r="H98" s="194">
        <f>SUMIF(주문_리스트!C:C,거래처!B98,주문_리스트!K:K)+SUMIF(주문_리스트!C:C,거래처!B98,주문_리스트!L:L)-650000</f>
        <v>0</v>
      </c>
    </row>
    <row r="99" spans="1:9" x14ac:dyDescent="0.3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3482</v>
      </c>
      <c r="H99" s="194">
        <f>SUMIF(주문_리스트!C:C,거래처!B99,주문_리스트!K:K)+SUMIF(주문_리스트!C:C,거래처!B99,주문_리스트!L:L)</f>
        <v>0</v>
      </c>
      <c r="I99" s="52" t="s">
        <v>4245</v>
      </c>
    </row>
    <row r="100" spans="1:9" x14ac:dyDescent="0.3">
      <c r="A100" s="47">
        <v>99</v>
      </c>
      <c r="B100" t="s">
        <v>2429</v>
      </c>
      <c r="C100" t="s">
        <v>2430</v>
      </c>
      <c r="E100" t="s">
        <v>2431</v>
      </c>
      <c r="F100" t="s">
        <v>2432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x14ac:dyDescent="0.3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  <c r="I101" s="52" t="s">
        <v>4777</v>
      </c>
    </row>
    <row r="102" spans="1:9" x14ac:dyDescent="0.3">
      <c r="A102" s="47">
        <v>101</v>
      </c>
      <c r="B102" t="s">
        <v>1349</v>
      </c>
      <c r="C102" t="s">
        <v>974</v>
      </c>
      <c r="E102" t="s">
        <v>975</v>
      </c>
      <c r="F102" t="s">
        <v>963</v>
      </c>
      <c r="G102" t="s">
        <v>3923</v>
      </c>
      <c r="H102" s="194">
        <f>SUMIF(주문_리스트!C:C,거래처!B102,주문_리스트!K:K)+SUMIF(주문_리스트!C:C,거래처!B102,주문_리스트!L:L)</f>
        <v>0</v>
      </c>
    </row>
    <row r="103" spans="1:9" x14ac:dyDescent="0.3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x14ac:dyDescent="0.3">
      <c r="A104" s="47">
        <v>103</v>
      </c>
      <c r="B104" t="s">
        <v>1350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9" x14ac:dyDescent="0.3">
      <c r="A105" s="47">
        <v>104</v>
      </c>
      <c r="B105" t="s">
        <v>1351</v>
      </c>
      <c r="C105" t="s">
        <v>2286</v>
      </c>
      <c r="E105" t="s">
        <v>2287</v>
      </c>
      <c r="F105" t="s">
        <v>2288</v>
      </c>
      <c r="H105" s="194">
        <f>SUMIF(주문_리스트!C:C,거래처!B105,주문_리스트!K:K)+SUMIF(주문_리스트!C:C,거래처!B105,주문_리스트!L:L)</f>
        <v>0</v>
      </c>
    </row>
    <row r="106" spans="1:9" x14ac:dyDescent="0.3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3831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3119</v>
      </c>
      <c r="C107" t="s">
        <v>3120</v>
      </c>
      <c r="E107" t="s">
        <v>3121</v>
      </c>
      <c r="F107" t="s">
        <v>963</v>
      </c>
      <c r="G107" t="s">
        <v>3122</v>
      </c>
      <c r="H107" s="194">
        <f>SUMIF(주문_리스트!C:C,거래처!B107,주문_리스트!K:K)+SUMIF(주문_리스트!C:C,거래처!B107,주문_리스트!L:L)-450000</f>
        <v>0</v>
      </c>
      <c r="I107" s="52" t="s">
        <v>4735</v>
      </c>
    </row>
    <row r="108" spans="1:9" x14ac:dyDescent="0.3">
      <c r="A108" s="47">
        <v>107</v>
      </c>
      <c r="B108" t="s">
        <v>1023</v>
      </c>
      <c r="C108" t="s">
        <v>1024</v>
      </c>
      <c r="E108" t="s">
        <v>1025</v>
      </c>
      <c r="F108" t="s">
        <v>963</v>
      </c>
      <c r="G108" t="s">
        <v>4533</v>
      </c>
      <c r="H108" s="194">
        <f>SUMIF(주문_리스트!C:C,거래처!B108,주문_리스트!K:K)+SUMIF(주문_리스트!C:C,거래처!B108,주문_리스트!L:L)</f>
        <v>0</v>
      </c>
      <c r="I108" s="52" t="s">
        <v>4658</v>
      </c>
    </row>
    <row r="109" spans="1:9" x14ac:dyDescent="0.3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SUMIF(주문_리스트!C:C,거래처!B109,주문_리스트!K:K)+SUMIF(주문_리스트!C:C,거래처!B109,주문_리스트!L:L)-3550000</f>
        <v>520000</v>
      </c>
      <c r="I109" s="52" t="s">
        <v>4838</v>
      </c>
    </row>
    <row r="110" spans="1:9" x14ac:dyDescent="0.3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x14ac:dyDescent="0.3">
      <c r="A111" s="47">
        <v>110</v>
      </c>
      <c r="B111" t="s">
        <v>1352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x14ac:dyDescent="0.3">
      <c r="A112" s="47">
        <v>111</v>
      </c>
      <c r="B112" t="s">
        <v>1611</v>
      </c>
      <c r="C112" t="s">
        <v>1612</v>
      </c>
      <c r="E112" t="s">
        <v>1613</v>
      </c>
      <c r="F112" t="s">
        <v>1608</v>
      </c>
      <c r="G112" t="s">
        <v>1614</v>
      </c>
      <c r="H112" s="194">
        <f>SUMIF(주문_리스트!C:C,거래처!B112,주문_리스트!K:K)+SUMIF(주문_리스트!C:C,거래처!B112,주문_리스트!L:L)+1500000</f>
        <v>0</v>
      </c>
    </row>
    <row r="113" spans="1:9" x14ac:dyDescent="0.3">
      <c r="A113" s="47">
        <v>112</v>
      </c>
      <c r="B113" t="s">
        <v>1778</v>
      </c>
      <c r="C113" t="s">
        <v>1779</v>
      </c>
      <c r="E113" t="s">
        <v>1780</v>
      </c>
      <c r="F113" t="s">
        <v>32</v>
      </c>
      <c r="G113" t="s">
        <v>1782</v>
      </c>
      <c r="H113" s="194">
        <f>SUMIF(주문_리스트!C:C,거래처!B113,주문_리스트!K:K)+SUMIF(주문_리스트!C:C,거래처!B113,주문_리스트!L:L)-5100000</f>
        <v>0</v>
      </c>
      <c r="I113" s="52" t="s">
        <v>4797</v>
      </c>
    </row>
    <row r="114" spans="1:9" x14ac:dyDescent="0.3">
      <c r="A114" s="47">
        <v>113</v>
      </c>
      <c r="B114" t="s">
        <v>1353</v>
      </c>
      <c r="C114" t="s">
        <v>1151</v>
      </c>
      <c r="E114" t="s">
        <v>1152</v>
      </c>
      <c r="H114" s="194">
        <f>SUMIF(주문_리스트!C:C,거래처!B114,주문_리스트!K:K)+SUMIF(주문_리스트!C:C,거래처!B114,주문_리스트!L:L)-650000</f>
        <v>0</v>
      </c>
      <c r="I114" s="52" t="s">
        <v>4777</v>
      </c>
    </row>
    <row r="115" spans="1:9" x14ac:dyDescent="0.3">
      <c r="A115" s="47">
        <v>114</v>
      </c>
      <c r="B115" t="s">
        <v>4017</v>
      </c>
      <c r="C115" t="s">
        <v>4018</v>
      </c>
      <c r="E115" t="s">
        <v>4019</v>
      </c>
      <c r="F115" t="s">
        <v>4028</v>
      </c>
      <c r="G115" t="s">
        <v>1156</v>
      </c>
      <c r="H115" s="194">
        <f>SUMIF(주문_리스트!C:C,거래처!B115,주문_리스트!K:K)+SUMIF(주문_리스트!C:C,거래처!B115,주문_리스트!L:L)</f>
        <v>0</v>
      </c>
    </row>
    <row r="116" spans="1:9" x14ac:dyDescent="0.3">
      <c r="A116" s="47">
        <v>115</v>
      </c>
      <c r="B116" t="s">
        <v>1171</v>
      </c>
      <c r="C116" t="s">
        <v>1172</v>
      </c>
      <c r="E116" t="s">
        <v>1173</v>
      </c>
      <c r="F116" t="s">
        <v>963</v>
      </c>
      <c r="G116" t="s">
        <v>1174</v>
      </c>
      <c r="H116" s="194">
        <f>SUMIF(주문_리스트!C:C,거래처!B116,주문_리스트!K:K)+SUMIF(주문_리스트!C:C,거래처!B116,주문_리스트!L:L)-2300000</f>
        <v>0</v>
      </c>
      <c r="I116" s="52" t="s">
        <v>4704</v>
      </c>
    </row>
    <row r="117" spans="1:9" x14ac:dyDescent="0.3">
      <c r="A117" s="47">
        <v>116</v>
      </c>
      <c r="B117" t="s">
        <v>1354</v>
      </c>
      <c r="C117" t="s">
        <v>1101</v>
      </c>
      <c r="E117" t="s">
        <v>1102</v>
      </c>
      <c r="F117" t="s">
        <v>1179</v>
      </c>
      <c r="G117" t="s">
        <v>1102</v>
      </c>
      <c r="H117" s="194">
        <f>SUMIF(주문_리스트!C:C,거래처!B117,주문_리스트!K:K)+SUMIF(주문_리스트!C:C,거래처!B117,주문_리스트!L:L)</f>
        <v>0</v>
      </c>
      <c r="I117" s="52" t="s">
        <v>2854</v>
      </c>
    </row>
    <row r="118" spans="1:9" x14ac:dyDescent="0.3">
      <c r="A118" s="47">
        <v>117</v>
      </c>
      <c r="B118" t="s">
        <v>1189</v>
      </c>
      <c r="C118" t="s">
        <v>1190</v>
      </c>
      <c r="E118" t="s">
        <v>1191</v>
      </c>
      <c r="F118" t="s">
        <v>1192</v>
      </c>
      <c r="G118" t="s">
        <v>1193</v>
      </c>
      <c r="H118" s="194">
        <f>SUMIF(주문_리스트!C:C,거래처!B118,주문_리스트!K:K)+SUMIF(주문_리스트!C:C,거래처!B118,주문_리스트!L:L)-1600000</f>
        <v>1850000</v>
      </c>
      <c r="I118" s="52" t="s">
        <v>4838</v>
      </c>
    </row>
    <row r="119" spans="1:9" x14ac:dyDescent="0.3">
      <c r="A119" s="47">
        <v>118</v>
      </c>
      <c r="B119" t="s">
        <v>4263</v>
      </c>
      <c r="C119" t="s">
        <v>4264</v>
      </c>
      <c r="E119" t="s">
        <v>4265</v>
      </c>
      <c r="F119" t="s">
        <v>4266</v>
      </c>
      <c r="G119" t="s">
        <v>4267</v>
      </c>
      <c r="H119" s="194">
        <f>SUMIF(주문_리스트!C:C,거래처!B119,주문_리스트!K:K)+SUMIF(주문_리스트!C:C,거래처!B119,주문_리스트!L:L)-1600000</f>
        <v>0</v>
      </c>
    </row>
    <row r="120" spans="1:9" x14ac:dyDescent="0.3">
      <c r="A120" s="47">
        <v>119</v>
      </c>
      <c r="B120" t="s">
        <v>1232</v>
      </c>
      <c r="C120" t="s">
        <v>1233</v>
      </c>
      <c r="E120" t="s">
        <v>1234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  <c r="I120" s="52" t="s">
        <v>4532</v>
      </c>
    </row>
    <row r="121" spans="1:9" x14ac:dyDescent="0.3">
      <c r="A121" s="47">
        <v>120</v>
      </c>
      <c r="B121" t="s">
        <v>2482</v>
      </c>
      <c r="C121" t="s">
        <v>1516</v>
      </c>
      <c r="E121" t="s">
        <v>1517</v>
      </c>
      <c r="H121" s="194">
        <f>SUMIF(주문_리스트!C:C,거래처!B146,주문_리스트!K:K)+SUMIF(주문_리스트!C:C,거래처!B146,주문_리스트!L:L)</f>
        <v>0</v>
      </c>
    </row>
    <row r="122" spans="1:9" x14ac:dyDescent="0.3">
      <c r="A122" s="47">
        <v>121</v>
      </c>
      <c r="B122" t="s">
        <v>2276</v>
      </c>
      <c r="C122" t="s">
        <v>2277</v>
      </c>
      <c r="E122" t="s">
        <v>2278</v>
      </c>
      <c r="F122" t="s">
        <v>2279</v>
      </c>
      <c r="G122" t="s">
        <v>2280</v>
      </c>
      <c r="H122" s="194">
        <f>SUMIF(주문_리스트!C:C,거래처!B122,주문_리스트!K:K)+SUMIF(주문_리스트!C:C,거래처!B122,주문_리스트!L:L)-1500000</f>
        <v>0</v>
      </c>
    </row>
    <row r="123" spans="1:9" x14ac:dyDescent="0.3">
      <c r="A123" s="47">
        <v>122</v>
      </c>
      <c r="B123" t="s">
        <v>1559</v>
      </c>
      <c r="C123" t="s">
        <v>1560</v>
      </c>
      <c r="E123" t="s">
        <v>1561</v>
      </c>
      <c r="F123" t="s">
        <v>963</v>
      </c>
      <c r="G123" t="s">
        <v>1224</v>
      </c>
      <c r="H123" s="194">
        <f>SUMIF(주문_리스트!C:C,거래처!B123,주문_리스트!K:K)+SUMIF(주문_리스트!C:C,거래처!B123,주문_리스트!L:L)</f>
        <v>0</v>
      </c>
    </row>
    <row r="124" spans="1:9" x14ac:dyDescent="0.3">
      <c r="A124" s="47">
        <v>123</v>
      </c>
      <c r="B124" t="s">
        <v>1652</v>
      </c>
      <c r="C124" t="s">
        <v>1653</v>
      </c>
      <c r="E124" t="s">
        <v>1654</v>
      </c>
      <c r="F124" t="s">
        <v>1179</v>
      </c>
      <c r="G124" t="s">
        <v>1654</v>
      </c>
      <c r="H124" s="194">
        <f>SUMIF(주문_리스트!C:C,거래처!B124,주문_리스트!K:K)+SUMIF(주문_리스트!C:C,거래처!B124,주문_리스트!L:L)-250000</f>
        <v>0</v>
      </c>
    </row>
    <row r="125" spans="1:9" x14ac:dyDescent="0.3">
      <c r="A125" s="47">
        <v>124</v>
      </c>
      <c r="B125" t="s">
        <v>1665</v>
      </c>
      <c r="C125" t="s">
        <v>1666</v>
      </c>
      <c r="E125" t="s">
        <v>1667</v>
      </c>
      <c r="H125" s="194">
        <f>SUMIF(주문_리스트!C:C,거래처!B125,주문_리스트!K:K)+SUMIF(주문_리스트!C:C,거래처!B125,주문_리스트!L:L)-4755000</f>
        <v>0</v>
      </c>
    </row>
    <row r="126" spans="1:9" x14ac:dyDescent="0.3">
      <c r="A126" s="47">
        <v>125</v>
      </c>
      <c r="B126" t="s">
        <v>1832</v>
      </c>
      <c r="C126" t="s">
        <v>3088</v>
      </c>
      <c r="E126" t="s">
        <v>3089</v>
      </c>
      <c r="F126" t="s">
        <v>963</v>
      </c>
      <c r="G126" t="s">
        <v>3090</v>
      </c>
      <c r="H126" s="194">
        <v>0</v>
      </c>
    </row>
    <row r="127" spans="1:9" x14ac:dyDescent="0.3">
      <c r="A127" s="47">
        <v>126</v>
      </c>
      <c r="B127" t="s">
        <v>1884</v>
      </c>
      <c r="C127" t="s">
        <v>1885</v>
      </c>
      <c r="E127" t="s">
        <v>1886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x14ac:dyDescent="0.3">
      <c r="A128" s="47">
        <v>127</v>
      </c>
      <c r="B128" t="s">
        <v>2011</v>
      </c>
      <c r="C128" t="s">
        <v>2012</v>
      </c>
      <c r="E128" t="s">
        <v>2013</v>
      </c>
      <c r="F128" t="s">
        <v>963</v>
      </c>
      <c r="G128" t="s">
        <v>2014</v>
      </c>
      <c r="H128" s="194">
        <f>SUMIF(주문_리스트!C:C,거래처!B128,주문_리스트!K:K)+SUMIF(주문_리스트!C:C,거래처!B128,주문_리스트!L:L)</f>
        <v>0</v>
      </c>
    </row>
    <row r="129" spans="1:9" x14ac:dyDescent="0.3">
      <c r="A129" s="47">
        <v>128</v>
      </c>
      <c r="B129" t="s">
        <v>2047</v>
      </c>
      <c r="C129" t="s">
        <v>2062</v>
      </c>
      <c r="E129" t="s">
        <v>2063</v>
      </c>
      <c r="F129" t="s">
        <v>4341</v>
      </c>
      <c r="G129" t="s">
        <v>4342</v>
      </c>
      <c r="H129" s="194">
        <f>SUMIF(주문_리스트!C:C,거래처!B129,주문_리스트!K:K)+SUMIF(주문_리스트!C:C,거래처!B129,주문_리스트!L:L)</f>
        <v>0</v>
      </c>
      <c r="I129" s="52" t="s">
        <v>4343</v>
      </c>
    </row>
    <row r="130" spans="1:9" x14ac:dyDescent="0.3">
      <c r="A130" s="47">
        <v>129</v>
      </c>
      <c r="B130" t="s">
        <v>2028</v>
      </c>
      <c r="C130" t="s">
        <v>2029</v>
      </c>
      <c r="E130" t="s">
        <v>2030</v>
      </c>
      <c r="H130" s="194">
        <f>SUMIF(주문_리스트!C:C,거래처!B130,주문_리스트!K:K)+SUMIF(주문_리스트!C:C,거래처!B130,주문_리스트!L:L)</f>
        <v>0</v>
      </c>
    </row>
    <row r="131" spans="1:9" x14ac:dyDescent="0.3">
      <c r="A131" s="47">
        <v>130</v>
      </c>
      <c r="B131" t="s">
        <v>2033</v>
      </c>
      <c r="C131" t="s">
        <v>2034</v>
      </c>
      <c r="E131" t="s">
        <v>2035</v>
      </c>
      <c r="H131" s="194">
        <f>SUMIF(주문_리스트!C:C,거래처!B131,주문_리스트!K:K)+SUMIF(주문_리스트!C:C,거래처!B131,주문_리스트!L:L)</f>
        <v>0</v>
      </c>
    </row>
    <row r="132" spans="1:9" x14ac:dyDescent="0.3">
      <c r="A132" s="47">
        <v>131</v>
      </c>
      <c r="B132" t="s">
        <v>2775</v>
      </c>
      <c r="C132" t="s">
        <v>2776</v>
      </c>
      <c r="E132" t="s">
        <v>2777</v>
      </c>
      <c r="F132" t="s">
        <v>2778</v>
      </c>
      <c r="G132" t="s">
        <v>2779</v>
      </c>
      <c r="H132" s="194">
        <f>SUMIF(주문_리스트!C:C,거래처!B132,주문_리스트!K:K)+SUMIF(주문_리스트!C:C,거래처!B132,주문_리스트!L:L)</f>
        <v>0</v>
      </c>
    </row>
    <row r="133" spans="1:9" x14ac:dyDescent="0.3">
      <c r="A133" s="47">
        <v>132</v>
      </c>
      <c r="B133" t="s">
        <v>2088</v>
      </c>
      <c r="C133" t="s">
        <v>2089</v>
      </c>
      <c r="E133" t="s">
        <v>2090</v>
      </c>
      <c r="F133" t="s">
        <v>976</v>
      </c>
      <c r="G133" t="s">
        <v>2091</v>
      </c>
      <c r="H133" s="194">
        <f>SUMIF(주문_리스트!C:C,거래처!B133,주문_리스트!K:K)+SUMIF(주문_리스트!C:C,거래처!B133,주문_리스트!L:L)</f>
        <v>0</v>
      </c>
    </row>
    <row r="134" spans="1:9" x14ac:dyDescent="0.3">
      <c r="A134" s="47">
        <v>133</v>
      </c>
      <c r="B134" t="s">
        <v>2300</v>
      </c>
      <c r="C134" t="s">
        <v>2113</v>
      </c>
      <c r="E134" t="s">
        <v>2114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3295</v>
      </c>
    </row>
    <row r="135" spans="1:9" x14ac:dyDescent="0.3">
      <c r="A135" s="47">
        <v>134</v>
      </c>
      <c r="B135" t="s">
        <v>2126</v>
      </c>
      <c r="C135" t="s">
        <v>2127</v>
      </c>
      <c r="E135" t="s">
        <v>2128</v>
      </c>
      <c r="H135" s="194">
        <f>SUMIF(주문_리스트!C:C,거래처!B135,주문_리스트!K:K)+SUMIF(주문_리스트!C:C,거래처!B135,주문_리스트!L:L)</f>
        <v>0</v>
      </c>
    </row>
    <row r="136" spans="1:9" x14ac:dyDescent="0.3">
      <c r="A136" s="47">
        <v>135</v>
      </c>
      <c r="B136" t="s">
        <v>2141</v>
      </c>
      <c r="C136" t="s">
        <v>2143</v>
      </c>
      <c r="E136" t="s">
        <v>2144</v>
      </c>
      <c r="H136" s="194">
        <f>SUMIF(주문_리스트!C:C,거래처!B136,주문_리스트!K:K)+SUMIF(주문_리스트!C:C,거래처!B136,주문_리스트!L:L)</f>
        <v>0</v>
      </c>
    </row>
    <row r="137" spans="1:9" x14ac:dyDescent="0.3">
      <c r="A137" s="47">
        <v>136</v>
      </c>
      <c r="B137" t="s">
        <v>2270</v>
      </c>
      <c r="C137" t="s">
        <v>2271</v>
      </c>
      <c r="E137" t="s">
        <v>2272</v>
      </c>
      <c r="F137" t="s">
        <v>25</v>
      </c>
      <c r="H137" s="194">
        <f>SUMIF(주문_리스트!C:C,거래처!B137,주문_리스트!K:K)+SUMIF(주문_리스트!C:C,거래처!B137,주문_리스트!L:L)</f>
        <v>2570000</v>
      </c>
    </row>
    <row r="138" spans="1:9" x14ac:dyDescent="0.3">
      <c r="A138" s="47">
        <v>137</v>
      </c>
      <c r="B138" t="s">
        <v>2748</v>
      </c>
      <c r="C138" t="s">
        <v>2749</v>
      </c>
      <c r="E138" t="s">
        <v>2750</v>
      </c>
      <c r="F138" t="s">
        <v>2751</v>
      </c>
      <c r="G138" t="s">
        <v>2752</v>
      </c>
      <c r="H138" s="194">
        <f>SUMIF(주문_리스트!C:C,거래처!B138,주문_리스트!K:K)+SUMIF(주문_리스트!C:C,거래처!B138,주문_리스트!L:L)</f>
        <v>0</v>
      </c>
      <c r="I138" s="52" t="s">
        <v>4293</v>
      </c>
    </row>
    <row r="139" spans="1:9" x14ac:dyDescent="0.3">
      <c r="A139" s="47">
        <v>138</v>
      </c>
      <c r="B139" t="s">
        <v>2366</v>
      </c>
      <c r="C139" t="s">
        <v>2367</v>
      </c>
      <c r="E139" t="s">
        <v>2368</v>
      </c>
      <c r="H139" s="194">
        <f>SUMIF(주문_리스트!C:C,거래처!B139,주문_리스트!K:K)+SUMIF(주문_리스트!C:C,거래처!B139,주문_리스트!L:L)</f>
        <v>0</v>
      </c>
    </row>
    <row r="140" spans="1:9" x14ac:dyDescent="0.3">
      <c r="A140" s="47">
        <v>139</v>
      </c>
      <c r="B140" t="s">
        <v>4639</v>
      </c>
      <c r="C140" t="s">
        <v>4640</v>
      </c>
      <c r="E140" t="s">
        <v>4641</v>
      </c>
      <c r="F140" t="s">
        <v>4642</v>
      </c>
      <c r="G140" t="s">
        <v>4643</v>
      </c>
      <c r="H140" s="194">
        <f>SUMIF(주문_리스트!C:C,거래처!B140,주문_리스트!K:K)+SUMIF(주문_리스트!C:C,거래처!B140,주문_리스트!L:L)</f>
        <v>0</v>
      </c>
    </row>
    <row r="141" spans="1:9" x14ac:dyDescent="0.3">
      <c r="A141" s="47">
        <v>140</v>
      </c>
      <c r="B141" t="s">
        <v>2356</v>
      </c>
      <c r="C141" t="s">
        <v>2357</v>
      </c>
      <c r="E141" t="s">
        <v>2358</v>
      </c>
      <c r="H141" s="194">
        <f>SUMIF(주문_리스트!C:C,거래처!B141,주문_리스트!K:K)+SUMIF(주문_리스트!C:C,거래처!B141,주문_리스트!L:L)</f>
        <v>0</v>
      </c>
    </row>
    <row r="142" spans="1:9" x14ac:dyDescent="0.3">
      <c r="A142" s="47">
        <v>141</v>
      </c>
      <c r="B142" t="s">
        <v>2362</v>
      </c>
      <c r="C142" t="s">
        <v>2363</v>
      </c>
      <c r="E142" t="s">
        <v>2364</v>
      </c>
      <c r="H142" s="194">
        <f>SUMIF(주문_리스트!C:C,거래처!B142,주문_리스트!K:K)+SUMIF(주문_리스트!C:C,거래처!B142,주문_리스트!L:L)</f>
        <v>0</v>
      </c>
    </row>
    <row r="143" spans="1:9" x14ac:dyDescent="0.3">
      <c r="A143" s="47">
        <v>142</v>
      </c>
      <c r="B143" t="s">
        <v>2372</v>
      </c>
      <c r="C143" t="s">
        <v>2373</v>
      </c>
      <c r="E143" t="s">
        <v>2374</v>
      </c>
      <c r="H143" s="194">
        <f>SUMIF(주문_리스트!C:C,거래처!B143,주문_리스트!K:K)+SUMIF(주문_리스트!C:C,거래처!B143,주문_리스트!L:L)</f>
        <v>0</v>
      </c>
    </row>
    <row r="144" spans="1:9" x14ac:dyDescent="0.3">
      <c r="A144" s="47">
        <v>143</v>
      </c>
      <c r="B144" t="s">
        <v>2459</v>
      </c>
      <c r="C144" t="s">
        <v>2460</v>
      </c>
      <c r="E144" t="s">
        <v>2462</v>
      </c>
      <c r="F144" t="s">
        <v>2461</v>
      </c>
      <c r="H144" s="194">
        <f>SUMIF(주문_리스트!C:C,거래처!B144,주문_리스트!K:K)+SUMIF(주문_리스트!C:C,거래처!B144,주문_리스트!L:L)</f>
        <v>0</v>
      </c>
    </row>
    <row r="145" spans="1:10" x14ac:dyDescent="0.3">
      <c r="A145" s="47">
        <v>144</v>
      </c>
      <c r="B145" t="s">
        <v>2463</v>
      </c>
      <c r="C145" t="s">
        <v>2939</v>
      </c>
      <c r="E145" t="s">
        <v>2940</v>
      </c>
      <c r="F145" t="s">
        <v>963</v>
      </c>
      <c r="G145" t="s">
        <v>2941</v>
      </c>
      <c r="H145" s="194">
        <f>SUMIF(주문_리스트!C:C,거래처!B145,주문_리스트!K:K)+SUMIF(주문_리스트!C:C,거래처!B145,주문_리스트!L:L)</f>
        <v>0</v>
      </c>
    </row>
    <row r="146" spans="1:10" x14ac:dyDescent="0.3">
      <c r="A146" s="47">
        <v>145</v>
      </c>
      <c r="B146" t="s">
        <v>2478</v>
      </c>
      <c r="C146" t="s">
        <v>2479</v>
      </c>
      <c r="E146" t="s">
        <v>2480</v>
      </c>
      <c r="F146" t="s">
        <v>963</v>
      </c>
      <c r="G146" t="s">
        <v>2481</v>
      </c>
      <c r="H146" s="194">
        <f>SUMIF(주문_리스트!C:C,거래처!B146,주문_리스트!K:K)+SUMIF(주문_리스트!C:C,거래처!B146,주문_리스트!L:L)</f>
        <v>0</v>
      </c>
    </row>
    <row r="147" spans="1:10" x14ac:dyDescent="0.3">
      <c r="A147" s="47">
        <v>146</v>
      </c>
      <c r="B147" t="s">
        <v>2668</v>
      </c>
      <c r="C147" t="s">
        <v>2666</v>
      </c>
      <c r="E147" t="s">
        <v>2667</v>
      </c>
      <c r="H147" s="194">
        <f>SUMIF(주문_리스트!C:C,거래처!B147,주문_리스트!K:K)+SUMIF(주문_리스트!C:C,거래처!B147,주문_리스트!L:L)</f>
        <v>0</v>
      </c>
    </row>
    <row r="148" spans="1:10" x14ac:dyDescent="0.3">
      <c r="A148" s="47">
        <v>147</v>
      </c>
      <c r="B148" t="s">
        <v>2552</v>
      </c>
      <c r="C148" t="s">
        <v>2553</v>
      </c>
      <c r="E148" t="s">
        <v>3779</v>
      </c>
      <c r="F148" t="s">
        <v>32</v>
      </c>
      <c r="G148" t="s">
        <v>3780</v>
      </c>
      <c r="H148" s="194">
        <f>SUMIF(주문_리스트!C:C,거래처!B148,주문_리스트!K:K)+SUMIF(주문_리스트!C:C,거래처!B148,주문_리스트!L:L)</f>
        <v>0</v>
      </c>
    </row>
    <row r="149" spans="1:10" x14ac:dyDescent="0.3">
      <c r="A149" s="47">
        <v>148</v>
      </c>
      <c r="B149" t="s">
        <v>2624</v>
      </c>
      <c r="C149" t="s">
        <v>2625</v>
      </c>
      <c r="D149" t="s">
        <v>2626</v>
      </c>
      <c r="E149" t="s">
        <v>2627</v>
      </c>
      <c r="F149" t="s">
        <v>32</v>
      </c>
      <c r="G149" t="s">
        <v>2628</v>
      </c>
      <c r="H149" s="194">
        <f>SUMIF(주문_리스트!C:C,거래처!B149,주문_리스트!K:K)+SUMIF(주문_리스트!C:C,거래처!B149,주문_리스트!L:L)</f>
        <v>0</v>
      </c>
    </row>
    <row r="150" spans="1:10" x14ac:dyDescent="0.3">
      <c r="A150" s="47">
        <v>149</v>
      </c>
      <c r="B150" t="s">
        <v>2695</v>
      </c>
      <c r="C150" t="s">
        <v>2696</v>
      </c>
      <c r="E150" t="s">
        <v>2697</v>
      </c>
      <c r="F150" t="s">
        <v>963</v>
      </c>
      <c r="G150" t="s">
        <v>2698</v>
      </c>
      <c r="H150" s="194">
        <f>SUMIF(주문_리스트!C:C,거래처!B150,주문_리스트!K:K)+SUMIF(주문_리스트!C:C,거래처!B150,주문_리스트!L:L)</f>
        <v>0</v>
      </c>
    </row>
    <row r="151" spans="1:10" x14ac:dyDescent="0.3">
      <c r="A151" s="47">
        <v>150</v>
      </c>
      <c r="B151" t="s">
        <v>2723</v>
      </c>
      <c r="C151" t="s">
        <v>2724</v>
      </c>
      <c r="E151" t="s">
        <v>2725</v>
      </c>
      <c r="F151" t="s">
        <v>1179</v>
      </c>
      <c r="H151" s="194">
        <f>SUMIF(주문_리스트!C:C,거래처!B151,주문_리스트!K:K)+SUMIF(주문_리스트!C:C,거래처!B151,주문_리스트!L:L)</f>
        <v>0</v>
      </c>
    </row>
    <row r="152" spans="1:10" x14ac:dyDescent="0.3">
      <c r="A152" s="47">
        <v>151</v>
      </c>
      <c r="B152" t="s">
        <v>2733</v>
      </c>
      <c r="C152" t="s">
        <v>2734</v>
      </c>
      <c r="E152" t="s">
        <v>2735</v>
      </c>
      <c r="F152" t="s">
        <v>963</v>
      </c>
      <c r="G152" t="s">
        <v>2736</v>
      </c>
      <c r="H152" s="194">
        <f>SUMIF(주문_리스트!C:C,거래처!B152,주문_리스트!K:K)+SUMIF(주문_리스트!C:C,거래처!B152,주문_리스트!L:L)</f>
        <v>0</v>
      </c>
    </row>
    <row r="153" spans="1:10" x14ac:dyDescent="0.3">
      <c r="A153" s="47">
        <v>152</v>
      </c>
      <c r="B153" t="s">
        <v>2753</v>
      </c>
      <c r="C153" t="s">
        <v>2754</v>
      </c>
      <c r="E153" t="s">
        <v>2755</v>
      </c>
      <c r="F153" t="s">
        <v>1179</v>
      </c>
      <c r="H153" s="194">
        <f>SUMIF(주문_리스트!C:C,거래처!B153,주문_리스트!K:K)+SUMIF(주문_리스트!C:C,거래처!B153,주문_리스트!L:L)</f>
        <v>0</v>
      </c>
    </row>
    <row r="154" spans="1:10" x14ac:dyDescent="0.3">
      <c r="A154" s="47">
        <v>153</v>
      </c>
      <c r="B154" t="s">
        <v>2760</v>
      </c>
      <c r="C154" t="s">
        <v>2761</v>
      </c>
      <c r="E154" t="s">
        <v>2762</v>
      </c>
      <c r="F154" t="s">
        <v>1179</v>
      </c>
      <c r="H154" s="194">
        <f>SUMIF(주문_리스트!C:C,거래처!B154,주문_리스트!K:K)+SUMIF(주문_리스트!C:C,거래처!B154,주문_리스트!L:L)</f>
        <v>0</v>
      </c>
    </row>
    <row r="155" spans="1:10" x14ac:dyDescent="0.3">
      <c r="A155" s="47">
        <v>154</v>
      </c>
      <c r="B155" t="s">
        <v>2780</v>
      </c>
      <c r="C155" t="s">
        <v>2781</v>
      </c>
      <c r="E155" t="s">
        <v>2782</v>
      </c>
      <c r="F155" t="s">
        <v>1179</v>
      </c>
      <c r="G155" t="s">
        <v>2783</v>
      </c>
      <c r="H155" s="194">
        <f>SUMIF(주문_리스트!C:C,거래처!B155,주문_리스트!K:K)+SUMIF(주문_리스트!C:C,거래처!B155,주문_리스트!L:L)</f>
        <v>0</v>
      </c>
      <c r="J155" t="s">
        <v>4698</v>
      </c>
    </row>
    <row r="156" spans="1:10" x14ac:dyDescent="0.3">
      <c r="A156" s="47">
        <v>155</v>
      </c>
      <c r="B156" t="s">
        <v>2800</v>
      </c>
      <c r="C156" t="s">
        <v>2801</v>
      </c>
      <c r="E156" t="s">
        <v>2802</v>
      </c>
      <c r="F156" t="s">
        <v>976</v>
      </c>
      <c r="G156" t="s">
        <v>2803</v>
      </c>
      <c r="H156" s="194">
        <f>SUMIF(주문_리스트!C:C,거래처!B156,주문_리스트!K:K)+SUMIF(주문_리스트!C:C,거래처!B156,주문_리스트!L:L)</f>
        <v>0</v>
      </c>
    </row>
    <row r="157" spans="1:10" x14ac:dyDescent="0.3">
      <c r="A157" s="47">
        <v>156</v>
      </c>
      <c r="B157" t="s">
        <v>2851</v>
      </c>
      <c r="C157" t="s">
        <v>2857</v>
      </c>
      <c r="E157" t="s">
        <v>2858</v>
      </c>
      <c r="F157" t="s">
        <v>976</v>
      </c>
      <c r="G157" t="s">
        <v>3249</v>
      </c>
      <c r="H157" s="194">
        <f>SUMIF(주문_리스트!C:C,거래처!B157,주문_리스트!K:K)+SUMIF(주문_리스트!C:C,거래처!B157,주문_리스트!L:L)</f>
        <v>0</v>
      </c>
      <c r="I157" s="52" t="s">
        <v>4763</v>
      </c>
    </row>
    <row r="158" spans="1:10" x14ac:dyDescent="0.3">
      <c r="A158" s="47">
        <v>157</v>
      </c>
      <c r="B158" t="s">
        <v>2860</v>
      </c>
      <c r="C158" t="s">
        <v>2861</v>
      </c>
      <c r="E158" t="s">
        <v>2862</v>
      </c>
      <c r="F158" t="s">
        <v>1179</v>
      </c>
      <c r="G158" t="s">
        <v>2871</v>
      </c>
      <c r="H158" s="194">
        <f>SUMIF(주문_리스트!C:C,거래처!B158,주문_리스트!K:K)+SUMIF(주문_리스트!C:C,거래처!B158,주문_리스트!L:L)</f>
        <v>0</v>
      </c>
    </row>
    <row r="159" spans="1:10" x14ac:dyDescent="0.3">
      <c r="A159" s="47">
        <v>158</v>
      </c>
      <c r="B159" t="s">
        <v>2864</v>
      </c>
      <c r="C159" t="s">
        <v>2865</v>
      </c>
      <c r="E159" t="s">
        <v>2866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0" x14ac:dyDescent="0.3">
      <c r="A160" s="47">
        <v>159</v>
      </c>
      <c r="B160" t="s">
        <v>2881</v>
      </c>
      <c r="C160" t="s">
        <v>2882</v>
      </c>
      <c r="E160" t="s">
        <v>2883</v>
      </c>
      <c r="F160" t="s">
        <v>963</v>
      </c>
      <c r="G160" t="s">
        <v>2884</v>
      </c>
      <c r="H160" s="194">
        <f>SUMIF(주문_리스트!C:C,거래처!B160,주문_리스트!K:K)+SUMIF(주문_리스트!C:C,거래처!B160,주문_리스트!L:L)</f>
        <v>0</v>
      </c>
    </row>
    <row r="161" spans="1:9" x14ac:dyDescent="0.3">
      <c r="A161" s="47">
        <v>160</v>
      </c>
      <c r="B161" t="s">
        <v>2887</v>
      </c>
      <c r="C161" t="s">
        <v>2888</v>
      </c>
      <c r="E161" t="s">
        <v>2889</v>
      </c>
      <c r="F161" t="s">
        <v>1179</v>
      </c>
      <c r="H161" s="194">
        <f>SUMIF(주문_리스트!C:C,거래처!B161,주문_리스트!K:K)+SUMIF(주문_리스트!C:C,거래처!B161,주문_리스트!L:L)</f>
        <v>0</v>
      </c>
    </row>
    <row r="162" spans="1:9" x14ac:dyDescent="0.3">
      <c r="A162" s="47">
        <v>161</v>
      </c>
      <c r="B162" t="s">
        <v>2907</v>
      </c>
      <c r="C162" t="s">
        <v>2908</v>
      </c>
      <c r="E162" t="s">
        <v>655</v>
      </c>
      <c r="F162" t="s">
        <v>1179</v>
      </c>
      <c r="H162" s="194">
        <f>SUMIF(주문_리스트!C:C,거래처!B162,주문_리스트!K:K)+SUMIF(주문_리스트!C:C,거래처!B162,주문_리스트!L:L)</f>
        <v>0</v>
      </c>
    </row>
    <row r="163" spans="1:9" x14ac:dyDescent="0.3">
      <c r="A163" s="47">
        <v>162</v>
      </c>
      <c r="B163" t="s">
        <v>2921</v>
      </c>
      <c r="C163" t="s">
        <v>2922</v>
      </c>
      <c r="E163" t="s">
        <v>2923</v>
      </c>
      <c r="F163" t="s">
        <v>976</v>
      </c>
      <c r="G163" t="s">
        <v>2924</v>
      </c>
      <c r="H163" s="194">
        <f>SUMIF(주문_리스트!C:C,거래처!B163,주문_리스트!K:K)+SUMIF(주문_리스트!C:C,거래처!B163,주문_리스트!L:L)</f>
        <v>0</v>
      </c>
    </row>
    <row r="164" spans="1:9" x14ac:dyDescent="0.3">
      <c r="A164" s="47">
        <v>163</v>
      </c>
      <c r="B164" t="s">
        <v>2926</v>
      </c>
      <c r="C164" t="s">
        <v>2927</v>
      </c>
      <c r="E164" t="s">
        <v>2928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2938</v>
      </c>
    </row>
    <row r="165" spans="1:9" x14ac:dyDescent="0.3">
      <c r="A165" s="47">
        <v>164</v>
      </c>
      <c r="B165" t="s">
        <v>2933</v>
      </c>
      <c r="C165" t="s">
        <v>2922</v>
      </c>
      <c r="E165" t="s">
        <v>2923</v>
      </c>
      <c r="F165" t="s">
        <v>976</v>
      </c>
      <c r="G165" t="s">
        <v>2924</v>
      </c>
      <c r="H165" s="194">
        <f>SUMIF(주문_리스트!C:C,거래처!B165,주문_리스트!K:K)+SUMIF(주문_리스트!C:C,거래처!B165,주문_리스트!L:L)</f>
        <v>0</v>
      </c>
    </row>
    <row r="166" spans="1:9" x14ac:dyDescent="0.3">
      <c r="A166" s="47">
        <v>165</v>
      </c>
      <c r="B166" t="s">
        <v>2955</v>
      </c>
      <c r="C166" t="s">
        <v>2956</v>
      </c>
      <c r="E166" t="s">
        <v>2957</v>
      </c>
      <c r="F166" t="s">
        <v>963</v>
      </c>
      <c r="G166" t="s">
        <v>2958</v>
      </c>
      <c r="H166" s="194">
        <f>SUMIF(주문_리스트!C:C,거래처!B166,주문_리스트!K:K)+SUMIF(주문_리스트!C:C,거래처!B166,주문_리스트!L:L)</f>
        <v>0</v>
      </c>
    </row>
    <row r="167" spans="1:9" x14ac:dyDescent="0.3">
      <c r="A167" s="47">
        <v>166</v>
      </c>
      <c r="B167" t="s">
        <v>3012</v>
      </c>
      <c r="C167" t="s">
        <v>3013</v>
      </c>
      <c r="E167" t="s">
        <v>3014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x14ac:dyDescent="0.3">
      <c r="A168" s="47">
        <v>167</v>
      </c>
      <c r="B168" t="s">
        <v>3020</v>
      </c>
      <c r="C168" t="s">
        <v>3021</v>
      </c>
      <c r="D168" t="s">
        <v>3022</v>
      </c>
      <c r="E168" t="s">
        <v>3023</v>
      </c>
      <c r="F168" t="s">
        <v>976</v>
      </c>
      <c r="G168" t="s">
        <v>3024</v>
      </c>
      <c r="H168" s="194">
        <f>SUMIF(주문_리스트!C:C,거래처!B168,주문_리스트!K:K)+SUMIF(주문_리스트!C:C,거래처!B168,주문_리스트!L:L)</f>
        <v>0</v>
      </c>
    </row>
    <row r="169" spans="1:9" x14ac:dyDescent="0.3">
      <c r="A169" s="47">
        <v>168</v>
      </c>
      <c r="B169" t="s">
        <v>3068</v>
      </c>
      <c r="C169" t="s">
        <v>3069</v>
      </c>
      <c r="E169" t="s">
        <v>3070</v>
      </c>
      <c r="F169" t="s">
        <v>976</v>
      </c>
      <c r="G169" t="s">
        <v>3071</v>
      </c>
      <c r="H169" s="194">
        <f>SUMIF(주문_리스트!C:C,거래처!B169,주문_리스트!K:K)+SUMIF(주문_리스트!C:C,거래처!B169,주문_리스트!L:L)</f>
        <v>0</v>
      </c>
      <c r="I169" s="52" t="s">
        <v>3074</v>
      </c>
    </row>
    <row r="170" spans="1:9" x14ac:dyDescent="0.3">
      <c r="A170" s="47">
        <v>169</v>
      </c>
      <c r="B170" t="s">
        <v>3111</v>
      </c>
      <c r="C170" t="s">
        <v>3112</v>
      </c>
      <c r="E170" t="s">
        <v>3113</v>
      </c>
      <c r="F170" t="s">
        <v>963</v>
      </c>
      <c r="G170" t="s">
        <v>3114</v>
      </c>
      <c r="H170" s="194">
        <f>SUMIF(주문_리스트!C:C,거래처!B170,주문_리스트!K:K)+SUMIF(주문_리스트!C:C,거래처!B170,주문_리스트!L:L)</f>
        <v>0</v>
      </c>
    </row>
    <row r="171" spans="1:9" x14ac:dyDescent="0.3">
      <c r="A171" s="47">
        <v>170</v>
      </c>
      <c r="B171" t="s">
        <v>3142</v>
      </c>
      <c r="C171" t="s">
        <v>3143</v>
      </c>
      <c r="E171" t="s">
        <v>3144</v>
      </c>
      <c r="F171" t="s">
        <v>976</v>
      </c>
      <c r="G171" t="s">
        <v>3145</v>
      </c>
      <c r="H171" s="194">
        <f>SUMIF(주문_리스트!C:C,거래처!B171,주문_리스트!K:K)+SUMIF(주문_리스트!C:C,거래처!B171,주문_리스트!L:L)</f>
        <v>0</v>
      </c>
    </row>
    <row r="172" spans="1:9" x14ac:dyDescent="0.3">
      <c r="A172" s="47">
        <v>171</v>
      </c>
      <c r="B172" t="s">
        <v>3174</v>
      </c>
      <c r="C172" t="s">
        <v>3175</v>
      </c>
      <c r="E172" t="s">
        <v>3176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x14ac:dyDescent="0.3">
      <c r="A173" s="47">
        <v>172</v>
      </c>
      <c r="B173" t="s">
        <v>3178</v>
      </c>
      <c r="C173" t="s">
        <v>3179</v>
      </c>
      <c r="E173" t="s">
        <v>3180</v>
      </c>
      <c r="F173" t="s">
        <v>32</v>
      </c>
      <c r="G173" t="s">
        <v>3185</v>
      </c>
      <c r="H173" s="194">
        <f>SUMIF(주문_리스트!C:C,거래처!B173,주문_리스트!K:K)+SUMIF(주문_리스트!C:C,거래처!B173,주문_리스트!L:L)</f>
        <v>0</v>
      </c>
    </row>
    <row r="174" spans="1:9" x14ac:dyDescent="0.3">
      <c r="A174" s="47">
        <v>173</v>
      </c>
      <c r="B174" t="s">
        <v>3200</v>
      </c>
      <c r="C174" t="s">
        <v>3201</v>
      </c>
      <c r="E174" t="s">
        <v>3202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x14ac:dyDescent="0.3">
      <c r="A175" s="47">
        <v>174</v>
      </c>
      <c r="B175" t="s">
        <v>3253</v>
      </c>
      <c r="C175" t="s">
        <v>3254</v>
      </c>
      <c r="E175" t="s">
        <v>3255</v>
      </c>
      <c r="F175" t="s">
        <v>1179</v>
      </c>
      <c r="G175" t="s">
        <v>2783</v>
      </c>
      <c r="H175" s="194">
        <f>SUMIF(주문_리스트!C:C,거래처!B175,주문_리스트!K:K)+SUMIF(주문_리스트!C:C,거래처!B175,주문_리스트!L:L)</f>
        <v>0</v>
      </c>
    </row>
    <row r="176" spans="1:9" x14ac:dyDescent="0.3">
      <c r="A176" s="47">
        <v>175</v>
      </c>
      <c r="B176" t="s">
        <v>3723</v>
      </c>
      <c r="C176" t="s">
        <v>3724</v>
      </c>
      <c r="E176" t="s">
        <v>3725</v>
      </c>
      <c r="F176" t="s">
        <v>3726</v>
      </c>
      <c r="G176" t="s">
        <v>3725</v>
      </c>
      <c r="H176" s="194">
        <f>SUMIF(주문_리스트!C:C,거래처!B176,주문_리스트!K:K)+SUMIF(주문_리스트!C:C,거래처!B176,주문_리스트!L:L)</f>
        <v>0</v>
      </c>
    </row>
    <row r="177" spans="1:9" x14ac:dyDescent="0.3">
      <c r="A177" s="47">
        <v>176</v>
      </c>
      <c r="B177" t="s">
        <v>3280</v>
      </c>
      <c r="C177" t="s">
        <v>3281</v>
      </c>
      <c r="E177" t="s">
        <v>3282</v>
      </c>
      <c r="F177" t="s">
        <v>976</v>
      </c>
      <c r="G177" t="s">
        <v>3283</v>
      </c>
      <c r="H177" s="194">
        <f>SUMIF(주문_리스트!C:C,거래처!B177,주문_리스트!K:K)+SUMIF(주문_리스트!C:C,거래처!B177,주문_리스트!L:L)</f>
        <v>0</v>
      </c>
    </row>
    <row r="178" spans="1:9" x14ac:dyDescent="0.3">
      <c r="A178" s="47">
        <v>177</v>
      </c>
      <c r="B178" t="s">
        <v>3339</v>
      </c>
      <c r="C178" t="s">
        <v>3340</v>
      </c>
      <c r="E178" t="s">
        <v>3341</v>
      </c>
      <c r="F178" t="s">
        <v>3342</v>
      </c>
      <c r="G178" t="s">
        <v>3343</v>
      </c>
      <c r="H178" s="194">
        <f>SUMIF(주문_리스트!C:C,거래처!B178,주문_리스트!K:K)+SUMIF(주문_리스트!C:C,거래처!B178,주문_리스트!L:L)</f>
        <v>0</v>
      </c>
    </row>
    <row r="179" spans="1:9" x14ac:dyDescent="0.3">
      <c r="A179" s="47">
        <v>178</v>
      </c>
      <c r="B179" t="s">
        <v>3391</v>
      </c>
      <c r="C179" t="s">
        <v>3392</v>
      </c>
      <c r="E179" t="s">
        <v>3393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x14ac:dyDescent="0.3">
      <c r="A180" s="47">
        <v>179</v>
      </c>
      <c r="B180" t="s">
        <v>3440</v>
      </c>
      <c r="C180" t="s">
        <v>3441</v>
      </c>
      <c r="E180" t="s">
        <v>3442</v>
      </c>
      <c r="F180" t="s">
        <v>3443</v>
      </c>
      <c r="G180" t="s">
        <v>3444</v>
      </c>
      <c r="H180" s="194">
        <f>SUMIF(주문_리스트!C:C,거래처!B180,주문_리스트!K:K)+SUMIF(주문_리스트!C:C,거래처!B180,주문_리스트!L:L)</f>
        <v>0</v>
      </c>
    </row>
    <row r="181" spans="1:9" x14ac:dyDescent="0.3">
      <c r="A181" s="47">
        <v>180</v>
      </c>
      <c r="B181" t="s">
        <v>3447</v>
      </c>
      <c r="C181" t="s">
        <v>3448</v>
      </c>
      <c r="E181" t="s">
        <v>3449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x14ac:dyDescent="0.3">
      <c r="A182" s="47">
        <v>181</v>
      </c>
      <c r="B182" t="s">
        <v>3451</v>
      </c>
      <c r="C182" t="s">
        <v>3452</v>
      </c>
      <c r="E182" t="s">
        <v>3453</v>
      </c>
      <c r="F182" t="s">
        <v>1179</v>
      </c>
      <c r="G182" t="s">
        <v>2783</v>
      </c>
      <c r="H182" s="194">
        <f>SUMIF(주문_리스트!C:C,거래처!B182,주문_리스트!K:K)+SUMIF(주문_리스트!C:C,거래처!B182,주문_리스트!L:L)</f>
        <v>0</v>
      </c>
    </row>
    <row r="183" spans="1:9" x14ac:dyDescent="0.3">
      <c r="A183" s="47">
        <v>182</v>
      </c>
      <c r="B183" t="s">
        <v>3747</v>
      </c>
      <c r="C183" t="s">
        <v>3748</v>
      </c>
      <c r="E183" t="s">
        <v>3749</v>
      </c>
      <c r="F183" t="s">
        <v>3750</v>
      </c>
      <c r="G183" t="s">
        <v>3751</v>
      </c>
      <c r="H183" s="194">
        <f>SUMIF(주문_리스트!C:C,거래처!B183,주문_리스트!K:K)+SUMIF(주문_리스트!C:C,거래처!B183,주문_리스트!L:L)</f>
        <v>0</v>
      </c>
      <c r="I183" s="52" t="s">
        <v>3510</v>
      </c>
    </row>
    <row r="184" spans="1:9" x14ac:dyDescent="0.3">
      <c r="A184" s="47">
        <v>183</v>
      </c>
      <c r="B184" t="s">
        <v>3491</v>
      </c>
      <c r="C184" t="s">
        <v>3492</v>
      </c>
      <c r="E184" t="s">
        <v>3496</v>
      </c>
      <c r="F184" t="s">
        <v>973</v>
      </c>
      <c r="H184" s="194">
        <v>0</v>
      </c>
      <c r="I184" s="52" t="s">
        <v>3510</v>
      </c>
    </row>
    <row r="185" spans="1:9" x14ac:dyDescent="0.3">
      <c r="A185" s="47">
        <v>184</v>
      </c>
      <c r="B185" t="s">
        <v>3560</v>
      </c>
      <c r="C185" t="s">
        <v>3561</v>
      </c>
      <c r="E185" t="s">
        <v>3562</v>
      </c>
      <c r="F185" t="s">
        <v>963</v>
      </c>
      <c r="G185" t="s">
        <v>3563</v>
      </c>
      <c r="H185" s="194">
        <f>SUMIF(주문_리스트!C:C,거래처!B185,주문_리스트!K:K)+SUMIF(주문_리스트!C:C,거래처!B185,주문_리스트!L:L)</f>
        <v>0</v>
      </c>
    </row>
    <row r="186" spans="1:9" x14ac:dyDescent="0.3">
      <c r="A186" s="47">
        <v>185</v>
      </c>
      <c r="B186" t="s">
        <v>3619</v>
      </c>
      <c r="C186" t="s">
        <v>3620</v>
      </c>
      <c r="E186" t="s">
        <v>3621</v>
      </c>
      <c r="F186" t="s">
        <v>1179</v>
      </c>
      <c r="G186" t="s">
        <v>3618</v>
      </c>
      <c r="H186" s="194">
        <f>SUMIF(주문_리스트!C:C,거래처!B186,주문_리스트!K:K)+SUMIF(주문_리스트!C:C,거래처!B186,주문_리스트!L:L)-2100000</f>
        <v>0</v>
      </c>
    </row>
    <row r="187" spans="1:9" x14ac:dyDescent="0.3">
      <c r="A187" s="47">
        <v>186</v>
      </c>
      <c r="B187" t="s">
        <v>3710</v>
      </c>
      <c r="C187" t="s">
        <v>3711</v>
      </c>
      <c r="E187" t="s">
        <v>3712</v>
      </c>
      <c r="F187" t="s">
        <v>1179</v>
      </c>
      <c r="G187" t="s">
        <v>3713</v>
      </c>
      <c r="H187" s="194">
        <f>SUMIF(주문_리스트!C:C,거래처!B187,주문_리스트!K:K)+SUMIF(주문_리스트!C:C,거래처!B187,주문_리스트!L:L)</f>
        <v>0</v>
      </c>
    </row>
    <row r="188" spans="1:9" x14ac:dyDescent="0.3">
      <c r="A188" s="47">
        <v>187</v>
      </c>
      <c r="B188" t="s">
        <v>3803</v>
      </c>
      <c r="C188" t="s">
        <v>3804</v>
      </c>
      <c r="E188" t="s">
        <v>3805</v>
      </c>
      <c r="F188" t="s">
        <v>1179</v>
      </c>
      <c r="G188" t="s">
        <v>3805</v>
      </c>
      <c r="H188" s="194">
        <f>SUMIF(주문_리스트!C:C,거래처!B188,주문_리스트!K:K)+SUMIF(주문_리스트!C:C,거래처!B188,주문_리스트!L:L)</f>
        <v>0</v>
      </c>
    </row>
    <row r="189" spans="1:9" x14ac:dyDescent="0.3">
      <c r="A189" s="47">
        <v>188</v>
      </c>
      <c r="B189" t="s">
        <v>3868</v>
      </c>
      <c r="C189" t="s">
        <v>3869</v>
      </c>
      <c r="E189" t="s">
        <v>3870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x14ac:dyDescent="0.3">
      <c r="A190" s="47">
        <v>189</v>
      </c>
      <c r="B190" t="s">
        <v>3888</v>
      </c>
      <c r="C190" t="s">
        <v>3889</v>
      </c>
      <c r="E190" t="s">
        <v>3890</v>
      </c>
      <c r="H190" s="194">
        <f>SUMIF(주문_리스트!C:C,거래처!B190,주문_리스트!K:K)+SUMIF(주문_리스트!C:C,거래처!B190,주문_리스트!L:L)</f>
        <v>440000</v>
      </c>
      <c r="I190" s="52" t="s">
        <v>4838</v>
      </c>
    </row>
    <row r="191" spans="1:9" x14ac:dyDescent="0.3">
      <c r="A191" s="47">
        <v>190</v>
      </c>
      <c r="B191" t="s">
        <v>3905</v>
      </c>
      <c r="C191" t="s">
        <v>3906</v>
      </c>
      <c r="E191" t="s">
        <v>3907</v>
      </c>
      <c r="F191" t="s">
        <v>976</v>
      </c>
      <c r="G191" t="s">
        <v>3908</v>
      </c>
      <c r="H191" s="194">
        <f>SUMIF(주문_리스트!C:C,거래처!B191,주문_리스트!K:K)+SUMIF(주문_리스트!C:C,거래처!B191,주문_리스트!L:L)</f>
        <v>0</v>
      </c>
    </row>
    <row r="192" spans="1:9" x14ac:dyDescent="0.3">
      <c r="A192" s="47">
        <v>191</v>
      </c>
      <c r="B192" t="s">
        <v>3918</v>
      </c>
      <c r="C192" t="s">
        <v>3919</v>
      </c>
      <c r="E192" t="s">
        <v>3920</v>
      </c>
      <c r="F192" t="s">
        <v>963</v>
      </c>
      <c r="G192" t="s">
        <v>3921</v>
      </c>
      <c r="H192" s="194">
        <f>SUMIF(주문_리스트!C:C,거래처!B192,주문_리스트!K:K)+SUMIF(주문_리스트!C:C,거래처!B192,주문_리스트!L:L)</f>
        <v>0</v>
      </c>
    </row>
    <row r="193" spans="1:9" x14ac:dyDescent="0.3">
      <c r="A193" s="47">
        <v>192</v>
      </c>
      <c r="B193" t="s">
        <v>3943</v>
      </c>
      <c r="C193" t="s">
        <v>3944</v>
      </c>
      <c r="E193" t="s">
        <v>3945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x14ac:dyDescent="0.3">
      <c r="A194" s="47">
        <v>193</v>
      </c>
      <c r="B194" t="s">
        <v>3975</v>
      </c>
      <c r="C194" t="s">
        <v>3976</v>
      </c>
      <c r="E194" t="s">
        <v>3977</v>
      </c>
      <c r="F194" t="s">
        <v>3978</v>
      </c>
      <c r="G194" t="s">
        <v>3979</v>
      </c>
      <c r="H194" s="194">
        <f>SUMIF(주문_리스트!C:C,거래처!B194,주문_리스트!K:K)+SUMIF(주문_리스트!C:C,거래처!B194,주문_리스트!L:L)</f>
        <v>0</v>
      </c>
    </row>
    <row r="195" spans="1:9" x14ac:dyDescent="0.3">
      <c r="A195" s="47">
        <v>195</v>
      </c>
      <c r="B195" t="s">
        <v>4033</v>
      </c>
      <c r="C195" t="s">
        <v>4034</v>
      </c>
      <c r="E195" t="s">
        <v>4035</v>
      </c>
      <c r="F195" t="s">
        <v>963</v>
      </c>
      <c r="G195" t="s">
        <v>4036</v>
      </c>
      <c r="H195" s="194">
        <f>SUMIF(주문_리스트!C:C,거래처!B195,주문_리스트!K:K)+SUMIF(주문_리스트!C:C,거래처!B195,주문_리스트!L:L)</f>
        <v>0</v>
      </c>
    </row>
    <row r="196" spans="1:9" x14ac:dyDescent="0.3">
      <c r="A196" s="47">
        <v>196</v>
      </c>
      <c r="B196" t="s">
        <v>4037</v>
      </c>
      <c r="C196" t="s">
        <v>4038</v>
      </c>
      <c r="E196" t="s">
        <v>4039</v>
      </c>
      <c r="F196" t="s">
        <v>1179</v>
      </c>
      <c r="G196" t="s">
        <v>4040</v>
      </c>
      <c r="H196" s="194">
        <f>SUMIF(주문_리스트!C:C,거래처!B196,주문_리스트!K:K)+SUMIF(주문_리스트!C:C,거래처!B196,주문_리스트!L:L)</f>
        <v>0</v>
      </c>
    </row>
    <row r="197" spans="1:9" x14ac:dyDescent="0.3">
      <c r="A197" s="47">
        <v>197</v>
      </c>
      <c r="B197" t="s">
        <v>4062</v>
      </c>
      <c r="C197" t="s">
        <v>4063</v>
      </c>
      <c r="E197" t="s">
        <v>4064</v>
      </c>
      <c r="F197" t="s">
        <v>963</v>
      </c>
      <c r="G197" t="s">
        <v>4065</v>
      </c>
      <c r="H197" s="194">
        <f>SUMIF(주문_리스트!C:C,거래처!B197,주문_리스트!K:K)+SUMIF(주문_리스트!C:C,거래처!B197,주문_리스트!L:L)</f>
        <v>0</v>
      </c>
    </row>
    <row r="198" spans="1:9" x14ac:dyDescent="0.3">
      <c r="A198" s="47">
        <v>198</v>
      </c>
      <c r="B198" t="s">
        <v>4081</v>
      </c>
      <c r="C198" t="s">
        <v>4082</v>
      </c>
      <c r="E198" t="s">
        <v>4083</v>
      </c>
      <c r="F198" t="s">
        <v>1179</v>
      </c>
      <c r="H198" s="194">
        <f>SUMIF(주문_리스트!C:C,거래처!B198,주문_리스트!K:K)+SUMIF(주문_리스트!C:C,거래처!B198,주문_리스트!L:L)</f>
        <v>0</v>
      </c>
    </row>
    <row r="199" spans="1:9" x14ac:dyDescent="0.3">
      <c r="A199" s="47">
        <v>199</v>
      </c>
      <c r="B199" t="s">
        <v>4135</v>
      </c>
      <c r="C199" t="s">
        <v>4136</v>
      </c>
      <c r="E199" t="s">
        <v>4137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x14ac:dyDescent="0.3">
      <c r="A200" s="47">
        <v>200</v>
      </c>
      <c r="B200" t="s">
        <v>4184</v>
      </c>
      <c r="C200" t="s">
        <v>4185</v>
      </c>
      <c r="E200" t="s">
        <v>4186</v>
      </c>
      <c r="F200" t="s">
        <v>963</v>
      </c>
      <c r="G200" t="s">
        <v>4187</v>
      </c>
      <c r="H200" s="194">
        <f>SUMIF(주문_리스트!C:C,거래처!B200,주문_리스트!K:K)+SUMIF(주문_리스트!C:C,거래처!B200,주문_리스트!L:L)</f>
        <v>0</v>
      </c>
      <c r="I200" s="52" t="s">
        <v>4553</v>
      </c>
    </row>
    <row r="201" spans="1:9" x14ac:dyDescent="0.3">
      <c r="A201" s="47">
        <v>201</v>
      </c>
      <c r="B201" t="s">
        <v>4283</v>
      </c>
      <c r="C201" t="s">
        <v>4284</v>
      </c>
      <c r="E201" t="s">
        <v>4285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4343</v>
      </c>
    </row>
    <row r="202" spans="1:9" x14ac:dyDescent="0.3">
      <c r="A202" s="47">
        <v>202</v>
      </c>
      <c r="B202" t="s">
        <v>4345</v>
      </c>
      <c r="C202" t="s">
        <v>4346</v>
      </c>
      <c r="E202" t="s">
        <v>4347</v>
      </c>
      <c r="F202" t="s">
        <v>1179</v>
      </c>
      <c r="H202" s="194">
        <f>SUMIF(주문_리스트!C:C,거래처!B202,주문_리스트!K:K)+SUMIF(주문_리스트!C:C,거래처!B202,주문_리스트!L:L)</f>
        <v>0</v>
      </c>
    </row>
    <row r="203" spans="1:9" x14ac:dyDescent="0.3">
      <c r="A203" s="47">
        <v>203</v>
      </c>
      <c r="B203" t="s">
        <v>4396</v>
      </c>
      <c r="C203" t="s">
        <v>4397</v>
      </c>
      <c r="E203" t="s">
        <v>4398</v>
      </c>
      <c r="F203" t="s">
        <v>963</v>
      </c>
      <c r="G203" t="s">
        <v>4724</v>
      </c>
      <c r="H203" s="194">
        <f>SUMIF(주문_리스트!C:C,거래처!B203,주문_리스트!K:K)+SUMIF(주문_리스트!C:C,거래처!B203,주문_리스트!L:L)</f>
        <v>0</v>
      </c>
    </row>
    <row r="204" spans="1:9" x14ac:dyDescent="0.3">
      <c r="A204" s="47">
        <v>204</v>
      </c>
      <c r="B204" t="s">
        <v>3532</v>
      </c>
      <c r="C204" t="s">
        <v>4400</v>
      </c>
      <c r="D204" t="s">
        <v>4401</v>
      </c>
      <c r="E204" t="s">
        <v>4402</v>
      </c>
      <c r="F204" t="s">
        <v>963</v>
      </c>
      <c r="G204" t="s">
        <v>4403</v>
      </c>
      <c r="H204" s="194">
        <f>SUMIF(주문_리스트!C:C,거래처!B204,주문_리스트!K:K)+SUMIF(주문_리스트!C:C,거래처!B204,주문_리스트!L:L)</f>
        <v>0</v>
      </c>
    </row>
    <row r="205" spans="1:9" x14ac:dyDescent="0.3">
      <c r="A205" s="47">
        <v>205</v>
      </c>
      <c r="B205" t="s">
        <v>4421</v>
      </c>
      <c r="C205" t="s">
        <v>1039</v>
      </c>
      <c r="E205" t="s">
        <v>4422</v>
      </c>
      <c r="F205" t="s">
        <v>973</v>
      </c>
      <c r="H205" s="194">
        <f>SUMIF(주문_리스트!C:C,거래처!B205,주문_리스트!K:K)+SUMIF(주문_리스트!C:C,거래처!B205,주문_리스트!L:L)</f>
        <v>0</v>
      </c>
    </row>
    <row r="206" spans="1:9" x14ac:dyDescent="0.3">
      <c r="A206" s="47">
        <v>206</v>
      </c>
      <c r="B206" t="s">
        <v>4424</v>
      </c>
      <c r="C206" t="s">
        <v>4425</v>
      </c>
      <c r="E206" t="s">
        <v>4426</v>
      </c>
      <c r="F206" t="s">
        <v>1179</v>
      </c>
      <c r="H206" s="194">
        <v>0</v>
      </c>
    </row>
    <row r="207" spans="1:9" x14ac:dyDescent="0.3">
      <c r="A207" s="47">
        <v>207</v>
      </c>
      <c r="B207" t="s">
        <v>4428</v>
      </c>
      <c r="C207" t="s">
        <v>4429</v>
      </c>
      <c r="E207" t="s">
        <v>4430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x14ac:dyDescent="0.3">
      <c r="A208" s="47">
        <v>208</v>
      </c>
      <c r="B208" t="s">
        <v>4454</v>
      </c>
      <c r="C208" t="s">
        <v>4455</v>
      </c>
      <c r="E208" t="s">
        <v>4456</v>
      </c>
      <c r="F208" t="s">
        <v>4457</v>
      </c>
      <c r="H208" s="194">
        <f>SUMIF(주문_리스트!C:C,거래처!B208,주문_리스트!K:K)+SUMIF(주문_리스트!C:C,거래처!B208,주문_리스트!L:L)</f>
        <v>0</v>
      </c>
    </row>
    <row r="209" spans="1:8" x14ac:dyDescent="0.3">
      <c r="A209" s="47">
        <v>210</v>
      </c>
      <c r="B209" t="s">
        <v>4477</v>
      </c>
      <c r="C209" t="s">
        <v>4478</v>
      </c>
      <c r="E209" t="s">
        <v>4479</v>
      </c>
      <c r="F209" t="s">
        <v>963</v>
      </c>
      <c r="G209" t="s">
        <v>4484</v>
      </c>
      <c r="H209" s="194">
        <f>SUMIF(주문_리스트!C:C,거래처!B209,주문_리스트!K:K)+SUMIF(주문_리스트!C:C,거래처!B209,주문_리스트!L:L)</f>
        <v>0</v>
      </c>
    </row>
    <row r="210" spans="1:8" x14ac:dyDescent="0.3">
      <c r="A210" s="47">
        <v>211</v>
      </c>
      <c r="B210" t="s">
        <v>4485</v>
      </c>
      <c r="C210" t="s">
        <v>4486</v>
      </c>
      <c r="E210" t="s">
        <v>4487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x14ac:dyDescent="0.3">
      <c r="A211" s="47">
        <v>212</v>
      </c>
      <c r="B211" t="s">
        <v>4506</v>
      </c>
      <c r="C211" t="s">
        <v>4507</v>
      </c>
      <c r="E211" t="s">
        <v>4508</v>
      </c>
      <c r="H211" s="194">
        <f>SUMIF(주문_리스트!C:C,거래처!B211,주문_리스트!K:K)+SUMIF(주문_리스트!C:C,거래처!B211,주문_리스트!L:L)</f>
        <v>0</v>
      </c>
    </row>
    <row r="212" spans="1:8" x14ac:dyDescent="0.3">
      <c r="A212" s="47">
        <v>213</v>
      </c>
      <c r="B212" t="s">
        <v>4675</v>
      </c>
      <c r="C212" t="s">
        <v>4676</v>
      </c>
      <c r="E212" t="s">
        <v>4677</v>
      </c>
      <c r="F212" t="s">
        <v>1179</v>
      </c>
      <c r="H212" s="194">
        <f>SUMIF(주문_리스트!C:C,거래처!B212,주문_리스트!K:K)+SUMIF(주문_리스트!C:C,거래처!B212,주문_리스트!L:L)</f>
        <v>0</v>
      </c>
    </row>
    <row r="213" spans="1:8" x14ac:dyDescent="0.3">
      <c r="A213" s="47">
        <v>214</v>
      </c>
      <c r="B213" t="s">
        <v>4784</v>
      </c>
      <c r="C213" t="s">
        <v>4785</v>
      </c>
      <c r="E213" t="s">
        <v>4786</v>
      </c>
      <c r="F213" t="s">
        <v>1179</v>
      </c>
      <c r="G213" t="s">
        <v>2783</v>
      </c>
      <c r="H213" s="194">
        <f>SUMIF(주문_리스트!C:C,거래처!B213,주문_리스트!K:K)+SUMIF(주문_리스트!C:C,거래처!B213,주문_리스트!L:L)</f>
        <v>0</v>
      </c>
    </row>
    <row r="214" spans="1:8" x14ac:dyDescent="0.3">
      <c r="A214" s="47">
        <v>215</v>
      </c>
      <c r="B214" t="s">
        <v>4787</v>
      </c>
      <c r="C214" t="s">
        <v>4788</v>
      </c>
      <c r="E214" t="s">
        <v>4789</v>
      </c>
      <c r="F214" t="s">
        <v>1179</v>
      </c>
      <c r="G214" t="s">
        <v>2783</v>
      </c>
      <c r="H214" s="194">
        <f>SUMIF(주문_리스트!C:C,거래처!B214,주문_리스트!K:K)+SUMIF(주문_리스트!C:C,거래처!B214,주문_리스트!L:L)</f>
        <v>0</v>
      </c>
    </row>
    <row r="215" spans="1:8" x14ac:dyDescent="0.3">
      <c r="H215" s="194">
        <f>SUMIF(주문_리스트!C:C,거래처!B215,주문_리스트!K:K)+SUMIF(주문_리스트!C:C,거래처!B215,주문_리스트!L:L)</f>
        <v>0</v>
      </c>
    </row>
    <row r="216" spans="1:8" x14ac:dyDescent="0.3">
      <c r="H216" s="194">
        <f>SUMIF(주문_리스트!C:C,거래처!B216,주문_리스트!K:K)+SUMIF(주문_리스트!C:C,거래처!B216,주문_리스트!L:L)</f>
        <v>0</v>
      </c>
    </row>
    <row r="217" spans="1:8" x14ac:dyDescent="0.3">
      <c r="H217" s="194">
        <f>SUMIF(주문_리스트!C:C,거래처!B217,주문_리스트!K:K)+SUMIF(주문_리스트!C:C,거래처!B217,주문_리스트!L:L)</f>
        <v>0</v>
      </c>
    </row>
    <row r="218" spans="1:8" x14ac:dyDescent="0.3">
      <c r="H218" s="194">
        <f>SUMIF(주문_리스트!C:C,거래처!B218,주문_리스트!K:K)+SUMIF(주문_리스트!C:C,거래처!B218,주문_리스트!L:L)</f>
        <v>0</v>
      </c>
    </row>
    <row r="219" spans="1:8" x14ac:dyDescent="0.3">
      <c r="H219" s="194">
        <f>SUMIF(주문_리스트!C:C,거래처!B219,주문_리스트!K:K)+SUMIF(주문_리스트!C:C,거래처!B219,주문_리스트!L:L)</f>
        <v>0</v>
      </c>
    </row>
  </sheetData>
  <autoFilter ref="A1:I216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78"/>
  <sheetViews>
    <sheetView zoomScale="115" zoomScaleNormal="115" workbookViewId="0">
      <pane xSplit="2" ySplit="1" topLeftCell="D233" activePane="bottomRight" state="frozen"/>
      <selection activeCell="N26" sqref="N26"/>
      <selection pane="topRight" activeCell="N26" sqref="N26"/>
      <selection pane="bottomLeft" activeCell="N26" sqref="N26"/>
      <selection pane="bottomRight" activeCell="H94" sqref="D94:H94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1118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1602</v>
      </c>
      <c r="H1" s="51" t="s">
        <v>1824</v>
      </c>
      <c r="I1" s="51" t="s">
        <v>4</v>
      </c>
      <c r="J1" s="97">
        <v>282</v>
      </c>
    </row>
    <row r="2" spans="1:11" x14ac:dyDescent="0.3">
      <c r="A2">
        <v>1</v>
      </c>
      <c r="B2">
        <v>2</v>
      </c>
      <c r="C2" s="288">
        <v>28120504</v>
      </c>
      <c r="D2" s="288" t="s">
        <v>2510</v>
      </c>
      <c r="E2" s="288">
        <v>28120504</v>
      </c>
      <c r="F2" s="52">
        <v>1000000</v>
      </c>
      <c r="H2">
        <f>SUMIF(재고!D:D,제품!D2,재고!F:F)-SUMIF(주문_리스트!E:E,제품!D2,주문_리스트!H:H)</f>
        <v>-4</v>
      </c>
      <c r="I2"/>
    </row>
    <row r="3" spans="1:11" x14ac:dyDescent="0.3">
      <c r="A3">
        <v>2</v>
      </c>
      <c r="B3">
        <v>3</v>
      </c>
      <c r="D3" s="288" t="s">
        <v>2188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1141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1946</v>
      </c>
      <c r="D5" s="288" t="s">
        <v>1945</v>
      </c>
      <c r="E5" s="288" t="s">
        <v>1946</v>
      </c>
      <c r="F5" s="52">
        <v>1000000</v>
      </c>
      <c r="G5" s="52">
        <v>550000</v>
      </c>
      <c r="H5">
        <f>SUMIF(재고!D:D,제품!D5,재고!F:F)-SUMIF(주문_리스트!E:E,제품!D5,주문_리스트!H:H)</f>
        <v>-10</v>
      </c>
      <c r="I5"/>
    </row>
    <row r="6" spans="1:11" x14ac:dyDescent="0.3">
      <c r="A6">
        <v>5</v>
      </c>
      <c r="B6">
        <v>1</v>
      </c>
      <c r="D6" s="288" t="s">
        <v>1634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1603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1737</v>
      </c>
      <c r="F8" s="52">
        <v>650000</v>
      </c>
      <c r="H8">
        <f>SUMIF(재고!D:D,제품!D8,재고!F:F)-SUMIF(주문_리스트!E:E,제품!D8,주문_리스트!H:H)</f>
        <v>-74</v>
      </c>
      <c r="I8"/>
    </row>
    <row r="9" spans="1:11" x14ac:dyDescent="0.3">
      <c r="A9">
        <v>8</v>
      </c>
      <c r="B9">
        <v>2</v>
      </c>
      <c r="C9" s="288" t="s">
        <v>3829</v>
      </c>
      <c r="D9" s="288" t="s">
        <v>1140</v>
      </c>
      <c r="E9" s="288" t="s">
        <v>3829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2912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1143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1144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1145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2513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1635</v>
      </c>
      <c r="K14">
        <v>75000</v>
      </c>
    </row>
    <row r="15" spans="1:11" x14ac:dyDescent="0.3">
      <c r="A15">
        <v>14</v>
      </c>
      <c r="B15">
        <v>2</v>
      </c>
      <c r="C15" s="288" t="s">
        <v>3968</v>
      </c>
      <c r="D15" s="288" t="s">
        <v>1648</v>
      </c>
      <c r="E15" s="288" t="s">
        <v>3968</v>
      </c>
      <c r="F15" s="52">
        <v>1100000</v>
      </c>
      <c r="H15">
        <v>-7</v>
      </c>
      <c r="I15" s="52" t="s">
        <v>3651</v>
      </c>
    </row>
    <row r="16" spans="1:11" x14ac:dyDescent="0.3">
      <c r="A16">
        <v>15</v>
      </c>
      <c r="B16">
        <v>2</v>
      </c>
      <c r="C16" s="288">
        <v>2830506</v>
      </c>
      <c r="D16" s="288" t="s">
        <v>2673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2677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-32</v>
      </c>
    </row>
    <row r="18" spans="1:9" x14ac:dyDescent="0.3">
      <c r="A18">
        <v>17</v>
      </c>
      <c r="D18" s="288" t="s">
        <v>1108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2196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2194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1646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2178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1196</v>
      </c>
      <c r="D23" s="288" t="s">
        <v>2190</v>
      </c>
      <c r="E23" s="288" t="s">
        <v>1196</v>
      </c>
      <c r="F23" s="52">
        <v>1000000</v>
      </c>
      <c r="H23">
        <f>SUMIF(재고!D:D,제품!D23,재고!F:F)-SUMIF(주문_리스트!E:E,제품!D23,주문_리스트!H:H)</f>
        <v>-13</v>
      </c>
    </row>
    <row r="24" spans="1:9" x14ac:dyDescent="0.3">
      <c r="A24">
        <v>23</v>
      </c>
      <c r="B24">
        <v>4</v>
      </c>
      <c r="C24" s="288" t="s">
        <v>1197</v>
      </c>
      <c r="D24" s="288" t="s">
        <v>2190</v>
      </c>
      <c r="E24" s="288" t="s">
        <v>1197</v>
      </c>
      <c r="F24" s="52">
        <v>1000000</v>
      </c>
      <c r="H24">
        <f>SUMIF(재고!D:D,제품!D24,재고!F:F)-SUMIF(주문_리스트!E:E,제품!D24,주문_리스트!H:H)</f>
        <v>-13</v>
      </c>
    </row>
    <row r="25" spans="1:9" x14ac:dyDescent="0.3">
      <c r="A25">
        <v>24</v>
      </c>
      <c r="B25">
        <v>3</v>
      </c>
      <c r="C25" s="288" t="s">
        <v>1198</v>
      </c>
      <c r="D25" s="288" t="s">
        <v>2179</v>
      </c>
      <c r="E25" s="288" t="s">
        <v>1198</v>
      </c>
      <c r="F25" s="52">
        <v>1400000</v>
      </c>
      <c r="H25">
        <f>SUMIF(재고!D:D,제품!D25,재고!F:F)-SUMIF(주문_리스트!E:E,제품!D25,주문_리스트!H:H)</f>
        <v>-25</v>
      </c>
    </row>
    <row r="26" spans="1:9" x14ac:dyDescent="0.3">
      <c r="A26">
        <v>25</v>
      </c>
      <c r="B26">
        <v>3</v>
      </c>
      <c r="C26" s="288" t="s">
        <v>1199</v>
      </c>
      <c r="D26" s="288" t="s">
        <v>2173</v>
      </c>
      <c r="E26" s="288" t="s">
        <v>1199</v>
      </c>
      <c r="F26" s="52">
        <v>1500000</v>
      </c>
      <c r="H26">
        <f>SUMIF(재고!D:D,제품!D26,재고!F:F)-SUMIF(주문_리스트!E:E,제품!D26,주문_리스트!H:H)</f>
        <v>-98</v>
      </c>
    </row>
    <row r="27" spans="1:9" x14ac:dyDescent="0.3">
      <c r="A27">
        <v>26</v>
      </c>
      <c r="B27">
        <v>3</v>
      </c>
      <c r="C27" s="288" t="s">
        <v>1988</v>
      </c>
      <c r="D27" s="288" t="s">
        <v>1639</v>
      </c>
      <c r="E27" s="288" t="s">
        <v>1988</v>
      </c>
      <c r="F27" s="52">
        <v>1500000</v>
      </c>
      <c r="H27">
        <f>SUMIF(재고!D:D,제품!D27,재고!F:F)-SUMIF(주문_리스트!E:E,제품!D27,주문_리스트!H:H)</f>
        <v>-2</v>
      </c>
    </row>
    <row r="28" spans="1:9" x14ac:dyDescent="0.3">
      <c r="A28">
        <v>27</v>
      </c>
      <c r="B28">
        <v>1</v>
      </c>
      <c r="C28" s="288" t="s">
        <v>1218</v>
      </c>
      <c r="D28" s="288" t="s">
        <v>1216</v>
      </c>
      <c r="E28" s="288" t="s">
        <v>1218</v>
      </c>
      <c r="F28" s="52">
        <v>1400000</v>
      </c>
      <c r="H28">
        <f>SUMIF(재고!D:D,제품!D28,재고!F:F)-SUMIF(주문_리스트!E:E,제품!D28,주문_리스트!H:H)</f>
        <v>-142</v>
      </c>
      <c r="I28" s="52">
        <v>5000</v>
      </c>
    </row>
    <row r="29" spans="1:9" x14ac:dyDescent="0.3">
      <c r="A29">
        <v>28</v>
      </c>
      <c r="B29">
        <v>1</v>
      </c>
      <c r="C29" s="288" t="s">
        <v>1202</v>
      </c>
      <c r="D29" s="288" t="s">
        <v>1203</v>
      </c>
      <c r="E29" s="288" t="s">
        <v>1202</v>
      </c>
      <c r="F29" s="52">
        <v>1200000</v>
      </c>
      <c r="H29">
        <f>SUMIF(재고!D:D,제품!D29,재고!F:F)-SUMIF(주문_리스트!E:E,제품!D29,주문_리스트!H:H)</f>
        <v>-44</v>
      </c>
    </row>
    <row r="30" spans="1:9" x14ac:dyDescent="0.3">
      <c r="A30">
        <v>29</v>
      </c>
      <c r="B30">
        <v>1</v>
      </c>
      <c r="C30" s="288" t="s">
        <v>1204</v>
      </c>
      <c r="D30" s="288" t="s">
        <v>1203</v>
      </c>
      <c r="E30" s="288" t="s">
        <v>1204</v>
      </c>
      <c r="F30" s="52">
        <v>1200000</v>
      </c>
      <c r="H30">
        <f>SUMIF(재고!D:D,제품!D30,재고!F:F)-SUMIF(주문_리스트!E:E,제품!D30,주문_리스트!H:H)</f>
        <v>-44</v>
      </c>
    </row>
    <row r="31" spans="1:9" x14ac:dyDescent="0.3">
      <c r="A31">
        <v>30</v>
      </c>
      <c r="B31">
        <v>3</v>
      </c>
      <c r="C31" s="288" t="s">
        <v>1754</v>
      </c>
      <c r="D31" s="288" t="s">
        <v>3455</v>
      </c>
      <c r="E31" s="288" t="s">
        <v>1754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1207</v>
      </c>
      <c r="D32" s="288" t="s">
        <v>1206</v>
      </c>
      <c r="E32" s="288" t="s">
        <v>1207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1209</v>
      </c>
      <c r="D33" s="288" t="s">
        <v>2457</v>
      </c>
      <c r="E33" s="288" t="s">
        <v>1209</v>
      </c>
      <c r="F33" s="52">
        <v>1500000</v>
      </c>
      <c r="H33">
        <f>SUMIF(재고!D:D,제품!D33,재고!F:F)-SUMIF(주문_리스트!E:E,제품!D33,주문_리스트!H:H)</f>
        <v>-22</v>
      </c>
    </row>
    <row r="34" spans="1:8" x14ac:dyDescent="0.3">
      <c r="A34">
        <v>33</v>
      </c>
      <c r="B34">
        <v>4</v>
      </c>
      <c r="C34" s="288" t="s">
        <v>2567</v>
      </c>
      <c r="D34" s="288" t="s">
        <v>2568</v>
      </c>
      <c r="E34" s="288" t="s">
        <v>2567</v>
      </c>
      <c r="F34" s="52">
        <v>1600000</v>
      </c>
      <c r="H34">
        <f>SUMIF(재고!D:D,제품!D34,재고!F:F)-SUMIF(주문_리스트!E:E,제품!D34,주문_리스트!H:H)</f>
        <v>-10</v>
      </c>
    </row>
    <row r="35" spans="1:8" x14ac:dyDescent="0.3">
      <c r="A35">
        <v>34</v>
      </c>
      <c r="B35">
        <v>4</v>
      </c>
      <c r="C35" s="288" t="s">
        <v>1212</v>
      </c>
      <c r="D35" s="288" t="s">
        <v>2172</v>
      </c>
      <c r="E35" s="288" t="s">
        <v>1212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1213</v>
      </c>
      <c r="D36" s="288" t="s">
        <v>1640</v>
      </c>
      <c r="E36" s="288" t="s">
        <v>1213</v>
      </c>
      <c r="F36" s="52">
        <v>1500000</v>
      </c>
      <c r="H36">
        <f>SUMIF(재고!D:D,제품!D36,재고!F:F)-SUMIF(주문_리스트!E:E,제품!D36,주문_리스트!H:H)</f>
        <v>-14</v>
      </c>
    </row>
    <row r="37" spans="1:8" x14ac:dyDescent="0.3">
      <c r="A37">
        <v>36</v>
      </c>
      <c r="B37">
        <v>1</v>
      </c>
      <c r="C37" s="288" t="s">
        <v>1220</v>
      </c>
      <c r="D37" s="288" t="s">
        <v>1360</v>
      </c>
      <c r="E37" s="288" t="s">
        <v>1361</v>
      </c>
      <c r="F37" s="52">
        <v>1600000</v>
      </c>
      <c r="H37">
        <f>SUMIF(재고!D:D,제품!D37,재고!F:F)-SUMIF(주문_리스트!E:E,제품!D37,주문_리스트!H:H)</f>
        <v>-18</v>
      </c>
    </row>
    <row r="38" spans="1:8" x14ac:dyDescent="0.3">
      <c r="A38">
        <v>37</v>
      </c>
      <c r="B38">
        <v>1</v>
      </c>
      <c r="C38" s="288" t="s">
        <v>1251</v>
      </c>
      <c r="D38" s="288" t="s">
        <v>1252</v>
      </c>
      <c r="E38" s="288" t="s">
        <v>1251</v>
      </c>
      <c r="F38" s="52">
        <v>770000</v>
      </c>
      <c r="H38">
        <f>SUMIF(재고!D:D,제품!D38,재고!F:F)-SUMIF(주문_리스트!E:E,제품!D38,주문_리스트!H:H)</f>
        <v>-12</v>
      </c>
    </row>
    <row r="39" spans="1:8" x14ac:dyDescent="0.3">
      <c r="A39">
        <v>38</v>
      </c>
      <c r="B39">
        <v>3</v>
      </c>
      <c r="C39" s="288" t="s">
        <v>1672</v>
      </c>
      <c r="D39" s="288" t="s">
        <v>2181</v>
      </c>
      <c r="E39" s="288" t="s">
        <v>1672</v>
      </c>
      <c r="F39" s="52">
        <v>130000</v>
      </c>
      <c r="G39" s="52">
        <v>90000</v>
      </c>
      <c r="H39">
        <f>SUMIF(재고!D:D,제품!D39,재고!F:F)-SUMIF(주문_리스트!E:E,제품!D39,주문_리스트!H:H)</f>
        <v>-50</v>
      </c>
    </row>
    <row r="40" spans="1:8" x14ac:dyDescent="0.3">
      <c r="A40">
        <v>39</v>
      </c>
      <c r="B40">
        <v>2</v>
      </c>
      <c r="C40" s="288" t="s">
        <v>1721</v>
      </c>
      <c r="D40" s="288" t="s">
        <v>1722</v>
      </c>
      <c r="E40" s="288" t="s">
        <v>1721</v>
      </c>
      <c r="F40" s="52">
        <v>50000</v>
      </c>
      <c r="H40">
        <f>SUMIF(재고!D:D,제품!D40,재고!F:F)-SUMIF(주문_리스트!E:E,제품!D40,주문_리스트!H:H)</f>
        <v>-59</v>
      </c>
    </row>
    <row r="41" spans="1:8" x14ac:dyDescent="0.3">
      <c r="A41">
        <v>40</v>
      </c>
      <c r="B41">
        <v>2</v>
      </c>
      <c r="D41" s="288" t="s">
        <v>1374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1464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1474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4513</v>
      </c>
      <c r="D44" s="288" t="s">
        <v>4514</v>
      </c>
      <c r="E44" s="288" t="s">
        <v>4513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2197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2182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2711</v>
      </c>
      <c r="D47" s="288" t="s">
        <v>2331</v>
      </c>
      <c r="E47" s="288" t="s">
        <v>2711</v>
      </c>
      <c r="F47" s="52">
        <v>350000</v>
      </c>
      <c r="H47">
        <f>SUMIF(재고!D:D,제품!D47,재고!F:F)-SUMIF(주문_리스트!E:E,제품!D47,주문_리스트!H:H)</f>
        <v>-64</v>
      </c>
    </row>
    <row r="48" spans="1:8" x14ac:dyDescent="0.3">
      <c r="A48">
        <v>47</v>
      </c>
      <c r="D48" s="288" t="s">
        <v>1500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1513</v>
      </c>
      <c r="F49" s="52">
        <v>20000</v>
      </c>
      <c r="H49">
        <f>SUMIF(재고!D:D,제품!D49,재고!F:F)-SUMIF(주문_리스트!E:E,제품!D49,주문_리스트!H:H)</f>
        <v>-39</v>
      </c>
    </row>
    <row r="50" spans="1:9" x14ac:dyDescent="0.3">
      <c r="A50">
        <v>49</v>
      </c>
      <c r="D50" s="288" t="s">
        <v>1518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1529</v>
      </c>
      <c r="F53" s="52">
        <v>450000</v>
      </c>
      <c r="H53">
        <f>SUMIF(재고!D:D,제품!D53,재고!F:F)-SUMIF(주문_리스트!E:E,제품!D53,주문_리스트!H:H)</f>
        <v>-21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1811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-24</v>
      </c>
      <c r="I54" s="52" t="s">
        <v>1812</v>
      </c>
    </row>
    <row r="55" spans="1:9" x14ac:dyDescent="0.3">
      <c r="A55">
        <v>54</v>
      </c>
      <c r="B55">
        <v>10</v>
      </c>
      <c r="D55" s="288" t="s">
        <v>1549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1641</v>
      </c>
      <c r="D56" s="288" t="s">
        <v>1964</v>
      </c>
      <c r="E56" s="288" t="s">
        <v>1641</v>
      </c>
      <c r="F56" s="52">
        <v>1800000</v>
      </c>
      <c r="H56">
        <f>SUMIF(재고!D:D,제품!D56,재고!F:F)-SUMIF(주문_리스트!E:E,제품!D56,주문_리스트!H:H)</f>
        <v>-11</v>
      </c>
    </row>
    <row r="57" spans="1:9" x14ac:dyDescent="0.3">
      <c r="A57">
        <v>56</v>
      </c>
      <c r="C57" s="288" t="s">
        <v>1207</v>
      </c>
      <c r="D57" s="288" t="s">
        <v>1420</v>
      </c>
      <c r="E57" s="288" t="s">
        <v>1207</v>
      </c>
      <c r="F57" s="52">
        <v>1000000</v>
      </c>
      <c r="H57">
        <f>SUMIF(재고!D:D,제품!D57,재고!F:F)-SUMIF(주문_리스트!E:E,제품!D57,주문_리스트!H:H)</f>
        <v>-44</v>
      </c>
    </row>
    <row r="58" spans="1:9" x14ac:dyDescent="0.3">
      <c r="A58">
        <v>57</v>
      </c>
      <c r="B58">
        <v>3</v>
      </c>
      <c r="C58" s="288" t="s">
        <v>2739</v>
      </c>
      <c r="D58" s="288" t="s">
        <v>2199</v>
      </c>
      <c r="E58" s="288" t="s">
        <v>2739</v>
      </c>
      <c r="F58" s="52">
        <v>1100000</v>
      </c>
      <c r="H58">
        <f>SUMIF(재고!D:D,제품!D58,재고!F:F)-SUMIF(주문_리스트!E:E,제품!D58,주문_리스트!H:H)</f>
        <v>-13</v>
      </c>
    </row>
    <row r="59" spans="1:9" x14ac:dyDescent="0.3">
      <c r="A59">
        <v>58</v>
      </c>
      <c r="B59">
        <v>1</v>
      </c>
      <c r="C59" s="288" t="s">
        <v>1643</v>
      </c>
      <c r="D59" s="288" t="s">
        <v>1642</v>
      </c>
      <c r="E59" s="288" t="s">
        <v>1643</v>
      </c>
      <c r="F59" s="52">
        <v>1100000</v>
      </c>
      <c r="H59">
        <f>SUMIF(재고!D:D,제품!D59,재고!F:F)-SUMIF(주문_리스트!E:E,제품!D59,주문_리스트!H:H)</f>
        <v>-18</v>
      </c>
    </row>
    <row r="60" spans="1:9" x14ac:dyDescent="0.3">
      <c r="A60">
        <v>59</v>
      </c>
      <c r="B60">
        <v>1</v>
      </c>
      <c r="C60" s="288" t="s">
        <v>1644</v>
      </c>
      <c r="D60" s="288" t="s">
        <v>1645</v>
      </c>
      <c r="E60" s="288" t="s">
        <v>1644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2675</v>
      </c>
      <c r="E61" s="288">
        <v>2820403</v>
      </c>
      <c r="F61" s="52">
        <v>800000</v>
      </c>
      <c r="H61">
        <f>SUMIF(재고!D:D,제품!D61,재고!F:F)-SUMIF(주문_리스트!E:E,제품!D61,주문_리스트!H:H)</f>
        <v>-5</v>
      </c>
    </row>
    <row r="62" spans="1:9" x14ac:dyDescent="0.3">
      <c r="A62">
        <v>61</v>
      </c>
      <c r="B62">
        <v>9</v>
      </c>
      <c r="C62" s="288">
        <v>415090409</v>
      </c>
      <c r="D62" s="288" t="s">
        <v>2513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-27</v>
      </c>
      <c r="I62" s="52" t="s">
        <v>2514</v>
      </c>
    </row>
    <row r="63" spans="1:9" x14ac:dyDescent="0.3">
      <c r="A63">
        <v>62</v>
      </c>
      <c r="C63" s="288" t="s">
        <v>1620</v>
      </c>
      <c r="D63" s="288" t="s">
        <v>1621</v>
      </c>
      <c r="E63" s="288" t="s">
        <v>1620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1623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1630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2183</v>
      </c>
      <c r="E66" s="288">
        <v>50228</v>
      </c>
      <c r="F66" s="52">
        <v>110000</v>
      </c>
      <c r="H66">
        <f>SUMIF(재고!D:D,제품!D66,재고!F:F)-SUMIF(주문_리스트!E:E,제품!D66,주문_리스트!H:H)</f>
        <v>-71</v>
      </c>
    </row>
    <row r="67" spans="1:9" x14ac:dyDescent="0.3">
      <c r="A67">
        <v>66</v>
      </c>
      <c r="B67">
        <v>4</v>
      </c>
      <c r="C67" s="288">
        <v>50229</v>
      </c>
      <c r="D67" s="288" t="s">
        <v>2183</v>
      </c>
      <c r="E67" s="288">
        <v>50229</v>
      </c>
      <c r="F67" s="52">
        <v>75000</v>
      </c>
      <c r="H67">
        <f>SUMIF(재고!D:D,제품!D67,재고!F:F)-SUMIF(주문_리스트!E:E,제품!D67,주문_리스트!H:H)</f>
        <v>-71</v>
      </c>
    </row>
    <row r="68" spans="1:9" x14ac:dyDescent="0.3">
      <c r="A68">
        <v>67</v>
      </c>
      <c r="D68" s="288" t="s">
        <v>1647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1647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1655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1662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2569</v>
      </c>
      <c r="D72" s="288" t="s">
        <v>2570</v>
      </c>
      <c r="E72" s="288" t="s">
        <v>2569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1673</v>
      </c>
      <c r="D73" s="288" t="s">
        <v>2191</v>
      </c>
      <c r="E73" s="288" t="s">
        <v>1673</v>
      </c>
      <c r="F73" s="52">
        <v>50000</v>
      </c>
      <c r="G73" s="52">
        <v>14500</v>
      </c>
      <c r="H73">
        <f>SUMIF(재고!D:D,제품!D73,재고!F:F)-SUMIF(주문_리스트!E:E,제품!D73,주문_리스트!H:H)</f>
        <v>0</v>
      </c>
    </row>
    <row r="74" spans="1:9" x14ac:dyDescent="0.3">
      <c r="A74">
        <v>73</v>
      </c>
      <c r="B74">
        <v>13</v>
      </c>
      <c r="C74" s="288">
        <v>28111601</v>
      </c>
      <c r="D74" s="288" t="s">
        <v>1763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1768</v>
      </c>
    </row>
    <row r="75" spans="1:9" x14ac:dyDescent="0.3">
      <c r="A75">
        <v>74</v>
      </c>
      <c r="D75" s="288" t="s">
        <v>1765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1764</v>
      </c>
    </row>
    <row r="76" spans="1:9" x14ac:dyDescent="0.3">
      <c r="A76">
        <v>75</v>
      </c>
      <c r="D76" s="288" t="s">
        <v>2192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1687</v>
      </c>
      <c r="D77" s="288" t="s">
        <v>1702</v>
      </c>
      <c r="E77" s="288" t="s">
        <v>1687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1703</v>
      </c>
    </row>
    <row r="78" spans="1:9" x14ac:dyDescent="0.3">
      <c r="A78">
        <v>77</v>
      </c>
      <c r="D78" s="288" t="s">
        <v>1674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1681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-12</v>
      </c>
      <c r="I79" s="52" t="s">
        <v>1691</v>
      </c>
    </row>
    <row r="80" spans="1:9" x14ac:dyDescent="0.3">
      <c r="A80">
        <v>79</v>
      </c>
      <c r="D80" s="288" t="s">
        <v>2193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1675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1676</v>
      </c>
    </row>
    <row r="82" spans="1:9" x14ac:dyDescent="0.3">
      <c r="A82">
        <v>81</v>
      </c>
      <c r="B82">
        <v>2</v>
      </c>
      <c r="D82" s="288" t="s">
        <v>1685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1695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1696</v>
      </c>
    </row>
    <row r="84" spans="1:9" x14ac:dyDescent="0.3">
      <c r="A84">
        <v>83</v>
      </c>
      <c r="B84">
        <v>2</v>
      </c>
      <c r="C84" s="288">
        <v>24137519344</v>
      </c>
      <c r="D84" s="288" t="s">
        <v>1700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1701</v>
      </c>
    </row>
    <row r="85" spans="1:9" x14ac:dyDescent="0.3">
      <c r="A85">
        <v>84</v>
      </c>
      <c r="B85">
        <v>1</v>
      </c>
      <c r="C85" s="288" t="s">
        <v>4452</v>
      </c>
      <c r="D85" s="288" t="s">
        <v>2728</v>
      </c>
      <c r="E85" s="288" t="s">
        <v>4452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1698</v>
      </c>
      <c r="D86" s="288" t="s">
        <v>1699</v>
      </c>
      <c r="E86" s="288" t="s">
        <v>1698</v>
      </c>
      <c r="F86" s="52">
        <v>50000</v>
      </c>
      <c r="H86">
        <f>SUMIF(재고!D:D,제품!D86,재고!F:F)-SUMIF(주문_리스트!E:E,제품!D86,주문_리스트!H:H)</f>
        <v>-36</v>
      </c>
    </row>
    <row r="87" spans="1:9" x14ac:dyDescent="0.3">
      <c r="A87">
        <v>86</v>
      </c>
      <c r="B87">
        <v>1</v>
      </c>
      <c r="C87" s="288" t="s">
        <v>1709</v>
      </c>
      <c r="D87" s="288" t="s">
        <v>1710</v>
      </c>
      <c r="E87" s="288" t="s">
        <v>1709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 t="s">
        <v>4829</v>
      </c>
      <c r="D88" s="288" t="s">
        <v>1717</v>
      </c>
      <c r="E88" s="288" t="s">
        <v>4829</v>
      </c>
      <c r="F88" s="52">
        <v>150000</v>
      </c>
      <c r="G88" s="52">
        <v>85000</v>
      </c>
      <c r="H88">
        <v>-63</v>
      </c>
    </row>
    <row r="89" spans="1:9" x14ac:dyDescent="0.3">
      <c r="A89">
        <v>88</v>
      </c>
      <c r="B89">
        <v>2</v>
      </c>
      <c r="C89" s="288" t="s">
        <v>4717</v>
      </c>
      <c r="D89" s="288" t="s">
        <v>1718</v>
      </c>
      <c r="E89" s="288" t="s">
        <v>4717</v>
      </c>
      <c r="F89" s="52">
        <v>150000</v>
      </c>
      <c r="G89" s="52">
        <v>85000</v>
      </c>
      <c r="H89">
        <v>-6</v>
      </c>
    </row>
    <row r="90" spans="1:9" x14ac:dyDescent="0.3">
      <c r="A90">
        <v>89</v>
      </c>
      <c r="B90">
        <v>3</v>
      </c>
      <c r="C90" s="288" t="s">
        <v>1712</v>
      </c>
      <c r="D90" s="288" t="s">
        <v>4010</v>
      </c>
      <c r="E90" s="288" t="s">
        <v>1712</v>
      </c>
      <c r="F90" s="52">
        <v>250000</v>
      </c>
      <c r="G90" s="52">
        <v>45000</v>
      </c>
      <c r="H90">
        <v>-8</v>
      </c>
      <c r="I90" s="52" t="s">
        <v>4011</v>
      </c>
    </row>
    <row r="91" spans="1:9" x14ac:dyDescent="0.3">
      <c r="A91">
        <v>90</v>
      </c>
      <c r="B91">
        <v>3</v>
      </c>
      <c r="C91" s="288" t="s">
        <v>1714</v>
      </c>
      <c r="D91" s="288" t="s">
        <v>2176</v>
      </c>
      <c r="E91" s="288" t="s">
        <v>1714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1724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1726</v>
      </c>
      <c r="D93" s="288" t="s">
        <v>3353</v>
      </c>
      <c r="E93" s="288" t="s">
        <v>1726</v>
      </c>
      <c r="F93" s="52">
        <v>35000</v>
      </c>
      <c r="G93" s="52">
        <v>16000</v>
      </c>
      <c r="H93">
        <v>-58</v>
      </c>
      <c r="I93" s="52" t="s">
        <v>4839</v>
      </c>
    </row>
    <row r="94" spans="1:9" x14ac:dyDescent="0.3">
      <c r="A94">
        <v>93</v>
      </c>
      <c r="B94">
        <v>3</v>
      </c>
      <c r="C94" s="288" t="s">
        <v>1727</v>
      </c>
      <c r="D94" s="288" t="s">
        <v>2185</v>
      </c>
      <c r="E94" s="288" t="s">
        <v>1727</v>
      </c>
      <c r="F94" s="52">
        <v>10000</v>
      </c>
      <c r="G94" s="52">
        <v>8500</v>
      </c>
      <c r="H94">
        <f>SUMIF(재고!D:D,제품!D94,재고!F:F)-SUMIF(주문_리스트!E:E,제품!D94,주문_리스트!H:H)</f>
        <v>-80</v>
      </c>
      <c r="I94" s="52" t="s">
        <v>1775</v>
      </c>
    </row>
    <row r="95" spans="1:9" x14ac:dyDescent="0.3">
      <c r="A95">
        <v>94</v>
      </c>
      <c r="B95">
        <v>3</v>
      </c>
      <c r="C95" s="288" t="s">
        <v>1776</v>
      </c>
      <c r="D95" s="288" t="s">
        <v>2186</v>
      </c>
      <c r="E95" s="288" t="s">
        <v>1776</v>
      </c>
      <c r="F95" s="52">
        <v>10000</v>
      </c>
      <c r="G95" s="52">
        <v>5500</v>
      </c>
      <c r="H95">
        <f>SUMIF(재고!D:D,제품!D95,재고!F:F)-SUMIF(주문_리스트!E:E,제품!D95,주문_리스트!H:H)</f>
        <v>-4</v>
      </c>
    </row>
    <row r="96" spans="1:9" x14ac:dyDescent="0.3">
      <c r="A96">
        <v>95</v>
      </c>
      <c r="B96">
        <v>3</v>
      </c>
      <c r="C96" s="288" t="s">
        <v>1728</v>
      </c>
      <c r="D96" s="288" t="s">
        <v>1729</v>
      </c>
      <c r="E96" s="288" t="s">
        <v>1728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1730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-4</v>
      </c>
    </row>
    <row r="98" spans="1:9" x14ac:dyDescent="0.3">
      <c r="A98">
        <v>97</v>
      </c>
      <c r="B98">
        <v>1</v>
      </c>
      <c r="C98" s="288" t="s">
        <v>2825</v>
      </c>
      <c r="D98" s="288" t="s">
        <v>2489</v>
      </c>
      <c r="E98" s="288" t="s">
        <v>2825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1732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1734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1735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1734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1736</v>
      </c>
    </row>
    <row r="102" spans="1:9" x14ac:dyDescent="0.3">
      <c r="A102">
        <v>101</v>
      </c>
      <c r="B102">
        <v>3</v>
      </c>
      <c r="C102" s="288" t="s">
        <v>1749</v>
      </c>
      <c r="D102" s="288" t="s">
        <v>2174</v>
      </c>
      <c r="E102" s="288" t="s">
        <v>1749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-79</v>
      </c>
      <c r="I102" s="52" t="s">
        <v>1750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1821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-16</v>
      </c>
    </row>
    <row r="104" spans="1:9" x14ac:dyDescent="0.3">
      <c r="A104">
        <v>103</v>
      </c>
      <c r="B104">
        <v>1</v>
      </c>
      <c r="C104" s="288" t="s">
        <v>1746</v>
      </c>
      <c r="D104" s="288" t="s">
        <v>1201</v>
      </c>
      <c r="E104" s="288" t="s">
        <v>1746</v>
      </c>
      <c r="F104" s="52">
        <v>1200000</v>
      </c>
      <c r="H104">
        <f>SUMIF(재고!D:D,제품!D104,재고!F:F)-SUMIF(주문_리스트!E:E,제품!D104,주문_리스트!H:H)</f>
        <v>-142</v>
      </c>
      <c r="I104" s="52" t="s">
        <v>1747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1752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1751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2081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1757</v>
      </c>
      <c r="D107" s="288" t="s">
        <v>1758</v>
      </c>
      <c r="E107" s="288" t="s">
        <v>1757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-10</v>
      </c>
      <c r="I107" s="52" t="s">
        <v>1759</v>
      </c>
    </row>
    <row r="108" spans="1:9" x14ac:dyDescent="0.3">
      <c r="A108">
        <v>107</v>
      </c>
      <c r="B108">
        <v>12</v>
      </c>
      <c r="C108" s="288" t="s">
        <v>1760</v>
      </c>
      <c r="D108" s="288" t="s">
        <v>1758</v>
      </c>
      <c r="E108" s="288" t="s">
        <v>1760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-10</v>
      </c>
      <c r="I108" s="52" t="s">
        <v>1761</v>
      </c>
    </row>
    <row r="109" spans="1:9" x14ac:dyDescent="0.3">
      <c r="A109">
        <v>108</v>
      </c>
      <c r="B109">
        <v>1</v>
      </c>
      <c r="C109" s="288" t="s">
        <v>1762</v>
      </c>
      <c r="D109" s="288" t="s">
        <v>1555</v>
      </c>
      <c r="E109" s="288" t="s">
        <v>1762</v>
      </c>
      <c r="F109" s="52">
        <v>1400000</v>
      </c>
      <c r="H109">
        <f>SUMIF(재고!D:D,제품!D109,재고!F:F)-SUMIF(주문_리스트!E:E,제품!D109,주문_리스트!H:H)</f>
        <v>-18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1809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-18</v>
      </c>
      <c r="I110" s="52" t="s">
        <v>1810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2231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2229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1809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-18</v>
      </c>
      <c r="I112" s="52" t="s">
        <v>1814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1543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-24</v>
      </c>
      <c r="I113" s="52" t="s">
        <v>1813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1823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1845</v>
      </c>
      <c r="D115" s="288" t="s">
        <v>1846</v>
      </c>
      <c r="E115" s="288" t="s">
        <v>1845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1848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2513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-27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2815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-7</v>
      </c>
    </row>
    <row r="118" spans="1:9" x14ac:dyDescent="0.3">
      <c r="A118">
        <v>117</v>
      </c>
      <c r="B118">
        <v>2</v>
      </c>
      <c r="C118" s="288" t="s">
        <v>1867</v>
      </c>
      <c r="D118" s="288" t="s">
        <v>1868</v>
      </c>
      <c r="E118" s="288" t="s">
        <v>1867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1869</v>
      </c>
    </row>
    <row r="119" spans="1:9" x14ac:dyDescent="0.3">
      <c r="A119">
        <v>118</v>
      </c>
      <c r="B119">
        <v>3</v>
      </c>
      <c r="D119" s="288" t="s">
        <v>1887</v>
      </c>
      <c r="F119" s="52">
        <v>250000</v>
      </c>
      <c r="H119">
        <f>SUMIF(재고!D:D,제품!D119,재고!F:F)-SUMIF(주문_리스트!E:E,제품!D119,주문_리스트!H:H)</f>
        <v>-4</v>
      </c>
    </row>
    <row r="120" spans="1:9" x14ac:dyDescent="0.3">
      <c r="A120">
        <v>119</v>
      </c>
      <c r="B120">
        <v>2</v>
      </c>
      <c r="C120" s="288" t="s">
        <v>4129</v>
      </c>
      <c r="D120" s="288" t="s">
        <v>4130</v>
      </c>
      <c r="E120" s="288" t="s">
        <v>4129</v>
      </c>
      <c r="F120" s="52">
        <v>15000</v>
      </c>
      <c r="G120" s="52">
        <v>8000</v>
      </c>
      <c r="H120">
        <v>0</v>
      </c>
      <c r="I120" s="52" t="s">
        <v>1905</v>
      </c>
    </row>
    <row r="121" spans="1:9" x14ac:dyDescent="0.3">
      <c r="A121">
        <v>120</v>
      </c>
      <c r="B121">
        <v>2</v>
      </c>
      <c r="C121" s="288" t="s">
        <v>4127</v>
      </c>
      <c r="D121" s="288" t="s">
        <v>4128</v>
      </c>
      <c r="E121" s="288" t="s">
        <v>4127</v>
      </c>
      <c r="F121" s="52">
        <v>15000</v>
      </c>
      <c r="G121" s="52">
        <v>8000</v>
      </c>
      <c r="H121">
        <v>0</v>
      </c>
      <c r="I121" s="52" t="s">
        <v>1906</v>
      </c>
    </row>
    <row r="122" spans="1:9" x14ac:dyDescent="0.3">
      <c r="A122">
        <v>121</v>
      </c>
      <c r="B122">
        <v>4</v>
      </c>
      <c r="C122" s="288" t="s">
        <v>2048</v>
      </c>
      <c r="D122" s="288" t="s">
        <v>2049</v>
      </c>
      <c r="E122" s="288" t="s">
        <v>2048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1913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1917</v>
      </c>
      <c r="D124" s="288" t="s">
        <v>1575</v>
      </c>
      <c r="E124" s="288" t="s">
        <v>1917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1933</v>
      </c>
      <c r="D125" s="288" t="s">
        <v>1934</v>
      </c>
      <c r="E125" s="288" t="s">
        <v>1933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-2</v>
      </c>
      <c r="I125" s="52" t="s">
        <v>1935</v>
      </c>
    </row>
    <row r="126" spans="1:9" x14ac:dyDescent="0.3">
      <c r="A126">
        <v>125</v>
      </c>
      <c r="B126">
        <v>12</v>
      </c>
      <c r="C126" s="288" t="s">
        <v>1931</v>
      </c>
      <c r="D126" s="288" t="s">
        <v>1932</v>
      </c>
      <c r="E126" s="288" t="s">
        <v>1931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2513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-27</v>
      </c>
    </row>
    <row r="128" spans="1:9" x14ac:dyDescent="0.3">
      <c r="A128">
        <v>127</v>
      </c>
      <c r="B128">
        <v>3</v>
      </c>
      <c r="C128" s="288" t="s">
        <v>1944</v>
      </c>
      <c r="D128" s="288" t="s">
        <v>1943</v>
      </c>
      <c r="E128" s="288" t="s">
        <v>1944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1947</v>
      </c>
      <c r="F129" s="52">
        <v>50000</v>
      </c>
      <c r="H129">
        <f>SUMIF(재고!D:D,제품!D129,재고!F:F)-SUMIF(주문_리스트!E:E,제품!D129,주문_리스트!H:H)</f>
        <v>-2</v>
      </c>
    </row>
    <row r="130" spans="1:8" x14ac:dyDescent="0.3">
      <c r="A130">
        <v>129</v>
      </c>
      <c r="B130">
        <v>4</v>
      </c>
      <c r="D130" s="288" t="s">
        <v>1953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2187</v>
      </c>
      <c r="F131" s="52">
        <v>600000</v>
      </c>
      <c r="H131">
        <f>SUMIF(재고!D:D,제품!D131,재고!F:F)-SUMIF(주문_리스트!E:E,제품!D131,주문_리스트!H:H)</f>
        <v>-17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1977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1979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1986</v>
      </c>
      <c r="D134" s="288" t="s">
        <v>1203</v>
      </c>
      <c r="E134" s="288" t="s">
        <v>1986</v>
      </c>
      <c r="F134" s="52">
        <v>1700000</v>
      </c>
      <c r="H134">
        <f>SUMIF(재고!D:D,제품!D134,재고!F:F)-SUMIF(주문_리스트!E:E,제품!D134,주문_리스트!H:H)</f>
        <v>-44</v>
      </c>
    </row>
    <row r="135" spans="1:8" x14ac:dyDescent="0.3">
      <c r="A135">
        <v>134</v>
      </c>
      <c r="B135">
        <v>14</v>
      </c>
      <c r="D135" s="288" t="s">
        <v>2004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2016</v>
      </c>
      <c r="D136" s="288" t="s">
        <v>2017</v>
      </c>
      <c r="E136" s="288" t="s">
        <v>2016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2023</v>
      </c>
      <c r="F137" s="52">
        <v>84000</v>
      </c>
      <c r="H137">
        <f>SUMIF(재고!D:D,제품!D137,재고!F:F)-SUMIF(주문_리스트!E:E,제품!D137,주문_리스트!H:H)</f>
        <v>-6</v>
      </c>
    </row>
    <row r="138" spans="1:8" x14ac:dyDescent="0.3">
      <c r="A138">
        <v>137</v>
      </c>
      <c r="D138" s="288" t="s">
        <v>2026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3830</v>
      </c>
      <c r="D139" s="288" t="s">
        <v>2676</v>
      </c>
      <c r="E139" s="288" t="s">
        <v>3830</v>
      </c>
      <c r="F139" s="52">
        <v>1200000</v>
      </c>
      <c r="H139">
        <f>SUMIF(재고!D:D,제품!D139,재고!F:F)-SUMIF(주문_리스트!E:E,제품!D139,주문_리스트!H:H)</f>
        <v>-7</v>
      </c>
    </row>
    <row r="140" spans="1:8" x14ac:dyDescent="0.3">
      <c r="A140">
        <v>139</v>
      </c>
      <c r="B140">
        <v>14</v>
      </c>
      <c r="C140" s="288" t="s">
        <v>3564</v>
      </c>
      <c r="D140" s="288" t="s">
        <v>2674</v>
      </c>
      <c r="E140" s="288" t="s">
        <v>3564</v>
      </c>
      <c r="F140" s="52">
        <v>1000000</v>
      </c>
      <c r="H140">
        <f>SUMIF(재고!D:D,제품!D140,재고!F:F)-SUMIF(주문_리스트!E:E,제품!D140,주문_리스트!H:H)</f>
        <v>-7</v>
      </c>
    </row>
    <row r="141" spans="1:8" x14ac:dyDescent="0.3">
      <c r="A141">
        <v>140</v>
      </c>
      <c r="B141">
        <v>4</v>
      </c>
      <c r="C141" s="288" t="s">
        <v>4660</v>
      </c>
      <c r="D141" s="288" t="s">
        <v>4659</v>
      </c>
      <c r="E141" s="288" t="s">
        <v>4660</v>
      </c>
      <c r="F141" s="52">
        <v>900000</v>
      </c>
      <c r="H141">
        <v>-1</v>
      </c>
    </row>
    <row r="142" spans="1:8" x14ac:dyDescent="0.3">
      <c r="A142">
        <v>141</v>
      </c>
      <c r="B142">
        <v>8</v>
      </c>
      <c r="C142" s="288" t="s">
        <v>1905</v>
      </c>
      <c r="D142" s="288" t="s">
        <v>2133</v>
      </c>
      <c r="E142" s="288" t="s">
        <v>1905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2054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2080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3969</v>
      </c>
      <c r="D145" s="288" t="s">
        <v>2204</v>
      </c>
      <c r="E145" s="288" t="s">
        <v>3969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2101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2573</v>
      </c>
      <c r="D147" s="288" t="s">
        <v>2334</v>
      </c>
      <c r="E147" s="288" t="s">
        <v>2573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-7</v>
      </c>
    </row>
    <row r="148" spans="1:9" x14ac:dyDescent="0.3">
      <c r="A148">
        <v>147</v>
      </c>
      <c r="B148">
        <v>14</v>
      </c>
      <c r="C148" s="288" t="s">
        <v>3752</v>
      </c>
      <c r="D148" s="288" t="s">
        <v>2674</v>
      </c>
      <c r="E148" s="288" t="s">
        <v>3752</v>
      </c>
      <c r="H148">
        <v>-3</v>
      </c>
    </row>
    <row r="149" spans="1:9" x14ac:dyDescent="0.3">
      <c r="A149">
        <v>148</v>
      </c>
      <c r="B149">
        <v>2</v>
      </c>
      <c r="D149" s="288" t="s">
        <v>2119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2120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2678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-8</v>
      </c>
    </row>
    <row r="152" spans="1:9" x14ac:dyDescent="0.3">
      <c r="A152">
        <v>151</v>
      </c>
      <c r="B152">
        <v>14</v>
      </c>
      <c r="C152" s="288" t="s">
        <v>3565</v>
      </c>
      <c r="D152" s="288" t="s">
        <v>2509</v>
      </c>
      <c r="E152" s="288" t="s">
        <v>3565</v>
      </c>
      <c r="F152" s="52">
        <v>1550000</v>
      </c>
      <c r="H152">
        <f>SUMIF(재고!D:D,제품!D152,재고!F:F)-SUMIF(주문_리스트!E:E,제품!D152,주문_리스트!H:H)</f>
        <v>-2</v>
      </c>
    </row>
    <row r="153" spans="1:9" x14ac:dyDescent="0.3">
      <c r="A153">
        <v>152</v>
      </c>
      <c r="B153">
        <v>4</v>
      </c>
      <c r="D153" s="288" t="s">
        <v>2149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2685</v>
      </c>
    </row>
    <row r="154" spans="1:9" x14ac:dyDescent="0.3">
      <c r="A154">
        <v>153</v>
      </c>
      <c r="B154">
        <v>3</v>
      </c>
      <c r="D154" s="288" t="s">
        <v>2151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2153</v>
      </c>
      <c r="F155" s="52">
        <v>1200000</v>
      </c>
      <c r="H155">
        <f>SUMIF(재고!D:D,제품!D155,재고!F:F)-SUMIF(주문_리스트!E:E,제품!D155,주문_리스트!H:H)</f>
        <v>-2</v>
      </c>
    </row>
    <row r="156" spans="1:9" x14ac:dyDescent="0.3">
      <c r="A156">
        <v>155</v>
      </c>
      <c r="C156" s="288">
        <v>2295001282</v>
      </c>
      <c r="D156" s="288" t="s">
        <v>2513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-27</v>
      </c>
    </row>
    <row r="157" spans="1:9" x14ac:dyDescent="0.3">
      <c r="A157">
        <v>156</v>
      </c>
      <c r="D157" s="288" t="s">
        <v>2572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-2</v>
      </c>
    </row>
    <row r="158" spans="1:9" x14ac:dyDescent="0.3">
      <c r="A158">
        <v>157</v>
      </c>
      <c r="D158" s="288" t="s">
        <v>2223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2234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2239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2249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4066</v>
      </c>
      <c r="D162" s="288" t="s">
        <v>2265</v>
      </c>
      <c r="E162" s="288" t="s">
        <v>4066</v>
      </c>
      <c r="F162" s="52">
        <v>80000</v>
      </c>
      <c r="G162" s="52">
        <v>45000</v>
      </c>
      <c r="H162">
        <v>-1</v>
      </c>
      <c r="I162" s="52" t="s">
        <v>4067</v>
      </c>
    </row>
    <row r="163" spans="1:9" x14ac:dyDescent="0.3">
      <c r="A163">
        <v>162</v>
      </c>
      <c r="C163" s="288">
        <v>1087327175</v>
      </c>
      <c r="D163" s="288" t="s">
        <v>2263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-2</v>
      </c>
      <c r="I163" s="52" t="s">
        <v>2264</v>
      </c>
    </row>
    <row r="164" spans="1:9" x14ac:dyDescent="0.3">
      <c r="A164">
        <v>163</v>
      </c>
      <c r="B164">
        <v>3</v>
      </c>
      <c r="C164" s="288" t="s">
        <v>2266</v>
      </c>
      <c r="D164" s="288" t="s">
        <v>2267</v>
      </c>
      <c r="E164" s="288" t="s">
        <v>2266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2464</v>
      </c>
      <c r="D165" s="288" t="s">
        <v>2465</v>
      </c>
      <c r="E165" s="288" t="s">
        <v>2464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2513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-27</v>
      </c>
    </row>
    <row r="167" spans="1:9" x14ac:dyDescent="0.3">
      <c r="A167">
        <v>166</v>
      </c>
      <c r="B167">
        <v>3</v>
      </c>
      <c r="D167" s="288" t="s">
        <v>2283</v>
      </c>
      <c r="F167" s="52">
        <v>1600000</v>
      </c>
      <c r="H167">
        <f>SUMIF(재고!D:D,제품!D167,재고!F:F)-SUMIF(주문_리스트!E:E,제품!D167,주문_리스트!H:H)</f>
        <v>-19</v>
      </c>
    </row>
    <row r="168" spans="1:9" x14ac:dyDescent="0.3">
      <c r="A168">
        <v>167</v>
      </c>
      <c r="D168" s="288" t="s">
        <v>2311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2292</v>
      </c>
      <c r="F169" s="52">
        <v>650000</v>
      </c>
      <c r="H169">
        <f>SUMIF(재고!D:D,제품!D169,재고!F:F)-SUMIF(주문_리스트!E:E,제품!D169,주문_리스트!H:H)</f>
        <v>-22</v>
      </c>
    </row>
    <row r="170" spans="1:9" x14ac:dyDescent="0.3">
      <c r="A170">
        <v>169</v>
      </c>
      <c r="C170" s="288">
        <v>415089709</v>
      </c>
      <c r="D170" s="288" t="s">
        <v>2513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-27</v>
      </c>
    </row>
    <row r="171" spans="1:9" x14ac:dyDescent="0.3">
      <c r="A171">
        <v>170</v>
      </c>
      <c r="B171">
        <v>1</v>
      </c>
      <c r="C171" s="288" t="s">
        <v>2320</v>
      </c>
      <c r="D171" s="288" t="s">
        <v>3061</v>
      </c>
      <c r="E171" s="288" t="s">
        <v>2320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2323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2658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2336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2340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2878</v>
      </c>
      <c r="D176" s="288" t="s">
        <v>2879</v>
      </c>
      <c r="E176" s="288" t="s">
        <v>2878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2880</v>
      </c>
    </row>
    <row r="177" spans="1:8" x14ac:dyDescent="0.3">
      <c r="A177">
        <v>176</v>
      </c>
      <c r="D177" s="288" t="s">
        <v>2388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2390</v>
      </c>
      <c r="D178" s="288" t="s">
        <v>2391</v>
      </c>
      <c r="E178" s="288" t="s">
        <v>2390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2395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2408</v>
      </c>
      <c r="D180" s="288" t="s">
        <v>2375</v>
      </c>
      <c r="E180" s="288" t="s">
        <v>2408</v>
      </c>
      <c r="F180" s="52">
        <v>770000</v>
      </c>
      <c r="H180">
        <f>SUMIF(재고!D:D,제품!D180,재고!F:F)-SUMIF(주문_리스트!E:E,제품!D180,주문_리스트!H:H)</f>
        <v>-12</v>
      </c>
    </row>
    <row r="181" spans="1:8" x14ac:dyDescent="0.3">
      <c r="A181">
        <v>180</v>
      </c>
      <c r="B181">
        <v>3</v>
      </c>
      <c r="C181" s="288" t="s">
        <v>2415</v>
      </c>
      <c r="D181" s="288" t="s">
        <v>2416</v>
      </c>
      <c r="E181" s="288" t="s">
        <v>2415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2417</v>
      </c>
      <c r="D182" s="288" t="s">
        <v>2418</v>
      </c>
      <c r="E182" s="288" t="s">
        <v>2417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2446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2490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2504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2503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2556</v>
      </c>
      <c r="D187" s="288" t="s">
        <v>2557</v>
      </c>
      <c r="E187" s="288" t="s">
        <v>2556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2813</v>
      </c>
      <c r="D188" s="288" t="s">
        <v>2814</v>
      </c>
      <c r="E188" s="288" t="s">
        <v>2813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-2</v>
      </c>
    </row>
    <row r="189" spans="1:8" x14ac:dyDescent="0.3">
      <c r="A189">
        <v>188</v>
      </c>
      <c r="B189">
        <v>12</v>
      </c>
      <c r="C189" s="288" t="s">
        <v>2606</v>
      </c>
      <c r="D189" s="288" t="s">
        <v>2607</v>
      </c>
      <c r="E189" s="288" t="s">
        <v>2606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-2</v>
      </c>
    </row>
    <row r="190" spans="1:8" x14ac:dyDescent="0.3">
      <c r="A190">
        <v>189</v>
      </c>
      <c r="B190">
        <v>2</v>
      </c>
      <c r="D190" s="288" t="s">
        <v>2613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2642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2680</v>
      </c>
      <c r="D192" s="288" t="s">
        <v>2681</v>
      </c>
      <c r="E192" s="288" t="s">
        <v>2680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2703</v>
      </c>
      <c r="D193" s="288" t="s">
        <v>2704</v>
      </c>
      <c r="E193" s="288" t="s">
        <v>2703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2715</v>
      </c>
      <c r="F194" s="52">
        <v>150000</v>
      </c>
      <c r="H194">
        <f>SUMIF(재고!D:D,제품!D194,재고!F:F)-SUMIF(주문_리스트!E:E,제품!D194,주문_리스트!H:H)</f>
        <v>-1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2740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-2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2742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-5</v>
      </c>
      <c r="I196" s="52" t="s">
        <v>2743</v>
      </c>
    </row>
    <row r="197" spans="1:9" x14ac:dyDescent="0.3">
      <c r="A197">
        <v>196</v>
      </c>
      <c r="B197">
        <v>14</v>
      </c>
      <c r="C197" s="288" t="s">
        <v>2833</v>
      </c>
      <c r="D197" s="288" t="s">
        <v>2834</v>
      </c>
      <c r="E197" s="288" t="s">
        <v>2833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2835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1753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-6</v>
      </c>
    </row>
    <row r="199" spans="1:9" x14ac:dyDescent="0.3">
      <c r="A199">
        <v>198</v>
      </c>
      <c r="B199">
        <v>3</v>
      </c>
      <c r="C199" s="288" t="s">
        <v>2839</v>
      </c>
      <c r="D199" s="288" t="s">
        <v>2841</v>
      </c>
      <c r="E199" s="288" t="s">
        <v>2839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2913</v>
      </c>
      <c r="D200" s="288" t="s">
        <v>2914</v>
      </c>
      <c r="E200" s="288" t="s">
        <v>2913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4031</v>
      </c>
      <c r="D201" s="288" t="s">
        <v>4032</v>
      </c>
      <c r="E201" s="288" t="s">
        <v>4031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2877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2895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2915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>
        <v>6058008117</v>
      </c>
      <c r="D205" s="288" t="s">
        <v>3116</v>
      </c>
      <c r="E205" s="288">
        <v>6058008117</v>
      </c>
      <c r="F205" s="52">
        <v>900000</v>
      </c>
      <c r="H205">
        <f>SUMIF(재고!D:D,제품!D205,재고!F:F)-SUMIF(주문_리스트!E:E,제품!D205,주문_리스트!H:H)</f>
        <v>0</v>
      </c>
    </row>
    <row r="206" spans="1:9" x14ac:dyDescent="0.3">
      <c r="A206">
        <v>205</v>
      </c>
      <c r="B206">
        <v>14</v>
      </c>
      <c r="C206" s="288" t="s">
        <v>3108</v>
      </c>
      <c r="D206" s="288" t="s">
        <v>3524</v>
      </c>
      <c r="E206" s="288" t="s">
        <v>3108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2945</v>
      </c>
      <c r="D207" s="288" t="s">
        <v>2946</v>
      </c>
      <c r="E207" s="288" t="s">
        <v>2945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2949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2978</v>
      </c>
      <c r="D209" s="288" t="s">
        <v>2979</v>
      </c>
      <c r="E209" s="288" t="s">
        <v>2978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3065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2910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-27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3115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3115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3124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3157</v>
      </c>
      <c r="D215" s="288" t="s">
        <v>2375</v>
      </c>
      <c r="E215" s="288" t="s">
        <v>3157</v>
      </c>
      <c r="F215" s="52">
        <v>1550000</v>
      </c>
      <c r="H215">
        <f>SUMIF(재고!D:D,제품!D215,재고!F:F)-SUMIF(주문_리스트!E:E,제품!D215,주문_리스트!H:H)</f>
        <v>-12</v>
      </c>
    </row>
    <row r="216" spans="1:9" x14ac:dyDescent="0.3">
      <c r="A216">
        <v>215</v>
      </c>
      <c r="B216">
        <v>12</v>
      </c>
      <c r="C216" s="288" t="s">
        <v>3558</v>
      </c>
      <c r="D216" s="288" t="s">
        <v>4493</v>
      </c>
      <c r="E216" s="288" t="s">
        <v>3558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3206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3266</v>
      </c>
      <c r="D218" s="288" t="s">
        <v>3207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3267</v>
      </c>
      <c r="D219" s="288" t="s">
        <v>3264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3265</v>
      </c>
    </row>
    <row r="220" spans="1:9" x14ac:dyDescent="0.3">
      <c r="A220">
        <v>219</v>
      </c>
      <c r="B220">
        <v>4</v>
      </c>
      <c r="C220" s="288" t="s">
        <v>3273</v>
      </c>
      <c r="D220" s="288" t="s">
        <v>3274</v>
      </c>
      <c r="E220" s="288" t="s">
        <v>3273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3302</v>
      </c>
      <c r="D221" s="288" t="s">
        <v>3303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3374</v>
      </c>
      <c r="D222" s="288" t="s">
        <v>3375</v>
      </c>
      <c r="E222" s="288" t="s">
        <v>3374</v>
      </c>
      <c r="H222">
        <f>SUMIF(재고!D:D,제품!D222,재고!F:F)-SUMIF(주문_리스트!E:E,제품!D222,주문_리스트!H:H)</f>
        <v>-1</v>
      </c>
      <c r="I222" s="52" t="s">
        <v>3376</v>
      </c>
    </row>
    <row r="223" spans="1:9" x14ac:dyDescent="0.3">
      <c r="A223">
        <v>222</v>
      </c>
      <c r="B223">
        <v>1</v>
      </c>
      <c r="C223" s="288" t="s">
        <v>3403</v>
      </c>
      <c r="D223" s="288" t="s">
        <v>3404</v>
      </c>
      <c r="E223" s="288" t="s">
        <v>3403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3429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3466</v>
      </c>
      <c r="D225" s="288" t="s">
        <v>3467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3511</v>
      </c>
      <c r="D226" s="288" t="s">
        <v>3212</v>
      </c>
      <c r="E226" s="288" t="s">
        <v>3511</v>
      </c>
      <c r="F226" s="52">
        <v>1100000</v>
      </c>
      <c r="H226">
        <f>SUMIF(재고!D:D,제품!D226,재고!F:F)-SUMIF(주문_리스트!E:E,제품!D226,주문_리스트!H:H)</f>
        <v>-6</v>
      </c>
    </row>
    <row r="227" spans="1:8" x14ac:dyDescent="0.3">
      <c r="A227">
        <v>226</v>
      </c>
      <c r="B227">
        <v>2</v>
      </c>
      <c r="C227" s="288" t="s">
        <v>3537</v>
      </c>
      <c r="D227" s="288" t="s">
        <v>3538</v>
      </c>
      <c r="E227" s="288" t="s">
        <v>3537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3545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4492</v>
      </c>
      <c r="D229" s="288" t="s">
        <v>4494</v>
      </c>
      <c r="E229" s="288" t="s">
        <v>4492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3569</v>
      </c>
      <c r="F230" s="52">
        <v>2200000</v>
      </c>
      <c r="H230">
        <f>SUMIF(재고!D:D,제품!D230,재고!F:F)-SUMIF(주문_리스트!E:E,제품!D230,주문_리스트!H:H)</f>
        <v>-10</v>
      </c>
    </row>
    <row r="231" spans="1:8" x14ac:dyDescent="0.3">
      <c r="A231">
        <v>230</v>
      </c>
      <c r="B231">
        <v>15</v>
      </c>
      <c r="C231" s="288" t="s">
        <v>3574</v>
      </c>
      <c r="D231" s="288" t="s">
        <v>3575</v>
      </c>
      <c r="E231" s="288" t="s">
        <v>3574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3577</v>
      </c>
      <c r="D232" s="288" t="s">
        <v>3578</v>
      </c>
      <c r="E232" s="288" t="s">
        <v>3577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3579</v>
      </c>
      <c r="D233" s="288" t="s">
        <v>3569</v>
      </c>
      <c r="E233" s="288" t="s">
        <v>3579</v>
      </c>
      <c r="F233" s="52">
        <v>2200000</v>
      </c>
      <c r="H233">
        <f>SUMIF(재고!D:D,제품!D233,재고!F:F)-SUMIF(주문_리스트!E:E,제품!D233,주문_리스트!H:H)</f>
        <v>-10</v>
      </c>
    </row>
    <row r="234" spans="1:8" x14ac:dyDescent="0.3">
      <c r="A234">
        <v>233</v>
      </c>
      <c r="B234">
        <v>3</v>
      </c>
      <c r="C234" s="288" t="s">
        <v>3580</v>
      </c>
      <c r="D234" s="288" t="s">
        <v>3581</v>
      </c>
      <c r="E234" s="288" t="s">
        <v>3580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3615</v>
      </c>
      <c r="D235" s="288" t="s">
        <v>3616</v>
      </c>
      <c r="E235" s="288" t="s">
        <v>3615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-2</v>
      </c>
    </row>
    <row r="236" spans="1:8" x14ac:dyDescent="0.3">
      <c r="A236">
        <v>235</v>
      </c>
      <c r="B236">
        <v>13</v>
      </c>
      <c r="C236" s="288" t="s">
        <v>3810</v>
      </c>
      <c r="D236" s="288" t="s">
        <v>3811</v>
      </c>
      <c r="E236" s="288" t="s">
        <v>3810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3822</v>
      </c>
      <c r="D237" s="288" t="s">
        <v>3822</v>
      </c>
      <c r="E237" s="288" t="s">
        <v>3823</v>
      </c>
      <c r="F237" s="52">
        <v>2500000</v>
      </c>
      <c r="H237">
        <f>SUMIF(재고!D:D,제품!D237,재고!F:F)-SUMIF(주문_리스트!E:E,제품!D237,주문_리스트!H:H)</f>
        <v>-1</v>
      </c>
    </row>
    <row r="238" spans="1:8" x14ac:dyDescent="0.3">
      <c r="A238">
        <v>241</v>
      </c>
      <c r="B238">
        <v>7</v>
      </c>
      <c r="D238" s="288" t="s">
        <v>3836</v>
      </c>
      <c r="E238" s="288" t="s">
        <v>3837</v>
      </c>
      <c r="F238" s="52">
        <v>10000</v>
      </c>
    </row>
    <row r="239" spans="1:8" x14ac:dyDescent="0.3">
      <c r="A239">
        <v>242</v>
      </c>
      <c r="B239">
        <v>2</v>
      </c>
      <c r="C239" s="288" t="s">
        <v>3861</v>
      </c>
      <c r="D239" s="288" t="s">
        <v>3862</v>
      </c>
      <c r="E239" s="288" t="s">
        <v>3861</v>
      </c>
    </row>
    <row r="240" spans="1:8" x14ac:dyDescent="0.3">
      <c r="A240">
        <v>243</v>
      </c>
      <c r="B240">
        <v>4</v>
      </c>
      <c r="C240" s="288" t="s">
        <v>3898</v>
      </c>
      <c r="D240" s="288" t="s">
        <v>3899</v>
      </c>
      <c r="E240" s="288" t="s">
        <v>3898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3930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3935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1205</v>
      </c>
      <c r="D243" s="288" t="s">
        <v>3937</v>
      </c>
      <c r="E243" s="288" t="s">
        <v>1205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3951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3961</v>
      </c>
      <c r="D245" s="288" t="s">
        <v>3962</v>
      </c>
      <c r="E245" s="288" t="s">
        <v>3961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3984</v>
      </c>
      <c r="D246" s="288" t="s">
        <v>2910</v>
      </c>
      <c r="E246" s="288" t="s">
        <v>3984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3987</v>
      </c>
      <c r="D247" s="288" t="s">
        <v>3988</v>
      </c>
      <c r="E247" s="288" t="s">
        <v>3987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4007</v>
      </c>
      <c r="D248" s="288" t="s">
        <v>4008</v>
      </c>
      <c r="E248" s="288" t="s">
        <v>4007</v>
      </c>
      <c r="F248" s="52">
        <v>100000</v>
      </c>
      <c r="G248" s="52">
        <v>45000</v>
      </c>
      <c r="I248" s="52" t="s">
        <v>2218</v>
      </c>
    </row>
    <row r="249" spans="1:9" x14ac:dyDescent="0.3">
      <c r="A249">
        <v>252</v>
      </c>
      <c r="B249">
        <v>16</v>
      </c>
      <c r="C249" s="288" t="s">
        <v>4025</v>
      </c>
      <c r="D249" s="288" t="s">
        <v>4026</v>
      </c>
      <c r="E249" s="288" t="s">
        <v>4025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1946</v>
      </c>
      <c r="D250" s="288" t="s">
        <v>4030</v>
      </c>
      <c r="E250" s="288" t="s">
        <v>1946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4086</v>
      </c>
      <c r="D251" s="288" t="s">
        <v>2910</v>
      </c>
      <c r="E251" s="288" t="s">
        <v>4086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4097</v>
      </c>
      <c r="D252" s="288" t="s">
        <v>4098</v>
      </c>
      <c r="E252" s="288" t="s">
        <v>4097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4153</v>
      </c>
      <c r="D253" s="288" t="s">
        <v>2375</v>
      </c>
      <c r="E253" s="288" t="s">
        <v>4153</v>
      </c>
      <c r="I253" s="52" t="s">
        <v>4154</v>
      </c>
    </row>
    <row r="254" spans="1:9" x14ac:dyDescent="0.3">
      <c r="A254">
        <v>257</v>
      </c>
      <c r="B254">
        <v>3</v>
      </c>
      <c r="C254" s="288" t="s">
        <v>4173</v>
      </c>
      <c r="D254" s="288" t="s">
        <v>3115</v>
      </c>
      <c r="E254" s="288" t="s">
        <v>4173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4237</v>
      </c>
      <c r="D255" s="288" t="s">
        <v>4238</v>
      </c>
      <c r="E255" s="288" t="s">
        <v>4237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4252</v>
      </c>
      <c r="D256" s="288" t="s">
        <v>1203</v>
      </c>
      <c r="E256" s="288" t="s">
        <v>4252</v>
      </c>
      <c r="F256" s="52">
        <v>1200000</v>
      </c>
    </row>
    <row r="257" spans="1:9" x14ac:dyDescent="0.3">
      <c r="A257">
        <v>260</v>
      </c>
      <c r="D257" s="288" t="s">
        <v>4290</v>
      </c>
      <c r="F257" s="52">
        <v>1090910</v>
      </c>
    </row>
    <row r="258" spans="1:9" x14ac:dyDescent="0.3">
      <c r="A258">
        <v>261</v>
      </c>
      <c r="B258">
        <v>6</v>
      </c>
      <c r="C258" s="288" t="s">
        <v>4386</v>
      </c>
      <c r="D258" s="288" t="s">
        <v>4387</v>
      </c>
      <c r="E258" s="288" t="s">
        <v>4386</v>
      </c>
    </row>
    <row r="259" spans="1:9" x14ac:dyDescent="0.3">
      <c r="A259">
        <v>262</v>
      </c>
      <c r="B259">
        <v>3</v>
      </c>
      <c r="C259" s="288" t="s">
        <v>4450</v>
      </c>
      <c r="D259" s="288" t="s">
        <v>4451</v>
      </c>
      <c r="E259" s="288" t="s">
        <v>4450</v>
      </c>
    </row>
    <row r="260" spans="1:9" x14ac:dyDescent="0.3">
      <c r="A260">
        <v>263</v>
      </c>
      <c r="B260">
        <v>1</v>
      </c>
      <c r="C260" s="288" t="s">
        <v>4521</v>
      </c>
      <c r="D260" s="288" t="s">
        <v>1201</v>
      </c>
      <c r="E260" s="288" t="s">
        <v>4521</v>
      </c>
      <c r="F260" s="52">
        <v>1600000</v>
      </c>
    </row>
    <row r="261" spans="1:9" x14ac:dyDescent="0.3">
      <c r="A261">
        <v>264</v>
      </c>
      <c r="B261">
        <v>15</v>
      </c>
      <c r="C261" s="288" t="s">
        <v>4522</v>
      </c>
      <c r="D261" s="288" t="s">
        <v>4523</v>
      </c>
      <c r="E261" s="288" t="s">
        <v>4522</v>
      </c>
    </row>
    <row r="262" spans="1:9" x14ac:dyDescent="0.3">
      <c r="A262">
        <v>265</v>
      </c>
      <c r="B262">
        <v>2</v>
      </c>
      <c r="D262" s="288" t="s">
        <v>4545</v>
      </c>
      <c r="F262" s="52">
        <v>450000</v>
      </c>
      <c r="G262" s="52">
        <v>180000</v>
      </c>
    </row>
    <row r="263" spans="1:9" x14ac:dyDescent="0.3">
      <c r="A263">
        <v>266</v>
      </c>
      <c r="B263">
        <v>17</v>
      </c>
      <c r="C263" s="288" t="s">
        <v>4555</v>
      </c>
      <c r="D263" s="288" t="s">
        <v>4556</v>
      </c>
      <c r="E263" s="288" t="s">
        <v>4555</v>
      </c>
      <c r="F263" s="52">
        <v>850000</v>
      </c>
    </row>
    <row r="264" spans="1:9" x14ac:dyDescent="0.3">
      <c r="A264">
        <v>267</v>
      </c>
      <c r="B264">
        <v>17</v>
      </c>
      <c r="C264" s="288" t="s">
        <v>4572</v>
      </c>
      <c r="D264" s="288" t="s">
        <v>4573</v>
      </c>
      <c r="E264" s="288" t="s">
        <v>4572</v>
      </c>
      <c r="F264" s="52">
        <v>300000</v>
      </c>
    </row>
    <row r="265" spans="1:9" x14ac:dyDescent="0.3">
      <c r="A265">
        <v>268</v>
      </c>
      <c r="B265">
        <v>15</v>
      </c>
      <c r="C265" s="288" t="s">
        <v>4575</v>
      </c>
      <c r="D265" s="288" t="s">
        <v>4576</v>
      </c>
      <c r="E265" s="288" t="s">
        <v>4575</v>
      </c>
      <c r="F265" s="52">
        <v>650000</v>
      </c>
    </row>
    <row r="266" spans="1:9" x14ac:dyDescent="0.3">
      <c r="A266">
        <v>269</v>
      </c>
      <c r="D266" s="288" t="s">
        <v>4637</v>
      </c>
      <c r="F266" s="52">
        <v>850000</v>
      </c>
    </row>
    <row r="267" spans="1:9" x14ac:dyDescent="0.3">
      <c r="A267">
        <v>270</v>
      </c>
      <c r="B267">
        <v>8</v>
      </c>
      <c r="C267" s="288" t="s">
        <v>4663</v>
      </c>
      <c r="D267" s="288" t="s">
        <v>4664</v>
      </c>
      <c r="E267" s="288" t="s">
        <v>4663</v>
      </c>
      <c r="F267" s="52">
        <v>357000</v>
      </c>
    </row>
    <row r="268" spans="1:9" x14ac:dyDescent="0.3">
      <c r="A268">
        <v>271</v>
      </c>
      <c r="B268">
        <v>8</v>
      </c>
      <c r="C268" s="288" t="s">
        <v>3837</v>
      </c>
      <c r="D268" s="288" t="s">
        <v>4665</v>
      </c>
      <c r="E268" s="288" t="s">
        <v>3837</v>
      </c>
      <c r="F268" s="52">
        <v>8500</v>
      </c>
    </row>
    <row r="269" spans="1:9" x14ac:dyDescent="0.3">
      <c r="A269">
        <v>272</v>
      </c>
      <c r="D269" s="288" t="s">
        <v>3130</v>
      </c>
      <c r="F269" s="52">
        <v>250000</v>
      </c>
    </row>
    <row r="270" spans="1:9" x14ac:dyDescent="0.3">
      <c r="A270">
        <v>273</v>
      </c>
      <c r="C270" s="288" t="s">
        <v>4689</v>
      </c>
      <c r="D270" s="288" t="s">
        <v>3886</v>
      </c>
      <c r="E270" s="288" t="s">
        <v>4689</v>
      </c>
      <c r="F270" s="52">
        <v>70000</v>
      </c>
      <c r="G270" s="52">
        <v>40000</v>
      </c>
      <c r="I270" s="52" t="s">
        <v>4690</v>
      </c>
    </row>
    <row r="271" spans="1:9" x14ac:dyDescent="0.3">
      <c r="A271">
        <v>274</v>
      </c>
      <c r="B271">
        <v>3</v>
      </c>
      <c r="C271" s="288" t="s">
        <v>4706</v>
      </c>
      <c r="D271" s="288" t="s">
        <v>4707</v>
      </c>
      <c r="E271" s="288" t="s">
        <v>4706</v>
      </c>
      <c r="F271" s="52">
        <v>22000</v>
      </c>
    </row>
    <row r="272" spans="1:9" x14ac:dyDescent="0.3">
      <c r="A272">
        <v>275</v>
      </c>
      <c r="B272">
        <v>3</v>
      </c>
      <c r="C272" s="288" t="s">
        <v>4718</v>
      </c>
      <c r="D272" s="288" t="s">
        <v>4719</v>
      </c>
      <c r="E272" s="288" t="s">
        <v>4718</v>
      </c>
    </row>
    <row r="273" spans="1:7" x14ac:dyDescent="0.3">
      <c r="A273">
        <v>276</v>
      </c>
      <c r="B273">
        <v>1</v>
      </c>
      <c r="C273" s="288" t="s">
        <v>4720</v>
      </c>
      <c r="D273" s="288" t="s">
        <v>4721</v>
      </c>
      <c r="E273" s="288" t="s">
        <v>4720</v>
      </c>
    </row>
    <row r="274" spans="1:7" x14ac:dyDescent="0.3">
      <c r="A274">
        <v>277</v>
      </c>
      <c r="B274">
        <v>1</v>
      </c>
      <c r="C274" s="288" t="s">
        <v>1557</v>
      </c>
      <c r="D274" s="288" t="s">
        <v>4802</v>
      </c>
      <c r="E274" s="288" t="s">
        <v>1557</v>
      </c>
      <c r="F274" s="52">
        <v>1200000</v>
      </c>
    </row>
    <row r="275" spans="1:7" x14ac:dyDescent="0.3">
      <c r="A275">
        <v>278</v>
      </c>
      <c r="B275">
        <v>1</v>
      </c>
      <c r="C275" s="288" t="s">
        <v>4824</v>
      </c>
      <c r="D275" s="288" t="s">
        <v>4825</v>
      </c>
      <c r="E275" s="288" t="s">
        <v>4824</v>
      </c>
      <c r="F275" s="52">
        <v>1400000</v>
      </c>
    </row>
    <row r="276" spans="1:7" x14ac:dyDescent="0.3">
      <c r="A276">
        <v>279</v>
      </c>
      <c r="B276">
        <v>3</v>
      </c>
      <c r="C276" s="288" t="s">
        <v>4830</v>
      </c>
      <c r="D276" s="288" t="s">
        <v>4165</v>
      </c>
      <c r="E276" s="288" t="s">
        <v>4830</v>
      </c>
      <c r="F276" s="52">
        <v>1600000</v>
      </c>
    </row>
    <row r="277" spans="1:7" x14ac:dyDescent="0.3">
      <c r="A277">
        <v>280</v>
      </c>
      <c r="B277">
        <v>1</v>
      </c>
      <c r="C277" s="288" t="s">
        <v>4840</v>
      </c>
      <c r="D277" s="288" t="s">
        <v>4841</v>
      </c>
      <c r="E277" s="288" t="s">
        <v>4840</v>
      </c>
      <c r="F277" s="52">
        <v>150000</v>
      </c>
      <c r="G277" s="52">
        <v>110000</v>
      </c>
    </row>
    <row r="278" spans="1:7" x14ac:dyDescent="0.3">
      <c r="A278">
        <v>281</v>
      </c>
      <c r="B278">
        <v>4</v>
      </c>
      <c r="D278" s="288" t="s">
        <v>4847</v>
      </c>
      <c r="F278" s="52">
        <v>10000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F5" sqref="F5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2510</v>
      </c>
      <c r="E2" s="190">
        <v>28120504</v>
      </c>
    </row>
    <row r="3" spans="1:8" x14ac:dyDescent="0.3">
      <c r="A3">
        <v>2</v>
      </c>
      <c r="B3" s="13"/>
      <c r="C3" s="190"/>
      <c r="D3" s="190" t="s">
        <v>2188</v>
      </c>
    </row>
    <row r="4" spans="1:8" x14ac:dyDescent="0.3">
      <c r="A4">
        <v>3</v>
      </c>
      <c r="B4" s="13"/>
      <c r="C4" s="190"/>
      <c r="D4" s="190" t="s">
        <v>1141</v>
      </c>
    </row>
    <row r="5" spans="1:8" x14ac:dyDescent="0.3">
      <c r="A5">
        <v>4</v>
      </c>
      <c r="B5" s="13"/>
      <c r="D5" s="190" t="s">
        <v>1945</v>
      </c>
      <c r="E5" s="190" t="s">
        <v>1946</v>
      </c>
    </row>
    <row r="6" spans="1:8" x14ac:dyDescent="0.3">
      <c r="A6">
        <v>5</v>
      </c>
      <c r="C6" s="190"/>
      <c r="D6" s="190" t="s">
        <v>1634</v>
      </c>
    </row>
    <row r="7" spans="1:8" x14ac:dyDescent="0.3">
      <c r="A7">
        <v>6</v>
      </c>
      <c r="C7" s="190"/>
      <c r="D7" s="190" t="s">
        <v>1603</v>
      </c>
    </row>
    <row r="8" spans="1:8" x14ac:dyDescent="0.3">
      <c r="A8">
        <v>7</v>
      </c>
      <c r="C8" s="190"/>
      <c r="D8" s="190" t="s">
        <v>1737</v>
      </c>
    </row>
    <row r="9" spans="1:8" x14ac:dyDescent="0.3">
      <c r="A9">
        <v>8</v>
      </c>
      <c r="D9" s="190" t="s">
        <v>1140</v>
      </c>
    </row>
    <row r="10" spans="1:8" x14ac:dyDescent="0.3">
      <c r="A10">
        <v>9</v>
      </c>
      <c r="D10" s="190" t="s">
        <v>2912</v>
      </c>
      <c r="E10" s="190">
        <v>602000700</v>
      </c>
    </row>
    <row r="11" spans="1:8" x14ac:dyDescent="0.3">
      <c r="A11">
        <v>10</v>
      </c>
      <c r="D11" s="190" t="s">
        <v>1143</v>
      </c>
    </row>
    <row r="12" spans="1:8" x14ac:dyDescent="0.3">
      <c r="A12">
        <v>11</v>
      </c>
      <c r="D12" s="190" t="s">
        <v>1144</v>
      </c>
    </row>
    <row r="13" spans="1:8" x14ac:dyDescent="0.3">
      <c r="A13">
        <v>12</v>
      </c>
      <c r="D13" s="190" t="s">
        <v>1145</v>
      </c>
    </row>
    <row r="14" spans="1:8" x14ac:dyDescent="0.3">
      <c r="A14">
        <v>13</v>
      </c>
      <c r="D14" s="190" t="s">
        <v>2513</v>
      </c>
      <c r="E14" s="190">
        <v>415054509</v>
      </c>
    </row>
    <row r="15" spans="1:8" x14ac:dyDescent="0.3">
      <c r="A15">
        <v>14</v>
      </c>
      <c r="D15" s="190" t="s">
        <v>1648</v>
      </c>
      <c r="E15" s="190">
        <v>2830402</v>
      </c>
    </row>
    <row r="16" spans="1:8" x14ac:dyDescent="0.3">
      <c r="A16">
        <v>15</v>
      </c>
      <c r="D16" s="190" t="s">
        <v>2673</v>
      </c>
      <c r="E16" s="190">
        <v>2830506</v>
      </c>
    </row>
    <row r="17" spans="1:5" x14ac:dyDescent="0.3">
      <c r="A17">
        <v>16</v>
      </c>
      <c r="D17" s="190" t="s">
        <v>2677</v>
      </c>
      <c r="E17" s="190">
        <v>2820403</v>
      </c>
    </row>
    <row r="18" spans="1:5" x14ac:dyDescent="0.3">
      <c r="A18">
        <v>17</v>
      </c>
      <c r="D18" s="190" t="s">
        <v>1108</v>
      </c>
    </row>
    <row r="19" spans="1:5" x14ac:dyDescent="0.3">
      <c r="A19">
        <v>18</v>
      </c>
      <c r="D19" s="190" t="s">
        <v>2196</v>
      </c>
    </row>
    <row r="20" spans="1:5" x14ac:dyDescent="0.3">
      <c r="A20">
        <v>19</v>
      </c>
      <c r="D20" s="190" t="s">
        <v>2194</v>
      </c>
    </row>
    <row r="21" spans="1:5" x14ac:dyDescent="0.3">
      <c r="A21">
        <v>20</v>
      </c>
      <c r="D21" s="190" t="s">
        <v>1646</v>
      </c>
    </row>
    <row r="22" spans="1:5" x14ac:dyDescent="0.3">
      <c r="A22">
        <v>21</v>
      </c>
      <c r="D22" s="190" t="s">
        <v>2178</v>
      </c>
    </row>
    <row r="23" spans="1:5" x14ac:dyDescent="0.3">
      <c r="A23">
        <v>22</v>
      </c>
      <c r="D23" s="190" t="s">
        <v>2190</v>
      </c>
      <c r="E23" s="190" t="s">
        <v>1196</v>
      </c>
    </row>
    <row r="24" spans="1:5" x14ac:dyDescent="0.3">
      <c r="A24">
        <v>23</v>
      </c>
      <c r="D24" s="190" t="s">
        <v>2190</v>
      </c>
      <c r="E24" s="190" t="s">
        <v>1197</v>
      </c>
    </row>
    <row r="25" spans="1:5" x14ac:dyDescent="0.3">
      <c r="A25">
        <v>24</v>
      </c>
      <c r="D25" s="190" t="s">
        <v>2179</v>
      </c>
      <c r="E25" s="190" t="s">
        <v>1198</v>
      </c>
    </row>
    <row r="26" spans="1:5" x14ac:dyDescent="0.3">
      <c r="A26">
        <v>25</v>
      </c>
      <c r="D26" s="190" t="s">
        <v>2173</v>
      </c>
      <c r="E26" s="190" t="s">
        <v>1199</v>
      </c>
    </row>
    <row r="27" spans="1:5" x14ac:dyDescent="0.3">
      <c r="A27">
        <v>26</v>
      </c>
      <c r="D27" s="190" t="s">
        <v>1639</v>
      </c>
      <c r="E27" s="190" t="s">
        <v>1988</v>
      </c>
    </row>
    <row r="28" spans="1:5" x14ac:dyDescent="0.3">
      <c r="A28">
        <v>27</v>
      </c>
      <c r="C28" s="190"/>
      <c r="D28" s="190" t="s">
        <v>1216</v>
      </c>
      <c r="E28" s="190" t="s">
        <v>1218</v>
      </c>
    </row>
    <row r="29" spans="1:5" x14ac:dyDescent="0.3">
      <c r="A29">
        <v>28</v>
      </c>
      <c r="D29" s="190" t="s">
        <v>1203</v>
      </c>
      <c r="E29" s="190" t="s">
        <v>1202</v>
      </c>
    </row>
    <row r="30" spans="1:5" x14ac:dyDescent="0.3">
      <c r="A30">
        <v>29</v>
      </c>
      <c r="D30" s="190" t="s">
        <v>1203</v>
      </c>
      <c r="E30" s="190" t="s">
        <v>1204</v>
      </c>
    </row>
    <row r="31" spans="1:5" x14ac:dyDescent="0.3">
      <c r="A31">
        <v>30</v>
      </c>
      <c r="D31" s="190" t="s">
        <v>2209</v>
      </c>
      <c r="E31" s="190" t="s">
        <v>1754</v>
      </c>
    </row>
    <row r="32" spans="1:5" x14ac:dyDescent="0.3">
      <c r="A32">
        <v>31</v>
      </c>
      <c r="C32" s="190"/>
      <c r="D32" s="190" t="s">
        <v>1206</v>
      </c>
      <c r="E32" s="190" t="s">
        <v>1207</v>
      </c>
    </row>
    <row r="33" spans="1:5" x14ac:dyDescent="0.3">
      <c r="A33">
        <v>32</v>
      </c>
      <c r="D33" s="190" t="s">
        <v>2457</v>
      </c>
      <c r="E33" s="190" t="s">
        <v>1209</v>
      </c>
    </row>
    <row r="34" spans="1:5" x14ac:dyDescent="0.3">
      <c r="A34">
        <v>33</v>
      </c>
      <c r="D34" s="190" t="s">
        <v>2568</v>
      </c>
      <c r="E34" s="190" t="s">
        <v>2567</v>
      </c>
    </row>
    <row r="35" spans="1:5" x14ac:dyDescent="0.3">
      <c r="A35">
        <v>34</v>
      </c>
      <c r="D35" s="190" t="s">
        <v>2172</v>
      </c>
      <c r="E35" s="190" t="s">
        <v>1212</v>
      </c>
    </row>
    <row r="36" spans="1:5" x14ac:dyDescent="0.3">
      <c r="A36">
        <v>35</v>
      </c>
      <c r="D36" s="190" t="s">
        <v>1640</v>
      </c>
      <c r="E36" s="190" t="s">
        <v>1213</v>
      </c>
    </row>
    <row r="37" spans="1:5" x14ac:dyDescent="0.3">
      <c r="A37">
        <v>36</v>
      </c>
      <c r="C37" s="190"/>
      <c r="D37" s="190" t="s">
        <v>1360</v>
      </c>
      <c r="E37" s="190" t="s">
        <v>1361</v>
      </c>
    </row>
    <row r="38" spans="1:5" x14ac:dyDescent="0.3">
      <c r="A38">
        <v>37</v>
      </c>
      <c r="C38" s="190"/>
      <c r="D38" s="190" t="s">
        <v>1252</v>
      </c>
      <c r="E38" s="190" t="s">
        <v>1251</v>
      </c>
    </row>
    <row r="39" spans="1:5" x14ac:dyDescent="0.3">
      <c r="A39">
        <v>38</v>
      </c>
      <c r="D39" s="190" t="s">
        <v>2181</v>
      </c>
      <c r="E39" s="190" t="s">
        <v>1672</v>
      </c>
    </row>
    <row r="40" spans="1:5" x14ac:dyDescent="0.3">
      <c r="A40">
        <v>39</v>
      </c>
      <c r="D40" s="190" t="s">
        <v>1722</v>
      </c>
      <c r="E40" s="190" t="s">
        <v>1721</v>
      </c>
    </row>
    <row r="41" spans="1:5" x14ac:dyDescent="0.3">
      <c r="A41">
        <v>40</v>
      </c>
      <c r="D41" s="190" t="s">
        <v>1374</v>
      </c>
    </row>
    <row r="42" spans="1:5" x14ac:dyDescent="0.3">
      <c r="A42">
        <v>41</v>
      </c>
      <c r="D42" s="190" t="s">
        <v>1464</v>
      </c>
    </row>
    <row r="43" spans="1:5" x14ac:dyDescent="0.3">
      <c r="A43">
        <v>42</v>
      </c>
      <c r="D43" s="190" t="s">
        <v>1474</v>
      </c>
    </row>
    <row r="44" spans="1:5" x14ac:dyDescent="0.3">
      <c r="A44">
        <v>43</v>
      </c>
      <c r="D44" s="190" t="s">
        <v>1480</v>
      </c>
    </row>
    <row r="45" spans="1:5" x14ac:dyDescent="0.3">
      <c r="A45">
        <v>44</v>
      </c>
      <c r="D45" s="190" t="s">
        <v>2197</v>
      </c>
    </row>
    <row r="46" spans="1:5" x14ac:dyDescent="0.3">
      <c r="A46">
        <v>45</v>
      </c>
      <c r="D46" s="190" t="s">
        <v>2182</v>
      </c>
    </row>
    <row r="47" spans="1:5" x14ac:dyDescent="0.3">
      <c r="A47">
        <v>46</v>
      </c>
      <c r="D47" s="190" t="s">
        <v>2331</v>
      </c>
      <c r="E47" s="190" t="s">
        <v>2711</v>
      </c>
    </row>
    <row r="48" spans="1:5" x14ac:dyDescent="0.3">
      <c r="A48">
        <v>47</v>
      </c>
      <c r="D48" s="190" t="s">
        <v>2198</v>
      </c>
    </row>
    <row r="49" spans="1:5" x14ac:dyDescent="0.3">
      <c r="A49">
        <v>48</v>
      </c>
      <c r="D49" s="190" t="s">
        <v>1500</v>
      </c>
    </row>
    <row r="50" spans="1:5" x14ac:dyDescent="0.3">
      <c r="A50">
        <v>49</v>
      </c>
      <c r="D50" s="190" t="s">
        <v>1513</v>
      </c>
    </row>
    <row r="51" spans="1:5" x14ac:dyDescent="0.3">
      <c r="A51">
        <v>50</v>
      </c>
      <c r="D51" s="190" t="s">
        <v>1518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1529</v>
      </c>
    </row>
    <row r="55" spans="1:5" x14ac:dyDescent="0.3">
      <c r="A55">
        <v>54</v>
      </c>
      <c r="D55" s="190" t="s">
        <v>1811</v>
      </c>
      <c r="E55" s="190">
        <v>24152333903</v>
      </c>
    </row>
    <row r="56" spans="1:5" x14ac:dyDescent="0.3">
      <c r="A56">
        <v>55</v>
      </c>
      <c r="D56" s="190" t="s">
        <v>1549</v>
      </c>
    </row>
    <row r="57" spans="1:5" x14ac:dyDescent="0.3">
      <c r="A57">
        <v>56</v>
      </c>
      <c r="D57" s="190" t="s">
        <v>1964</v>
      </c>
      <c r="E57" s="190" t="s">
        <v>1641</v>
      </c>
    </row>
    <row r="58" spans="1:5" x14ac:dyDescent="0.3">
      <c r="A58">
        <v>57</v>
      </c>
      <c r="D58" s="190" t="s">
        <v>1420</v>
      </c>
      <c r="E58" s="190" t="s">
        <v>1207</v>
      </c>
    </row>
    <row r="59" spans="1:5" x14ac:dyDescent="0.3">
      <c r="A59">
        <v>58</v>
      </c>
      <c r="D59" s="190" t="s">
        <v>2199</v>
      </c>
      <c r="E59" s="190" t="s">
        <v>2739</v>
      </c>
    </row>
    <row r="60" spans="1:5" x14ac:dyDescent="0.3">
      <c r="A60">
        <v>59</v>
      </c>
      <c r="D60" s="190" t="s">
        <v>1360</v>
      </c>
      <c r="E60" s="190" t="s">
        <v>1643</v>
      </c>
    </row>
    <row r="61" spans="1:5" x14ac:dyDescent="0.3">
      <c r="A61">
        <v>60</v>
      </c>
      <c r="D61" s="190" t="s">
        <v>1645</v>
      </c>
      <c r="E61" s="190" t="s">
        <v>1644</v>
      </c>
    </row>
    <row r="62" spans="1:5" x14ac:dyDescent="0.3">
      <c r="A62">
        <v>61</v>
      </c>
      <c r="D62" s="190" t="s">
        <v>2675</v>
      </c>
      <c r="E62" s="190">
        <v>2820403</v>
      </c>
    </row>
    <row r="63" spans="1:5" x14ac:dyDescent="0.3">
      <c r="A63">
        <v>62</v>
      </c>
      <c r="D63" s="190" t="s">
        <v>2513</v>
      </c>
      <c r="E63" s="190">
        <v>415090409</v>
      </c>
    </row>
    <row r="64" spans="1:5" x14ac:dyDescent="0.3">
      <c r="A64">
        <v>63</v>
      </c>
      <c r="D64" s="190" t="s">
        <v>1621</v>
      </c>
      <c r="E64" s="190" t="s">
        <v>1620</v>
      </c>
    </row>
    <row r="65" spans="1:5" x14ac:dyDescent="0.3">
      <c r="A65">
        <v>64</v>
      </c>
      <c r="D65" s="190" t="s">
        <v>1623</v>
      </c>
    </row>
    <row r="66" spans="1:5" x14ac:dyDescent="0.3">
      <c r="A66">
        <v>65</v>
      </c>
      <c r="D66" s="190" t="s">
        <v>1630</v>
      </c>
    </row>
    <row r="67" spans="1:5" x14ac:dyDescent="0.3">
      <c r="A67">
        <v>66</v>
      </c>
      <c r="D67" s="190" t="s">
        <v>2183</v>
      </c>
      <c r="E67" s="190">
        <v>50228</v>
      </c>
    </row>
    <row r="68" spans="1:5" x14ac:dyDescent="0.3">
      <c r="A68">
        <v>67</v>
      </c>
      <c r="D68" s="190" t="s">
        <v>2183</v>
      </c>
      <c r="E68" s="190">
        <v>50229</v>
      </c>
    </row>
    <row r="69" spans="1:5" x14ac:dyDescent="0.3">
      <c r="A69">
        <v>68</v>
      </c>
      <c r="D69" s="190" t="s">
        <v>1647</v>
      </c>
    </row>
    <row r="70" spans="1:5" x14ac:dyDescent="0.3">
      <c r="A70">
        <v>69</v>
      </c>
      <c r="D70" s="190" t="s">
        <v>1647</v>
      </c>
    </row>
    <row r="71" spans="1:5" x14ac:dyDescent="0.3">
      <c r="A71">
        <v>70</v>
      </c>
      <c r="D71" s="190" t="s">
        <v>1655</v>
      </c>
    </row>
    <row r="72" spans="1:5" x14ac:dyDescent="0.3">
      <c r="A72">
        <v>71</v>
      </c>
      <c r="D72" s="190" t="s">
        <v>1662</v>
      </c>
    </row>
    <row r="73" spans="1:5" x14ac:dyDescent="0.3">
      <c r="A73">
        <v>72</v>
      </c>
      <c r="D73" s="190" t="s">
        <v>2570</v>
      </c>
      <c r="E73" s="190" t="s">
        <v>2569</v>
      </c>
    </row>
    <row r="74" spans="1:5" x14ac:dyDescent="0.3">
      <c r="A74">
        <v>73</v>
      </c>
      <c r="D74" s="190" t="s">
        <v>2191</v>
      </c>
      <c r="E74" s="190" t="s">
        <v>1673</v>
      </c>
    </row>
    <row r="75" spans="1:5" x14ac:dyDescent="0.3">
      <c r="A75">
        <v>74</v>
      </c>
      <c r="D75" s="190" t="s">
        <v>1763</v>
      </c>
      <c r="E75" s="190">
        <v>28111601</v>
      </c>
    </row>
    <row r="76" spans="1:5" x14ac:dyDescent="0.3">
      <c r="A76">
        <v>75</v>
      </c>
      <c r="D76" s="190" t="s">
        <v>1765</v>
      </c>
    </row>
    <row r="77" spans="1:5" x14ac:dyDescent="0.3">
      <c r="A77">
        <v>76</v>
      </c>
      <c r="D77" s="190" t="s">
        <v>2192</v>
      </c>
    </row>
    <row r="78" spans="1:5" x14ac:dyDescent="0.3">
      <c r="A78">
        <v>77</v>
      </c>
      <c r="D78" s="190" t="s">
        <v>1702</v>
      </c>
      <c r="E78" s="190" t="s">
        <v>1687</v>
      </c>
    </row>
    <row r="79" spans="1:5" x14ac:dyDescent="0.3">
      <c r="A79">
        <v>78</v>
      </c>
      <c r="D79" s="190" t="s">
        <v>1674</v>
      </c>
    </row>
    <row r="80" spans="1:5" x14ac:dyDescent="0.3">
      <c r="A80">
        <v>79</v>
      </c>
      <c r="D80" s="190" t="s">
        <v>1681</v>
      </c>
      <c r="E80" s="190">
        <v>1087298441</v>
      </c>
    </row>
    <row r="81" spans="1:5" x14ac:dyDescent="0.3">
      <c r="A81">
        <v>80</v>
      </c>
      <c r="D81" s="190" t="s">
        <v>2193</v>
      </c>
    </row>
    <row r="82" spans="1:5" x14ac:dyDescent="0.3">
      <c r="A82">
        <v>81</v>
      </c>
      <c r="D82" s="190" t="s">
        <v>1675</v>
      </c>
    </row>
    <row r="83" spans="1:5" x14ac:dyDescent="0.3">
      <c r="A83">
        <v>82</v>
      </c>
      <c r="D83" s="190" t="s">
        <v>1685</v>
      </c>
    </row>
    <row r="84" spans="1:5" x14ac:dyDescent="0.3">
      <c r="A84">
        <v>83</v>
      </c>
      <c r="D84" s="190" t="s">
        <v>1695</v>
      </c>
      <c r="E84" s="190">
        <v>24137542885</v>
      </c>
    </row>
    <row r="85" spans="1:5" x14ac:dyDescent="0.3">
      <c r="A85">
        <v>84</v>
      </c>
      <c r="D85" s="190" t="s">
        <v>1700</v>
      </c>
      <c r="E85" s="190">
        <v>24137519344</v>
      </c>
    </row>
    <row r="86" spans="1:5" x14ac:dyDescent="0.3">
      <c r="A86">
        <v>85</v>
      </c>
      <c r="D86" s="190" t="s">
        <v>2728</v>
      </c>
      <c r="E86" s="190" t="s">
        <v>2741</v>
      </c>
    </row>
    <row r="87" spans="1:5" x14ac:dyDescent="0.3">
      <c r="A87">
        <v>86</v>
      </c>
      <c r="D87" s="190" t="s">
        <v>1699</v>
      </c>
      <c r="E87" s="190" t="s">
        <v>1698</v>
      </c>
    </row>
    <row r="88" spans="1:5" x14ac:dyDescent="0.3">
      <c r="A88">
        <v>87</v>
      </c>
      <c r="D88" s="190" t="s">
        <v>1710</v>
      </c>
      <c r="E88" s="190" t="s">
        <v>1709</v>
      </c>
    </row>
    <row r="89" spans="1:5" x14ac:dyDescent="0.3">
      <c r="A89">
        <v>88</v>
      </c>
      <c r="D89" s="190" t="s">
        <v>1717</v>
      </c>
      <c r="E89" s="190">
        <v>2800802</v>
      </c>
    </row>
    <row r="90" spans="1:5" x14ac:dyDescent="0.3">
      <c r="A90">
        <v>89</v>
      </c>
      <c r="D90" s="190" t="s">
        <v>1718</v>
      </c>
      <c r="E90" s="190">
        <v>2800801</v>
      </c>
    </row>
    <row r="91" spans="1:5" x14ac:dyDescent="0.3">
      <c r="A91">
        <v>90</v>
      </c>
      <c r="D91" s="190" t="s">
        <v>2217</v>
      </c>
      <c r="E91" s="190" t="s">
        <v>1712</v>
      </c>
    </row>
    <row r="92" spans="1:5" x14ac:dyDescent="0.3">
      <c r="A92">
        <v>91</v>
      </c>
      <c r="D92" s="190" t="s">
        <v>2176</v>
      </c>
      <c r="E92" s="190" t="s">
        <v>1714</v>
      </c>
    </row>
    <row r="93" spans="1:5" x14ac:dyDescent="0.3">
      <c r="A93">
        <v>92</v>
      </c>
      <c r="D93" s="190" t="s">
        <v>1724</v>
      </c>
    </row>
    <row r="94" spans="1:5" x14ac:dyDescent="0.3">
      <c r="A94">
        <v>93</v>
      </c>
      <c r="D94" s="190" t="s">
        <v>2184</v>
      </c>
      <c r="E94" s="190" t="s">
        <v>1726</v>
      </c>
    </row>
    <row r="95" spans="1:5" x14ac:dyDescent="0.3">
      <c r="A95">
        <v>94</v>
      </c>
      <c r="D95" s="190" t="s">
        <v>2185</v>
      </c>
      <c r="E95" s="190" t="s">
        <v>1727</v>
      </c>
    </row>
    <row r="96" spans="1:5" x14ac:dyDescent="0.3">
      <c r="A96">
        <v>95</v>
      </c>
      <c r="D96" s="190" t="s">
        <v>2186</v>
      </c>
      <c r="E96" s="190" t="s">
        <v>1776</v>
      </c>
    </row>
    <row r="97" spans="1:5" x14ac:dyDescent="0.3">
      <c r="A97">
        <v>96</v>
      </c>
      <c r="D97" s="190" t="s">
        <v>1729</v>
      </c>
      <c r="E97" s="190" t="s">
        <v>1728</v>
      </c>
    </row>
    <row r="98" spans="1:5" x14ac:dyDescent="0.3">
      <c r="A98">
        <v>97</v>
      </c>
      <c r="D98" s="190" t="s">
        <v>1730</v>
      </c>
      <c r="E98" s="190">
        <v>2850701</v>
      </c>
    </row>
    <row r="99" spans="1:5" x14ac:dyDescent="0.3">
      <c r="A99">
        <v>98</v>
      </c>
      <c r="D99" s="190" t="s">
        <v>2489</v>
      </c>
      <c r="E99" s="190" t="s">
        <v>2825</v>
      </c>
    </row>
    <row r="100" spans="1:5" x14ac:dyDescent="0.3">
      <c r="A100">
        <v>99</v>
      </c>
      <c r="D100" s="190" t="s">
        <v>1732</v>
      </c>
      <c r="E100" s="190">
        <v>2830701</v>
      </c>
    </row>
    <row r="101" spans="1:5" x14ac:dyDescent="0.3">
      <c r="A101">
        <v>100</v>
      </c>
      <c r="D101" s="190" t="s">
        <v>1732</v>
      </c>
      <c r="E101" s="190">
        <v>2830701</v>
      </c>
    </row>
    <row r="102" spans="1:5" x14ac:dyDescent="0.3">
      <c r="A102">
        <v>101</v>
      </c>
      <c r="D102" s="190" t="s">
        <v>1734</v>
      </c>
      <c r="E102" s="190">
        <v>2801701</v>
      </c>
    </row>
    <row r="103" spans="1:5" x14ac:dyDescent="0.3">
      <c r="A103">
        <v>102</v>
      </c>
      <c r="D103" s="190" t="s">
        <v>1734</v>
      </c>
      <c r="E103" s="190">
        <v>2801702</v>
      </c>
    </row>
    <row r="104" spans="1:5" x14ac:dyDescent="0.3">
      <c r="A104">
        <v>103</v>
      </c>
      <c r="D104" s="190" t="s">
        <v>2174</v>
      </c>
      <c r="E104" s="190" t="s">
        <v>1749</v>
      </c>
    </row>
    <row r="105" spans="1:5" x14ac:dyDescent="0.3">
      <c r="A105">
        <v>104</v>
      </c>
      <c r="D105" s="190" t="s">
        <v>1821</v>
      </c>
      <c r="E105" s="190">
        <v>2830501</v>
      </c>
    </row>
    <row r="106" spans="1:5" x14ac:dyDescent="0.3">
      <c r="A106">
        <v>105</v>
      </c>
      <c r="D106" s="190" t="s">
        <v>1201</v>
      </c>
      <c r="E106" s="190" t="s">
        <v>1746</v>
      </c>
    </row>
    <row r="107" spans="1:5" x14ac:dyDescent="0.3">
      <c r="A107">
        <v>106</v>
      </c>
      <c r="D107" s="190" t="s">
        <v>1752</v>
      </c>
      <c r="E107" s="190">
        <v>24347544930</v>
      </c>
    </row>
    <row r="108" spans="1:5" x14ac:dyDescent="0.3">
      <c r="A108">
        <v>107</v>
      </c>
      <c r="D108" s="190" t="s">
        <v>2081</v>
      </c>
      <c r="E108" s="190">
        <v>501220641</v>
      </c>
    </row>
    <row r="109" spans="1:5" x14ac:dyDescent="0.3">
      <c r="A109">
        <v>108</v>
      </c>
      <c r="D109" s="190" t="s">
        <v>1758</v>
      </c>
      <c r="E109" s="190" t="s">
        <v>1757</v>
      </c>
    </row>
    <row r="110" spans="1:5" x14ac:dyDescent="0.3">
      <c r="A110">
        <v>109</v>
      </c>
      <c r="D110" s="190" t="s">
        <v>1758</v>
      </c>
      <c r="E110" s="190" t="s">
        <v>1760</v>
      </c>
    </row>
    <row r="111" spans="1:5" x14ac:dyDescent="0.3">
      <c r="A111">
        <v>110</v>
      </c>
      <c r="D111" s="190" t="s">
        <v>1555</v>
      </c>
      <c r="E111" s="190" t="s">
        <v>1762</v>
      </c>
    </row>
    <row r="112" spans="1:5" x14ac:dyDescent="0.3">
      <c r="A112">
        <v>111</v>
      </c>
      <c r="D112" s="190" t="s">
        <v>1809</v>
      </c>
      <c r="E112" s="190">
        <v>1068298046</v>
      </c>
    </row>
    <row r="113" spans="1:5" x14ac:dyDescent="0.3">
      <c r="A113">
        <v>112</v>
      </c>
      <c r="D113" s="190" t="s">
        <v>2231</v>
      </c>
      <c r="E113" s="190">
        <v>1087298388</v>
      </c>
    </row>
    <row r="114" spans="1:5" x14ac:dyDescent="0.3">
      <c r="A114">
        <v>113</v>
      </c>
      <c r="D114" s="190" t="s">
        <v>1809</v>
      </c>
      <c r="E114" s="190">
        <v>1068298044</v>
      </c>
    </row>
    <row r="115" spans="1:5" x14ac:dyDescent="0.3">
      <c r="A115">
        <v>114</v>
      </c>
      <c r="D115" s="190" t="s">
        <v>1543</v>
      </c>
      <c r="E115" s="190">
        <v>24152333907</v>
      </c>
    </row>
    <row r="116" spans="1:5" x14ac:dyDescent="0.3">
      <c r="A116">
        <v>115</v>
      </c>
      <c r="D116" s="190" t="s">
        <v>1823</v>
      </c>
      <c r="E116" s="190">
        <v>6058008122</v>
      </c>
    </row>
    <row r="117" spans="1:5" x14ac:dyDescent="0.3">
      <c r="A117">
        <v>116</v>
      </c>
      <c r="D117" s="190" t="s">
        <v>1846</v>
      </c>
      <c r="E117" s="190" t="s">
        <v>1845</v>
      </c>
    </row>
    <row r="118" spans="1:5" x14ac:dyDescent="0.3">
      <c r="A118">
        <v>117</v>
      </c>
      <c r="D118" s="190" t="s">
        <v>2513</v>
      </c>
      <c r="E118" s="190">
        <v>415062109</v>
      </c>
    </row>
    <row r="119" spans="1:5" x14ac:dyDescent="0.3">
      <c r="A119">
        <v>118</v>
      </c>
      <c r="D119" s="190" t="s">
        <v>2815</v>
      </c>
      <c r="E119" s="190">
        <v>501218962</v>
      </c>
    </row>
    <row r="120" spans="1:5" x14ac:dyDescent="0.3">
      <c r="A120">
        <v>119</v>
      </c>
      <c r="D120" s="190" t="s">
        <v>1868</v>
      </c>
      <c r="E120" s="190" t="s">
        <v>1867</v>
      </c>
    </row>
    <row r="121" spans="1:5" x14ac:dyDescent="0.3">
      <c r="A121">
        <v>120</v>
      </c>
      <c r="D121" s="190" t="s">
        <v>1887</v>
      </c>
    </row>
    <row r="122" spans="1:5" x14ac:dyDescent="0.3">
      <c r="A122">
        <v>121</v>
      </c>
      <c r="D122" s="190" t="s">
        <v>1907</v>
      </c>
      <c r="E122" s="190">
        <v>501215718</v>
      </c>
    </row>
    <row r="123" spans="1:5" x14ac:dyDescent="0.3">
      <c r="A123">
        <v>122</v>
      </c>
      <c r="D123" s="190" t="s">
        <v>1907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2049</v>
      </c>
      <c r="E124" s="190" t="s">
        <v>2048</v>
      </c>
    </row>
    <row r="125" spans="1:5" x14ac:dyDescent="0.3">
      <c r="A125">
        <v>124</v>
      </c>
      <c r="B125" s="13">
        <v>45771</v>
      </c>
      <c r="D125" s="190" t="s">
        <v>1913</v>
      </c>
    </row>
    <row r="126" spans="1:5" x14ac:dyDescent="0.3">
      <c r="A126">
        <v>125</v>
      </c>
      <c r="D126" s="190" t="s">
        <v>1575</v>
      </c>
      <c r="E126" s="190" t="s">
        <v>1917</v>
      </c>
    </row>
    <row r="127" spans="1:5" x14ac:dyDescent="0.3">
      <c r="A127">
        <v>126</v>
      </c>
      <c r="D127" s="190" t="s">
        <v>1920</v>
      </c>
    </row>
    <row r="128" spans="1:5" x14ac:dyDescent="0.3">
      <c r="A128">
        <v>127</v>
      </c>
      <c r="D128" s="190" t="s">
        <v>1934</v>
      </c>
      <c r="E128" s="190" t="s">
        <v>1933</v>
      </c>
    </row>
    <row r="129" spans="1:5" x14ac:dyDescent="0.3">
      <c r="A129">
        <v>128</v>
      </c>
      <c r="D129" s="190" t="s">
        <v>1932</v>
      </c>
      <c r="E129" s="190" t="s">
        <v>1931</v>
      </c>
    </row>
    <row r="130" spans="1:5" x14ac:dyDescent="0.3">
      <c r="A130">
        <v>129</v>
      </c>
      <c r="D130" s="190" t="s">
        <v>2513</v>
      </c>
      <c r="E130" s="190">
        <v>415072909</v>
      </c>
    </row>
    <row r="131" spans="1:5" x14ac:dyDescent="0.3">
      <c r="A131">
        <v>130</v>
      </c>
      <c r="D131" s="190" t="s">
        <v>1943</v>
      </c>
      <c r="E131" s="190" t="s">
        <v>1944</v>
      </c>
    </row>
    <row r="132" spans="1:5" x14ac:dyDescent="0.3">
      <c r="A132">
        <v>131</v>
      </c>
      <c r="D132" s="190" t="s">
        <v>1947</v>
      </c>
    </row>
    <row r="133" spans="1:5" x14ac:dyDescent="0.3">
      <c r="A133">
        <v>132</v>
      </c>
      <c r="D133" s="190" t="s">
        <v>1953</v>
      </c>
    </row>
    <row r="134" spans="1:5" x14ac:dyDescent="0.3">
      <c r="A134">
        <v>133</v>
      </c>
      <c r="D134" s="190" t="s">
        <v>2187</v>
      </c>
    </row>
    <row r="135" spans="1:5" x14ac:dyDescent="0.3">
      <c r="A135">
        <v>134</v>
      </c>
      <c r="D135" s="190" t="s">
        <v>1977</v>
      </c>
      <c r="E135" s="190">
        <v>7583332</v>
      </c>
    </row>
    <row r="136" spans="1:5" x14ac:dyDescent="0.3">
      <c r="A136">
        <v>135</v>
      </c>
      <c r="D136" s="190" t="s">
        <v>1979</v>
      </c>
    </row>
    <row r="137" spans="1:5" x14ac:dyDescent="0.3">
      <c r="A137">
        <v>136</v>
      </c>
      <c r="D137" s="190" t="s">
        <v>1203</v>
      </c>
      <c r="E137" s="190" t="s">
        <v>1986</v>
      </c>
    </row>
    <row r="138" spans="1:5" x14ac:dyDescent="0.3">
      <c r="A138">
        <v>137</v>
      </c>
      <c r="D138" s="190" t="s">
        <v>2004</v>
      </c>
    </row>
    <row r="139" spans="1:5" x14ac:dyDescent="0.3">
      <c r="A139">
        <v>138</v>
      </c>
      <c r="D139" s="190" t="s">
        <v>2017</v>
      </c>
      <c r="E139" s="190" t="s">
        <v>2016</v>
      </c>
    </row>
    <row r="140" spans="1:5" x14ac:dyDescent="0.3">
      <c r="A140">
        <v>139</v>
      </c>
      <c r="D140" s="190" t="s">
        <v>2023</v>
      </c>
    </row>
    <row r="141" spans="1:5" x14ac:dyDescent="0.3">
      <c r="A141">
        <v>140</v>
      </c>
      <c r="D141" s="190" t="s">
        <v>2026</v>
      </c>
    </row>
    <row r="142" spans="1:5" x14ac:dyDescent="0.3">
      <c r="A142">
        <v>141</v>
      </c>
      <c r="D142" s="190" t="s">
        <v>2676</v>
      </c>
      <c r="E142" s="190">
        <v>2830406</v>
      </c>
    </row>
    <row r="143" spans="1:5" x14ac:dyDescent="0.3">
      <c r="A143">
        <v>142</v>
      </c>
      <c r="D143" s="190" t="s">
        <v>2674</v>
      </c>
      <c r="E143" s="190">
        <v>2830301</v>
      </c>
    </row>
    <row r="144" spans="1:5" x14ac:dyDescent="0.3">
      <c r="A144">
        <v>143</v>
      </c>
      <c r="D144" s="190" t="s">
        <v>2043</v>
      </c>
    </row>
    <row r="145" spans="1:5" x14ac:dyDescent="0.3">
      <c r="A145">
        <v>144</v>
      </c>
      <c r="D145" s="190" t="s">
        <v>2133</v>
      </c>
      <c r="E145" s="190" t="s">
        <v>1905</v>
      </c>
    </row>
    <row r="146" spans="1:5" x14ac:dyDescent="0.3">
      <c r="A146">
        <v>145</v>
      </c>
      <c r="D146" s="190" t="s">
        <v>2054</v>
      </c>
      <c r="E146" s="190">
        <v>24347588724</v>
      </c>
    </row>
    <row r="147" spans="1:5" x14ac:dyDescent="0.3">
      <c r="A147">
        <v>146</v>
      </c>
      <c r="D147" s="190" t="s">
        <v>2080</v>
      </c>
      <c r="E147" s="190">
        <v>501220522</v>
      </c>
    </row>
    <row r="148" spans="1:5" x14ac:dyDescent="0.3">
      <c r="A148">
        <v>147</v>
      </c>
      <c r="D148" s="190" t="s">
        <v>2204</v>
      </c>
      <c r="E148" s="190">
        <v>2830401</v>
      </c>
    </row>
    <row r="149" spans="1:5" x14ac:dyDescent="0.3">
      <c r="A149">
        <v>148</v>
      </c>
      <c r="D149" s="190" t="s">
        <v>2101</v>
      </c>
      <c r="E149" s="190">
        <v>36050661</v>
      </c>
    </row>
    <row r="150" spans="1:5" x14ac:dyDescent="0.3">
      <c r="A150">
        <v>149</v>
      </c>
      <c r="D150" s="190" t="s">
        <v>2334</v>
      </c>
      <c r="E150" s="190" t="s">
        <v>2573</v>
      </c>
    </row>
    <row r="151" spans="1:5" x14ac:dyDescent="0.3">
      <c r="A151">
        <v>150</v>
      </c>
      <c r="D151" s="190" t="s">
        <v>2037</v>
      </c>
      <c r="E151" s="190">
        <v>6058008211</v>
      </c>
    </row>
    <row r="152" spans="1:5" x14ac:dyDescent="0.3">
      <c r="A152">
        <v>151</v>
      </c>
      <c r="D152" s="190" t="s">
        <v>2119</v>
      </c>
    </row>
    <row r="153" spans="1:5" x14ac:dyDescent="0.3">
      <c r="A153">
        <v>152</v>
      </c>
      <c r="D153" s="190" t="s">
        <v>2120</v>
      </c>
    </row>
    <row r="154" spans="1:5" x14ac:dyDescent="0.3">
      <c r="A154">
        <v>153</v>
      </c>
      <c r="D154" s="190" t="s">
        <v>2678</v>
      </c>
      <c r="E154" s="190">
        <v>2830502</v>
      </c>
    </row>
    <row r="155" spans="1:5" x14ac:dyDescent="0.3">
      <c r="A155">
        <v>154</v>
      </c>
      <c r="D155" s="190" t="s">
        <v>2509</v>
      </c>
      <c r="E155" s="190">
        <v>28120505</v>
      </c>
    </row>
    <row r="156" spans="1:5" x14ac:dyDescent="0.3">
      <c r="A156">
        <v>155</v>
      </c>
      <c r="D156" s="190" t="s">
        <v>2149</v>
      </c>
    </row>
    <row r="157" spans="1:5" x14ac:dyDescent="0.3">
      <c r="A157">
        <v>156</v>
      </c>
      <c r="D157" s="190" t="s">
        <v>2151</v>
      </c>
    </row>
    <row r="158" spans="1:5" x14ac:dyDescent="0.3">
      <c r="A158">
        <v>157</v>
      </c>
      <c r="D158" s="190" t="s">
        <v>2153</v>
      </c>
    </row>
    <row r="159" spans="1:5" x14ac:dyDescent="0.3">
      <c r="A159">
        <v>158</v>
      </c>
      <c r="D159" s="190" t="s">
        <v>2513</v>
      </c>
      <c r="E159" s="190">
        <v>2295001282</v>
      </c>
    </row>
    <row r="160" spans="1:5" x14ac:dyDescent="0.3">
      <c r="A160">
        <v>159</v>
      </c>
      <c r="D160" s="190" t="s">
        <v>2572</v>
      </c>
    </row>
    <row r="161" spans="1:5" x14ac:dyDescent="0.3">
      <c r="A161">
        <v>160</v>
      </c>
      <c r="D161" s="190" t="s">
        <v>2223</v>
      </c>
    </row>
    <row r="162" spans="1:5" x14ac:dyDescent="0.3">
      <c r="A162">
        <v>161</v>
      </c>
      <c r="D162" s="190" t="s">
        <v>2234</v>
      </c>
    </row>
    <row r="163" spans="1:5" x14ac:dyDescent="0.3">
      <c r="A163">
        <v>162</v>
      </c>
      <c r="D163" s="190" t="s">
        <v>2239</v>
      </c>
    </row>
    <row r="164" spans="1:5" x14ac:dyDescent="0.3">
      <c r="A164">
        <v>163</v>
      </c>
      <c r="D164" s="190" t="s">
        <v>2249</v>
      </c>
    </row>
    <row r="165" spans="1:5" x14ac:dyDescent="0.3">
      <c r="A165">
        <v>164</v>
      </c>
      <c r="D165" s="190" t="s">
        <v>2265</v>
      </c>
      <c r="E165" s="190">
        <v>1068327224</v>
      </c>
    </row>
    <row r="166" spans="1:5" x14ac:dyDescent="0.3">
      <c r="A166">
        <v>165</v>
      </c>
      <c r="D166" s="190" t="s">
        <v>2263</v>
      </c>
      <c r="E166" s="190">
        <v>1087327175</v>
      </c>
    </row>
    <row r="167" spans="1:5" x14ac:dyDescent="0.3">
      <c r="A167">
        <v>166</v>
      </c>
      <c r="D167" s="190" t="s">
        <v>2267</v>
      </c>
      <c r="E167" s="190" t="s">
        <v>2266</v>
      </c>
    </row>
    <row r="168" spans="1:5" x14ac:dyDescent="0.3">
      <c r="A168">
        <v>167</v>
      </c>
      <c r="D168" s="190" t="s">
        <v>2465</v>
      </c>
      <c r="E168" s="190" t="s">
        <v>2464</v>
      </c>
    </row>
    <row r="169" spans="1:5" x14ac:dyDescent="0.3">
      <c r="A169">
        <v>168</v>
      </c>
      <c r="D169" s="190" t="s">
        <v>2513</v>
      </c>
      <c r="E169" s="190">
        <v>4150862090</v>
      </c>
    </row>
    <row r="170" spans="1:5" x14ac:dyDescent="0.3">
      <c r="A170">
        <v>169</v>
      </c>
      <c r="D170" s="190" t="s">
        <v>2283</v>
      </c>
    </row>
    <row r="171" spans="1:5" x14ac:dyDescent="0.3">
      <c r="A171">
        <v>170</v>
      </c>
      <c r="D171" s="190" t="s">
        <v>2311</v>
      </c>
    </row>
    <row r="172" spans="1:5" x14ac:dyDescent="0.3">
      <c r="A172">
        <v>171</v>
      </c>
      <c r="D172" s="190" t="s">
        <v>2292</v>
      </c>
    </row>
    <row r="173" spans="1:5" x14ac:dyDescent="0.3">
      <c r="A173">
        <v>172</v>
      </c>
      <c r="D173" s="190" t="s">
        <v>2513</v>
      </c>
      <c r="E173" s="190">
        <v>415089709</v>
      </c>
    </row>
    <row r="174" spans="1:5" x14ac:dyDescent="0.3">
      <c r="A174">
        <v>173</v>
      </c>
      <c r="D174" s="190" t="s">
        <v>2321</v>
      </c>
      <c r="E174" s="190" t="s">
        <v>2320</v>
      </c>
    </row>
    <row r="175" spans="1:5" x14ac:dyDescent="0.3">
      <c r="A175">
        <v>174</v>
      </c>
      <c r="D175" s="190" t="s">
        <v>2323</v>
      </c>
      <c r="E175" s="190">
        <v>28120411</v>
      </c>
    </row>
    <row r="176" spans="1:5" x14ac:dyDescent="0.3">
      <c r="A176">
        <v>175</v>
      </c>
      <c r="D176" s="190" t="s">
        <v>2658</v>
      </c>
      <c r="E176" s="190">
        <v>1087298437</v>
      </c>
    </row>
    <row r="177" spans="1:5" x14ac:dyDescent="0.3">
      <c r="A177">
        <v>176</v>
      </c>
      <c r="D177" s="190" t="s">
        <v>2336</v>
      </c>
    </row>
    <row r="178" spans="1:5" x14ac:dyDescent="0.3">
      <c r="A178">
        <v>177</v>
      </c>
      <c r="D178" s="190" t="s">
        <v>2340</v>
      </c>
      <c r="E178" s="190">
        <v>24046895</v>
      </c>
    </row>
    <row r="179" spans="1:5" x14ac:dyDescent="0.3">
      <c r="A179">
        <v>178</v>
      </c>
      <c r="D179" s="190" t="s">
        <v>2879</v>
      </c>
      <c r="E179" s="190" t="s">
        <v>2878</v>
      </c>
    </row>
    <row r="180" spans="1:5" x14ac:dyDescent="0.3">
      <c r="A180">
        <v>179</v>
      </c>
      <c r="D180" s="190" t="s">
        <v>2388</v>
      </c>
    </row>
    <row r="181" spans="1:5" x14ac:dyDescent="0.3">
      <c r="A181">
        <v>180</v>
      </c>
      <c r="D181" s="190" t="s">
        <v>2391</v>
      </c>
      <c r="E181" s="190" t="s">
        <v>2390</v>
      </c>
    </row>
    <row r="182" spans="1:5" x14ac:dyDescent="0.3">
      <c r="A182">
        <v>181</v>
      </c>
      <c r="D182" s="190" t="s">
        <v>2395</v>
      </c>
    </row>
    <row r="183" spans="1:5" x14ac:dyDescent="0.3">
      <c r="A183">
        <v>182</v>
      </c>
      <c r="D183" s="190" t="s">
        <v>2375</v>
      </c>
      <c r="E183" s="190" t="s">
        <v>2408</v>
      </c>
    </row>
    <row r="184" spans="1:5" x14ac:dyDescent="0.3">
      <c r="A184">
        <v>183</v>
      </c>
      <c r="D184" s="190" t="s">
        <v>2416</v>
      </c>
      <c r="E184" s="190" t="s">
        <v>2415</v>
      </c>
    </row>
    <row r="185" spans="1:5" x14ac:dyDescent="0.3">
      <c r="A185">
        <v>184</v>
      </c>
      <c r="D185" s="190" t="s">
        <v>2418</v>
      </c>
      <c r="E185" s="190" t="s">
        <v>2417</v>
      </c>
    </row>
    <row r="186" spans="1:5" x14ac:dyDescent="0.3">
      <c r="A186">
        <v>185</v>
      </c>
      <c r="D186" s="190" t="s">
        <v>2446</v>
      </c>
    </row>
    <row r="187" spans="1:5" x14ac:dyDescent="0.3">
      <c r="A187">
        <v>186</v>
      </c>
      <c r="D187" s="190" t="s">
        <v>2490</v>
      </c>
    </row>
    <row r="188" spans="1:5" x14ac:dyDescent="0.3">
      <c r="A188">
        <v>187</v>
      </c>
      <c r="D188" s="190" t="s">
        <v>2504</v>
      </c>
      <c r="E188" s="190">
        <v>2463772400</v>
      </c>
    </row>
    <row r="189" spans="1:5" x14ac:dyDescent="0.3">
      <c r="A189">
        <v>188</v>
      </c>
      <c r="D189" s="190" t="s">
        <v>2503</v>
      </c>
      <c r="E189" s="190">
        <v>2462500901</v>
      </c>
    </row>
    <row r="190" spans="1:5" x14ac:dyDescent="0.3">
      <c r="A190">
        <v>189</v>
      </c>
      <c r="D190" s="190" t="s">
        <v>2557</v>
      </c>
      <c r="E190" s="190" t="s">
        <v>2556</v>
      </c>
    </row>
    <row r="191" spans="1:5" x14ac:dyDescent="0.3">
      <c r="A191">
        <v>190</v>
      </c>
      <c r="D191" s="190" t="s">
        <v>2814</v>
      </c>
      <c r="E191" s="190" t="s">
        <v>2813</v>
      </c>
    </row>
    <row r="192" spans="1:5" x14ac:dyDescent="0.3">
      <c r="A192">
        <v>191</v>
      </c>
      <c r="D192" s="190" t="s">
        <v>2607</v>
      </c>
      <c r="E192" s="190" t="s">
        <v>2606</v>
      </c>
    </row>
    <row r="193" spans="1:5" x14ac:dyDescent="0.3">
      <c r="A193">
        <v>192</v>
      </c>
      <c r="D193" s="190" t="s">
        <v>2613</v>
      </c>
    </row>
    <row r="194" spans="1:5" x14ac:dyDescent="0.3">
      <c r="A194">
        <v>193</v>
      </c>
      <c r="D194" s="190" t="s">
        <v>2642</v>
      </c>
    </row>
    <row r="195" spans="1:5" x14ac:dyDescent="0.3">
      <c r="A195">
        <v>194</v>
      </c>
      <c r="D195" s="190" t="s">
        <v>2681</v>
      </c>
      <c r="E195" s="190" t="s">
        <v>2680</v>
      </c>
    </row>
    <row r="196" spans="1:5" x14ac:dyDescent="0.3">
      <c r="A196">
        <v>195</v>
      </c>
      <c r="D196" s="190" t="s">
        <v>2704</v>
      </c>
      <c r="E196" s="190" t="s">
        <v>2703</v>
      </c>
    </row>
    <row r="197" spans="1:5" x14ac:dyDescent="0.3">
      <c r="A197">
        <v>196</v>
      </c>
      <c r="D197" s="190" t="s">
        <v>2715</v>
      </c>
    </row>
    <row r="198" spans="1:5" x14ac:dyDescent="0.3">
      <c r="A198">
        <v>197</v>
      </c>
      <c r="D198" s="190" t="s">
        <v>2740</v>
      </c>
      <c r="E198" s="190">
        <v>7252703114</v>
      </c>
    </row>
    <row r="199" spans="1:5" x14ac:dyDescent="0.3">
      <c r="A199">
        <v>198</v>
      </c>
      <c r="D199" s="190" t="s">
        <v>2742</v>
      </c>
      <c r="E199" s="190">
        <v>1094302044</v>
      </c>
    </row>
    <row r="200" spans="1:5" x14ac:dyDescent="0.3">
      <c r="A200">
        <v>199</v>
      </c>
      <c r="D200" s="190" t="s">
        <v>2834</v>
      </c>
      <c r="E200" s="190" t="s">
        <v>2833</v>
      </c>
    </row>
    <row r="201" spans="1:5" x14ac:dyDescent="0.3">
      <c r="A201">
        <v>200</v>
      </c>
      <c r="D201" s="190" t="s">
        <v>1753</v>
      </c>
      <c r="E201" s="190">
        <v>501220639</v>
      </c>
    </row>
    <row r="202" spans="1:5" x14ac:dyDescent="0.3">
      <c r="A202">
        <v>201</v>
      </c>
      <c r="D202" s="190" t="s">
        <v>2841</v>
      </c>
      <c r="E202" s="190" t="s">
        <v>2839</v>
      </c>
    </row>
    <row r="203" spans="1:5" x14ac:dyDescent="0.3">
      <c r="A203">
        <v>202</v>
      </c>
      <c r="D203" s="190" t="s">
        <v>2914</v>
      </c>
      <c r="E203" s="190" t="s">
        <v>2913</v>
      </c>
    </row>
    <row r="204" spans="1:5" x14ac:dyDescent="0.3">
      <c r="A204">
        <v>203</v>
      </c>
      <c r="D204" s="190" t="s">
        <v>2876</v>
      </c>
      <c r="E204" s="190" t="s">
        <v>2875</v>
      </c>
    </row>
    <row r="205" spans="1:5" x14ac:dyDescent="0.3">
      <c r="A205">
        <v>204</v>
      </c>
      <c r="D205" s="190" t="s">
        <v>2877</v>
      </c>
      <c r="E205" s="190">
        <v>709013001</v>
      </c>
    </row>
    <row r="206" spans="1:5" x14ac:dyDescent="0.3">
      <c r="A206">
        <v>205</v>
      </c>
      <c r="D206" s="190" t="s">
        <v>2895</v>
      </c>
    </row>
    <row r="207" spans="1:5" x14ac:dyDescent="0.3">
      <c r="A207">
        <v>206</v>
      </c>
      <c r="D207" s="190" t="s">
        <v>2915</v>
      </c>
    </row>
    <row r="208" spans="1:5" x14ac:dyDescent="0.3">
      <c r="A208">
        <v>207</v>
      </c>
      <c r="D208" s="190" t="s">
        <v>3116</v>
      </c>
      <c r="E208" s="190">
        <v>6058008117</v>
      </c>
    </row>
    <row r="209" spans="1:5" x14ac:dyDescent="0.3">
      <c r="A209">
        <v>208</v>
      </c>
      <c r="D209" s="190" t="s">
        <v>2931</v>
      </c>
    </row>
    <row r="210" spans="1:5" x14ac:dyDescent="0.3">
      <c r="D210" s="190" t="s">
        <v>2946</v>
      </c>
      <c r="E210" s="190" t="s">
        <v>2945</v>
      </c>
    </row>
    <row r="211" spans="1:5" x14ac:dyDescent="0.3">
      <c r="D211" s="190" t="s">
        <v>2949</v>
      </c>
      <c r="E211" s="190">
        <v>33108841535</v>
      </c>
    </row>
    <row r="212" spans="1:5" x14ac:dyDescent="0.3">
      <c r="D212" s="190" t="s">
        <v>2979</v>
      </c>
      <c r="E212" s="190" t="s">
        <v>2978</v>
      </c>
    </row>
    <row r="213" spans="1:5" x14ac:dyDescent="0.3">
      <c r="D213" s="190" t="s">
        <v>3065</v>
      </c>
    </row>
    <row r="214" spans="1:5" x14ac:dyDescent="0.3">
      <c r="D214" s="190" t="s">
        <v>2910</v>
      </c>
      <c r="E214" s="190">
        <v>2212500301</v>
      </c>
    </row>
    <row r="215" spans="1:5" x14ac:dyDescent="0.3">
      <c r="D215" s="190" t="s">
        <v>3115</v>
      </c>
      <c r="E215" s="190">
        <v>6058008122</v>
      </c>
    </row>
    <row r="216" spans="1:5" x14ac:dyDescent="0.3">
      <c r="D216" s="190" t="s">
        <v>3115</v>
      </c>
      <c r="E216" s="190">
        <v>6058008068</v>
      </c>
    </row>
    <row r="217" spans="1:5" x14ac:dyDescent="0.3">
      <c r="D217" s="190" t="s">
        <v>3124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2665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6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18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1111</v>
      </c>
    </row>
    <row r="4" spans="1:3" x14ac:dyDescent="0.3">
      <c r="A4">
        <v>3</v>
      </c>
      <c r="B4" t="s">
        <v>1112</v>
      </c>
    </row>
    <row r="5" spans="1:3" x14ac:dyDescent="0.3">
      <c r="A5">
        <v>4</v>
      </c>
      <c r="B5" t="s">
        <v>1725</v>
      </c>
    </row>
    <row r="6" spans="1:3" x14ac:dyDescent="0.3">
      <c r="A6">
        <v>5</v>
      </c>
      <c r="B6" t="s">
        <v>1113</v>
      </c>
    </row>
    <row r="7" spans="1:3" x14ac:dyDescent="0.3">
      <c r="A7">
        <v>6</v>
      </c>
      <c r="B7" t="s">
        <v>1114</v>
      </c>
    </row>
    <row r="8" spans="1:3" x14ac:dyDescent="0.3">
      <c r="A8">
        <v>7</v>
      </c>
      <c r="B8" t="s">
        <v>1133</v>
      </c>
    </row>
    <row r="9" spans="1:3" x14ac:dyDescent="0.3">
      <c r="A9">
        <v>8</v>
      </c>
      <c r="B9" t="s">
        <v>1134</v>
      </c>
    </row>
    <row r="10" spans="1:3" x14ac:dyDescent="0.3">
      <c r="A10">
        <v>9</v>
      </c>
      <c r="B10" t="s">
        <v>1142</v>
      </c>
    </row>
    <row r="11" spans="1:3" x14ac:dyDescent="0.3">
      <c r="A11">
        <v>12</v>
      </c>
      <c r="B11" t="s">
        <v>1756</v>
      </c>
    </row>
    <row r="12" spans="1:3" x14ac:dyDescent="0.3">
      <c r="A12">
        <v>13</v>
      </c>
      <c r="B12" t="s">
        <v>1767</v>
      </c>
    </row>
    <row r="13" spans="1:3" x14ac:dyDescent="0.3">
      <c r="A13">
        <v>14</v>
      </c>
      <c r="B13" t="s">
        <v>1912</v>
      </c>
    </row>
    <row r="14" spans="1:3" x14ac:dyDescent="0.3">
      <c r="A14">
        <v>15</v>
      </c>
      <c r="B14" t="s">
        <v>2339</v>
      </c>
    </row>
    <row r="15" spans="1:3" x14ac:dyDescent="0.3">
      <c r="A15">
        <v>16</v>
      </c>
      <c r="B15" t="s">
        <v>4024</v>
      </c>
    </row>
    <row r="16" spans="1:3" x14ac:dyDescent="0.3">
      <c r="A16">
        <v>17</v>
      </c>
      <c r="B16" t="s">
        <v>4554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1109</v>
      </c>
      <c r="B1" t="s">
        <v>1110</v>
      </c>
    </row>
    <row r="2" spans="1:2" x14ac:dyDescent="0.3">
      <c r="A2" s="48">
        <v>45722.801747685182</v>
      </c>
      <c r="B2" t="s">
        <v>1107</v>
      </c>
    </row>
    <row r="3" spans="1:2" x14ac:dyDescent="0.3">
      <c r="A3" s="48">
        <v>45723.400613425925</v>
      </c>
      <c r="B3" t="s">
        <v>1107</v>
      </c>
    </row>
    <row r="4" spans="1:2" x14ac:dyDescent="0.3">
      <c r="A4" s="48">
        <v>45723.658148148148</v>
      </c>
      <c r="B4" t="s">
        <v>1115</v>
      </c>
    </row>
    <row r="5" spans="1:2" x14ac:dyDescent="0.3">
      <c r="A5" s="48">
        <v>45723.662939814814</v>
      </c>
      <c r="B5" t="s">
        <v>1116</v>
      </c>
    </row>
    <row r="6" spans="1:2" x14ac:dyDescent="0.3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35" t="s">
        <v>12</v>
      </c>
      <c r="C4" s="536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1529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1518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1513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1724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1500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1685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3030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2193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3031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2192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3032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2198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1662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1499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1464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1474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1480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2197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2182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1655</v>
      </c>
      <c r="L26" s="17">
        <v>250000</v>
      </c>
    </row>
    <row r="27" spans="1:18" ht="18" hidden="1" customHeight="1" x14ac:dyDescent="0.3">
      <c r="F27" s="17">
        <v>69</v>
      </c>
      <c r="J27" s="53" t="s">
        <v>1647</v>
      </c>
      <c r="L27" s="17">
        <v>200000</v>
      </c>
    </row>
    <row r="28" spans="1:18" ht="18" hidden="1" customHeight="1" x14ac:dyDescent="0.3">
      <c r="F28" s="17">
        <v>64</v>
      </c>
      <c r="J28" s="53" t="s">
        <v>1623</v>
      </c>
      <c r="L28" s="17">
        <v>27000</v>
      </c>
    </row>
    <row r="29" spans="1:18" ht="18" customHeight="1" x14ac:dyDescent="0.3">
      <c r="F29" s="17">
        <v>2</v>
      </c>
      <c r="J29" s="53" t="s">
        <v>2188</v>
      </c>
      <c r="L29" s="17">
        <v>300000</v>
      </c>
    </row>
    <row r="30" spans="1:18" ht="18" customHeight="1" x14ac:dyDescent="0.3">
      <c r="F30" s="17">
        <v>3</v>
      </c>
      <c r="J30" s="53" t="s">
        <v>1153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1913</v>
      </c>
      <c r="L31" s="17">
        <v>2000000</v>
      </c>
    </row>
    <row r="32" spans="1:18" ht="18" customHeight="1" x14ac:dyDescent="0.3">
      <c r="F32" s="17">
        <v>5</v>
      </c>
      <c r="J32" s="53" t="s">
        <v>1633</v>
      </c>
      <c r="L32" s="17">
        <v>198000</v>
      </c>
    </row>
    <row r="33" spans="6:12" ht="18" customHeight="1" x14ac:dyDescent="0.3">
      <c r="F33" s="17">
        <v>6</v>
      </c>
      <c r="J33" s="53" t="s">
        <v>1138</v>
      </c>
      <c r="L33" s="17">
        <v>12000</v>
      </c>
    </row>
    <row r="34" spans="6:12" ht="18" customHeight="1" x14ac:dyDescent="0.3">
      <c r="F34" s="17">
        <v>7</v>
      </c>
      <c r="J34" s="53" t="s">
        <v>1737</v>
      </c>
      <c r="L34" s="17">
        <v>650000</v>
      </c>
    </row>
    <row r="35" spans="6:12" ht="18" customHeight="1" x14ac:dyDescent="0.3">
      <c r="F35" s="17">
        <v>8</v>
      </c>
      <c r="J35" s="53" t="s">
        <v>1140</v>
      </c>
      <c r="L35" s="17">
        <v>1000000</v>
      </c>
    </row>
    <row r="36" spans="6:12" ht="18" customHeight="1" x14ac:dyDescent="0.3">
      <c r="F36" s="17">
        <v>120</v>
      </c>
      <c r="J36" s="53" t="s">
        <v>1887</v>
      </c>
      <c r="L36" s="17">
        <v>250000</v>
      </c>
    </row>
    <row r="37" spans="6:12" ht="18" customHeight="1" x14ac:dyDescent="0.3">
      <c r="F37" s="17">
        <v>10</v>
      </c>
      <c r="J37" s="53" t="s">
        <v>1143</v>
      </c>
      <c r="L37" s="17">
        <v>600000</v>
      </c>
    </row>
    <row r="38" spans="6:12" ht="18" customHeight="1" x14ac:dyDescent="0.3">
      <c r="F38" s="17">
        <v>11</v>
      </c>
      <c r="J38" s="53" t="s">
        <v>1144</v>
      </c>
      <c r="L38" s="17">
        <v>25000</v>
      </c>
    </row>
    <row r="39" spans="6:12" ht="18" customHeight="1" x14ac:dyDescent="0.3">
      <c r="F39" s="17">
        <v>12</v>
      </c>
      <c r="J39" s="53" t="s">
        <v>1145</v>
      </c>
      <c r="L39" s="17">
        <v>800000</v>
      </c>
    </row>
    <row r="40" spans="6:12" ht="18" customHeight="1" x14ac:dyDescent="0.3">
      <c r="F40" s="17">
        <v>65</v>
      </c>
      <c r="J40" s="53" t="s">
        <v>1630</v>
      </c>
      <c r="L40" s="17">
        <v>850000</v>
      </c>
    </row>
    <row r="41" spans="6:12" ht="18" customHeight="1" x14ac:dyDescent="0.3">
      <c r="F41" s="17">
        <v>68</v>
      </c>
      <c r="J41" s="53" t="s">
        <v>1647</v>
      </c>
      <c r="L41" s="17">
        <v>150000</v>
      </c>
    </row>
    <row r="42" spans="6:12" ht="18" customHeight="1" x14ac:dyDescent="0.3">
      <c r="F42" s="17">
        <v>17</v>
      </c>
      <c r="J42" s="53" t="s">
        <v>1108</v>
      </c>
      <c r="L42" s="17">
        <v>198000</v>
      </c>
    </row>
    <row r="43" spans="6:12" ht="18" customHeight="1" x14ac:dyDescent="0.3">
      <c r="F43" s="17">
        <v>18</v>
      </c>
      <c r="J43" s="53" t="s">
        <v>2196</v>
      </c>
      <c r="L43" s="17">
        <v>150000</v>
      </c>
    </row>
    <row r="44" spans="6:12" ht="18" customHeight="1" x14ac:dyDescent="0.3">
      <c r="F44" s="17">
        <v>19</v>
      </c>
      <c r="J44" s="53" t="s">
        <v>2194</v>
      </c>
      <c r="L44" s="17">
        <v>100000</v>
      </c>
    </row>
    <row r="45" spans="6:12" ht="18" customHeight="1" x14ac:dyDescent="0.3">
      <c r="F45" s="17">
        <v>20</v>
      </c>
      <c r="J45" s="53" t="s">
        <v>1163</v>
      </c>
      <c r="L45" s="17">
        <v>230000</v>
      </c>
    </row>
    <row r="46" spans="6:12" ht="18" customHeight="1" x14ac:dyDescent="0.3">
      <c r="F46" s="17">
        <v>21</v>
      </c>
      <c r="J46" s="53" t="s">
        <v>2178</v>
      </c>
      <c r="L46" s="17">
        <v>600000</v>
      </c>
    </row>
    <row r="47" spans="6:12" ht="18" customHeight="1" x14ac:dyDescent="0.3">
      <c r="F47" s="17">
        <v>55</v>
      </c>
      <c r="J47" s="53" t="s">
        <v>1549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2183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2183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1849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1711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1734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1734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2189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3033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1853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1738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1150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1732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1732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1730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3034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2805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2910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2910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2910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3035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3035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1856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1753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2911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2084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2084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2824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2404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1823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3036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3037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1543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1543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3038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2405</v>
      </c>
      <c r="J82" s="53" t="s">
        <v>1868</v>
      </c>
      <c r="K82" s="17" t="s">
        <v>2405</v>
      </c>
      <c r="L82" s="17">
        <v>20000</v>
      </c>
    </row>
    <row r="83" spans="6:12" ht="18" customHeight="1" x14ac:dyDescent="0.3">
      <c r="F83" s="17">
        <v>119</v>
      </c>
      <c r="I83" s="17" t="s">
        <v>1867</v>
      </c>
      <c r="J83" s="53" t="s">
        <v>1868</v>
      </c>
      <c r="K83" s="17" t="s">
        <v>1867</v>
      </c>
      <c r="L83" s="17">
        <v>10000</v>
      </c>
    </row>
    <row r="84" spans="6:12" ht="18" customHeight="1" x14ac:dyDescent="0.3">
      <c r="F84" s="17">
        <v>32</v>
      </c>
      <c r="I84" s="17" t="s">
        <v>1458</v>
      </c>
      <c r="J84" s="53" t="s">
        <v>2171</v>
      </c>
      <c r="K84" s="17" t="s">
        <v>1458</v>
      </c>
      <c r="L84" s="17">
        <v>1500000</v>
      </c>
    </row>
    <row r="85" spans="6:12" ht="18" customHeight="1" x14ac:dyDescent="0.3">
      <c r="F85" s="17">
        <v>33</v>
      </c>
      <c r="I85" s="17" t="s">
        <v>1210</v>
      </c>
      <c r="J85" s="53" t="s">
        <v>2766</v>
      </c>
      <c r="K85" s="17" t="s">
        <v>1210</v>
      </c>
      <c r="L85" s="17">
        <v>1600000</v>
      </c>
    </row>
    <row r="86" spans="6:12" ht="18" customHeight="1" x14ac:dyDescent="0.3">
      <c r="F86" s="17">
        <v>34</v>
      </c>
      <c r="I86" s="17" t="s">
        <v>3026</v>
      </c>
      <c r="J86" s="53" t="s">
        <v>2172</v>
      </c>
      <c r="K86" s="17" t="s">
        <v>3026</v>
      </c>
      <c r="L86" s="17">
        <v>2200000</v>
      </c>
    </row>
    <row r="87" spans="6:12" ht="18" customHeight="1" x14ac:dyDescent="0.3">
      <c r="F87" s="17">
        <v>72</v>
      </c>
      <c r="I87" s="17" t="s">
        <v>3027</v>
      </c>
      <c r="J87" s="53" t="s">
        <v>3039</v>
      </c>
      <c r="K87" s="17" t="s">
        <v>3027</v>
      </c>
      <c r="L87" s="17">
        <v>1500000</v>
      </c>
    </row>
    <row r="88" spans="6:12" ht="18" customHeight="1" x14ac:dyDescent="0.3">
      <c r="F88" s="17">
        <v>73</v>
      </c>
      <c r="I88" s="17" t="s">
        <v>3028</v>
      </c>
      <c r="J88" s="53" t="s">
        <v>2191</v>
      </c>
      <c r="K88" s="17" t="s">
        <v>3028</v>
      </c>
      <c r="L88" s="17">
        <v>50000</v>
      </c>
    </row>
    <row r="89" spans="6:12" ht="18" customHeight="1" x14ac:dyDescent="0.3">
      <c r="F89" s="17">
        <v>58</v>
      </c>
      <c r="I89" s="17" t="s">
        <v>2739</v>
      </c>
      <c r="J89" s="53" t="s">
        <v>2409</v>
      </c>
      <c r="K89" s="17" t="s">
        <v>2739</v>
      </c>
      <c r="L89" s="17">
        <v>1100000</v>
      </c>
    </row>
    <row r="90" spans="6:12" ht="18" customHeight="1" x14ac:dyDescent="0.3">
      <c r="F90" s="17">
        <v>95</v>
      </c>
      <c r="I90" s="17" t="s">
        <v>2006</v>
      </c>
      <c r="J90" s="53" t="s">
        <v>2186</v>
      </c>
      <c r="K90" s="17" t="s">
        <v>2006</v>
      </c>
      <c r="L90" s="17">
        <v>10000</v>
      </c>
    </row>
    <row r="91" spans="6:12" ht="18" customHeight="1" x14ac:dyDescent="0.3">
      <c r="F91" s="17">
        <v>93</v>
      </c>
      <c r="I91" s="17" t="s">
        <v>1789</v>
      </c>
      <c r="J91" s="53" t="s">
        <v>2184</v>
      </c>
      <c r="K91" s="17" t="s">
        <v>1789</v>
      </c>
      <c r="L91" s="17">
        <v>30000</v>
      </c>
    </row>
    <row r="92" spans="6:12" ht="18" customHeight="1" x14ac:dyDescent="0.3">
      <c r="F92" s="17">
        <v>30</v>
      </c>
      <c r="I92" s="17" t="s">
        <v>1205</v>
      </c>
      <c r="J92" s="53" t="s">
        <v>2180</v>
      </c>
      <c r="K92" s="17" t="s">
        <v>1205</v>
      </c>
      <c r="L92" s="17">
        <v>569000</v>
      </c>
    </row>
    <row r="93" spans="6:12" ht="18" customHeight="1" x14ac:dyDescent="0.3">
      <c r="F93" s="17">
        <v>35</v>
      </c>
      <c r="I93" s="17" t="s">
        <v>1213</v>
      </c>
      <c r="J93" s="53" t="s">
        <v>2021</v>
      </c>
      <c r="K93" s="17" t="s">
        <v>1213</v>
      </c>
      <c r="L93" s="17">
        <v>1500000</v>
      </c>
    </row>
    <row r="94" spans="6:12" ht="18" customHeight="1" x14ac:dyDescent="0.3">
      <c r="F94" s="17">
        <v>26</v>
      </c>
      <c r="I94" s="17" t="s">
        <v>1988</v>
      </c>
      <c r="J94" s="53" t="s">
        <v>1796</v>
      </c>
      <c r="K94" s="17" t="s">
        <v>1988</v>
      </c>
      <c r="L94" s="17">
        <v>1500000</v>
      </c>
    </row>
    <row r="95" spans="6:12" ht="18" customHeight="1" x14ac:dyDescent="0.3">
      <c r="F95" s="17">
        <v>90</v>
      </c>
      <c r="I95" s="17" t="s">
        <v>2210</v>
      </c>
      <c r="J95" s="53" t="s">
        <v>2175</v>
      </c>
      <c r="K95" s="17" t="s">
        <v>2210</v>
      </c>
      <c r="L95" s="17">
        <v>250000</v>
      </c>
    </row>
    <row r="96" spans="6:12" ht="18" customHeight="1" x14ac:dyDescent="0.3">
      <c r="F96" s="17">
        <v>91</v>
      </c>
      <c r="I96" s="17" t="s">
        <v>1714</v>
      </c>
      <c r="J96" s="53" t="s">
        <v>2176</v>
      </c>
      <c r="K96" s="17" t="s">
        <v>1714</v>
      </c>
      <c r="L96" s="17">
        <v>60000</v>
      </c>
    </row>
    <row r="97" spans="6:12" ht="18" customHeight="1" x14ac:dyDescent="0.3">
      <c r="F97" s="17">
        <v>103</v>
      </c>
      <c r="I97" s="17" t="s">
        <v>1797</v>
      </c>
      <c r="J97" s="53" t="s">
        <v>2174</v>
      </c>
      <c r="K97" s="17" t="s">
        <v>1797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2048</v>
      </c>
      <c r="J98" s="53" t="s">
        <v>1910</v>
      </c>
      <c r="K98" s="17" t="s">
        <v>2048</v>
      </c>
      <c r="L98" s="17">
        <v>1000000</v>
      </c>
    </row>
    <row r="99" spans="6:12" ht="18" customHeight="1" x14ac:dyDescent="0.3">
      <c r="F99" s="17">
        <v>56</v>
      </c>
      <c r="I99" s="17" t="s">
        <v>1950</v>
      </c>
      <c r="J99" s="53" t="s">
        <v>2195</v>
      </c>
      <c r="K99" s="17" t="s">
        <v>1950</v>
      </c>
      <c r="L99" s="17">
        <v>1800000</v>
      </c>
    </row>
    <row r="100" spans="6:12" ht="18" customHeight="1" x14ac:dyDescent="0.3">
      <c r="F100" s="17">
        <v>94</v>
      </c>
      <c r="I100" s="17" t="s">
        <v>1816</v>
      </c>
      <c r="J100" s="53" t="s">
        <v>2185</v>
      </c>
      <c r="K100" s="17" t="s">
        <v>1816</v>
      </c>
      <c r="L100" s="17">
        <v>10000</v>
      </c>
    </row>
    <row r="101" spans="6:12" ht="18" customHeight="1" x14ac:dyDescent="0.3">
      <c r="F101" s="17">
        <v>96</v>
      </c>
      <c r="I101" s="17" t="s">
        <v>1895</v>
      </c>
      <c r="J101" s="53" t="s">
        <v>1896</v>
      </c>
      <c r="K101" s="17" t="s">
        <v>1895</v>
      </c>
      <c r="L101" s="17">
        <v>20000</v>
      </c>
    </row>
    <row r="102" spans="6:12" ht="18" customHeight="1" x14ac:dyDescent="0.3">
      <c r="F102" s="17">
        <v>38</v>
      </c>
      <c r="I102" s="17" t="s">
        <v>1253</v>
      </c>
      <c r="J102" s="53" t="s">
        <v>2181</v>
      </c>
      <c r="K102" s="17" t="s">
        <v>1253</v>
      </c>
      <c r="L102" s="17">
        <v>130000</v>
      </c>
    </row>
    <row r="103" spans="6:12" ht="18" customHeight="1" x14ac:dyDescent="0.3">
      <c r="F103" s="17">
        <v>85</v>
      </c>
      <c r="I103" s="17" t="s">
        <v>2741</v>
      </c>
      <c r="J103" s="53" t="s">
        <v>2831</v>
      </c>
      <c r="K103" s="17" t="s">
        <v>2741</v>
      </c>
      <c r="L103" s="17">
        <v>129000</v>
      </c>
    </row>
    <row r="104" spans="6:12" ht="18" customHeight="1" x14ac:dyDescent="0.3">
      <c r="F104" s="17">
        <v>25</v>
      </c>
      <c r="I104" s="17" t="s">
        <v>1199</v>
      </c>
      <c r="J104" s="53" t="s">
        <v>2173</v>
      </c>
      <c r="K104" s="17" t="s">
        <v>1199</v>
      </c>
      <c r="L104" s="17">
        <v>1500000</v>
      </c>
    </row>
    <row r="105" spans="6:12" ht="18" customHeight="1" x14ac:dyDescent="0.3">
      <c r="F105" s="17">
        <v>24</v>
      </c>
      <c r="I105" s="17" t="s">
        <v>1198</v>
      </c>
      <c r="J105" s="53" t="s">
        <v>2179</v>
      </c>
      <c r="K105" s="17" t="s">
        <v>1198</v>
      </c>
      <c r="L105" s="17">
        <v>1400000</v>
      </c>
    </row>
    <row r="106" spans="6:12" ht="18" customHeight="1" x14ac:dyDescent="0.3">
      <c r="F106" s="17">
        <v>22</v>
      </c>
      <c r="I106" s="17" t="s">
        <v>1196</v>
      </c>
      <c r="J106" s="53" t="s">
        <v>2190</v>
      </c>
      <c r="K106" s="17" t="s">
        <v>1196</v>
      </c>
      <c r="L106" s="17">
        <v>1000000</v>
      </c>
    </row>
    <row r="107" spans="6:12" ht="18" customHeight="1" x14ac:dyDescent="0.3">
      <c r="F107" s="17">
        <v>23</v>
      </c>
      <c r="I107" s="17" t="s">
        <v>1197</v>
      </c>
      <c r="J107" s="53" t="s">
        <v>2190</v>
      </c>
      <c r="K107" s="17" t="s">
        <v>1197</v>
      </c>
      <c r="L107" s="17">
        <v>1000000</v>
      </c>
    </row>
    <row r="108" spans="6:12" ht="18" customHeight="1" x14ac:dyDescent="0.3">
      <c r="F108" s="17">
        <v>108</v>
      </c>
      <c r="I108" s="17" t="s">
        <v>1757</v>
      </c>
      <c r="J108" s="53" t="s">
        <v>1758</v>
      </c>
      <c r="K108" s="17" t="s">
        <v>1757</v>
      </c>
      <c r="L108" s="17">
        <v>25000</v>
      </c>
    </row>
    <row r="109" spans="6:12" ht="18" customHeight="1" x14ac:dyDescent="0.3">
      <c r="F109" s="17">
        <v>109</v>
      </c>
      <c r="I109" s="17" t="s">
        <v>1760</v>
      </c>
      <c r="J109" s="53" t="s">
        <v>1758</v>
      </c>
      <c r="K109" s="17" t="s">
        <v>1760</v>
      </c>
      <c r="L109" s="17">
        <v>65000</v>
      </c>
    </row>
    <row r="110" spans="6:12" ht="18" customHeight="1" x14ac:dyDescent="0.3">
      <c r="F110" s="17">
        <v>37</v>
      </c>
      <c r="I110" s="17" t="s">
        <v>2867</v>
      </c>
      <c r="J110" s="53" t="s">
        <v>2375</v>
      </c>
      <c r="K110" s="17" t="s">
        <v>2867</v>
      </c>
      <c r="L110" s="17">
        <v>770000</v>
      </c>
    </row>
    <row r="111" spans="6:12" ht="18" customHeight="1" x14ac:dyDescent="0.3">
      <c r="F111" s="17">
        <v>28</v>
      </c>
      <c r="I111" s="17" t="s">
        <v>1202</v>
      </c>
      <c r="J111" s="53" t="s">
        <v>1203</v>
      </c>
      <c r="K111" s="17" t="s">
        <v>1202</v>
      </c>
      <c r="L111" s="17">
        <v>1200000</v>
      </c>
    </row>
    <row r="112" spans="6:12" ht="18" customHeight="1" x14ac:dyDescent="0.3">
      <c r="F112" s="17">
        <v>57</v>
      </c>
      <c r="I112" s="17" t="s">
        <v>1557</v>
      </c>
      <c r="J112" s="53" t="s">
        <v>1203</v>
      </c>
      <c r="K112" s="17" t="s">
        <v>1557</v>
      </c>
      <c r="L112" s="17">
        <v>1000000</v>
      </c>
    </row>
    <row r="113" spans="6:12" ht="18" customHeight="1" x14ac:dyDescent="0.3">
      <c r="F113" s="17">
        <v>31</v>
      </c>
      <c r="I113" s="17" t="s">
        <v>1557</v>
      </c>
      <c r="J113" s="53" t="s">
        <v>3040</v>
      </c>
      <c r="K113" s="17" t="s">
        <v>1557</v>
      </c>
      <c r="L113" s="17">
        <v>1300000</v>
      </c>
    </row>
    <row r="114" spans="6:12" ht="18" customHeight="1" x14ac:dyDescent="0.3">
      <c r="F114" s="17">
        <v>29</v>
      </c>
      <c r="I114" s="17" t="s">
        <v>1204</v>
      </c>
      <c r="J114" s="53" t="s">
        <v>1203</v>
      </c>
      <c r="K114" s="17" t="s">
        <v>1204</v>
      </c>
      <c r="L114" s="17">
        <v>1200000</v>
      </c>
    </row>
    <row r="115" spans="6:12" ht="18" customHeight="1" x14ac:dyDescent="0.3">
      <c r="F115" s="17">
        <v>59</v>
      </c>
      <c r="I115" s="17" t="s">
        <v>2688</v>
      </c>
      <c r="J115" s="53" t="s">
        <v>1555</v>
      </c>
      <c r="K115" s="17" t="s">
        <v>2688</v>
      </c>
      <c r="L115" s="17">
        <v>1100000</v>
      </c>
    </row>
    <row r="116" spans="6:12" ht="18" customHeight="1" x14ac:dyDescent="0.3">
      <c r="F116" s="17">
        <v>36</v>
      </c>
      <c r="I116" s="17" t="s">
        <v>1220</v>
      </c>
      <c r="J116" s="53" t="s">
        <v>1555</v>
      </c>
      <c r="K116" s="17" t="s">
        <v>1220</v>
      </c>
      <c r="L116" s="17">
        <v>1600000</v>
      </c>
    </row>
    <row r="117" spans="6:12" ht="18" customHeight="1" x14ac:dyDescent="0.3">
      <c r="F117" s="17">
        <v>110</v>
      </c>
      <c r="I117" s="17" t="s">
        <v>1762</v>
      </c>
      <c r="J117" s="53" t="s">
        <v>1555</v>
      </c>
      <c r="K117" s="17" t="s">
        <v>1762</v>
      </c>
      <c r="L117" s="17">
        <v>1400000</v>
      </c>
    </row>
    <row r="118" spans="6:12" ht="18" customHeight="1" x14ac:dyDescent="0.3">
      <c r="F118" s="17">
        <v>60</v>
      </c>
      <c r="I118" s="17" t="s">
        <v>3029</v>
      </c>
      <c r="J118" s="53" t="s">
        <v>3041</v>
      </c>
      <c r="K118" s="17" t="s">
        <v>3029</v>
      </c>
      <c r="L118" s="17">
        <v>3500000</v>
      </c>
    </row>
    <row r="119" spans="6:12" ht="18" customHeight="1" x14ac:dyDescent="0.3">
      <c r="F119" s="17">
        <v>116</v>
      </c>
      <c r="I119" s="17" t="s">
        <v>1843</v>
      </c>
      <c r="J119" s="53" t="s">
        <v>1844</v>
      </c>
      <c r="K119" s="17" t="s">
        <v>1843</v>
      </c>
      <c r="L119" s="17">
        <v>210000</v>
      </c>
    </row>
    <row r="120" spans="6:12" ht="18" customHeight="1" x14ac:dyDescent="0.3">
      <c r="F120" s="17">
        <v>27</v>
      </c>
      <c r="I120" s="17" t="s">
        <v>1355</v>
      </c>
      <c r="J120" s="53" t="s">
        <v>1201</v>
      </c>
      <c r="K120" s="17" t="s">
        <v>1355</v>
      </c>
      <c r="L120" s="17">
        <v>1400000</v>
      </c>
    </row>
    <row r="121" spans="6:12" ht="18" customHeight="1" x14ac:dyDescent="0.3">
      <c r="F121" s="17">
        <v>105</v>
      </c>
      <c r="I121" s="17" t="s">
        <v>1746</v>
      </c>
      <c r="J121" s="53" t="s">
        <v>1201</v>
      </c>
      <c r="K121" s="17" t="s">
        <v>1746</v>
      </c>
      <c r="L121" s="17">
        <v>1200000</v>
      </c>
    </row>
    <row r="122" spans="6:12" ht="18" customHeight="1" x14ac:dyDescent="0.3">
      <c r="F122" s="17">
        <v>46</v>
      </c>
      <c r="I122" s="17" t="s">
        <v>2670</v>
      </c>
      <c r="J122" s="53" t="s">
        <v>1490</v>
      </c>
      <c r="K122" s="17" t="s">
        <v>2670</v>
      </c>
      <c r="L122" s="17">
        <v>350000</v>
      </c>
    </row>
    <row r="123" spans="6:12" ht="18" customHeight="1" x14ac:dyDescent="0.3">
      <c r="F123" s="17">
        <v>87</v>
      </c>
      <c r="I123" s="17" t="s">
        <v>1709</v>
      </c>
      <c r="J123" s="53" t="s">
        <v>1710</v>
      </c>
      <c r="K123" s="17" t="s">
        <v>1709</v>
      </c>
      <c r="L123" s="17">
        <v>20000</v>
      </c>
    </row>
    <row r="124" spans="6:12" ht="18" customHeight="1" x14ac:dyDescent="0.3">
      <c r="F124" s="17">
        <v>39</v>
      </c>
      <c r="I124" s="17" t="s">
        <v>1259</v>
      </c>
      <c r="J124" s="53" t="s">
        <v>1260</v>
      </c>
      <c r="K124" s="17" t="s">
        <v>1259</v>
      </c>
      <c r="L124" s="17">
        <v>50000</v>
      </c>
    </row>
    <row r="125" spans="6:12" ht="18" customHeight="1" x14ac:dyDescent="0.3">
      <c r="F125" s="17">
        <v>86</v>
      </c>
      <c r="I125" s="17" t="s">
        <v>1698</v>
      </c>
      <c r="J125" s="53" t="s">
        <v>1699</v>
      </c>
      <c r="K125" s="17" t="s">
        <v>1698</v>
      </c>
      <c r="L125" s="17">
        <v>50000</v>
      </c>
    </row>
    <row r="126" spans="6:12" ht="18" customHeight="1" x14ac:dyDescent="0.3">
      <c r="F126" s="17">
        <v>4</v>
      </c>
      <c r="I126" s="17" t="s">
        <v>1946</v>
      </c>
      <c r="J126" s="53" t="s">
        <v>3042</v>
      </c>
      <c r="K126" s="17" t="s">
        <v>1946</v>
      </c>
      <c r="L126" s="17">
        <v>1000000</v>
      </c>
    </row>
    <row r="127" spans="6:12" ht="18" customHeight="1" x14ac:dyDescent="0.3">
      <c r="F127" s="17">
        <v>63</v>
      </c>
      <c r="I127" s="17" t="s">
        <v>1620</v>
      </c>
      <c r="J127" s="53" t="s">
        <v>1621</v>
      </c>
      <c r="K127" s="17" t="s">
        <v>1620</v>
      </c>
      <c r="L127" s="17">
        <v>12000</v>
      </c>
    </row>
    <row r="128" spans="6:12" ht="18" customHeight="1" x14ac:dyDescent="0.3">
      <c r="F128" s="17">
        <v>98</v>
      </c>
      <c r="I128" s="17" t="s">
        <v>2825</v>
      </c>
      <c r="J128" s="53" t="s">
        <v>1731</v>
      </c>
      <c r="K128" s="17" t="s">
        <v>2825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1429</v>
      </c>
      <c r="B1" t="s">
        <v>43</v>
      </c>
      <c r="C1" t="s">
        <v>1429</v>
      </c>
      <c r="D1" t="s">
        <v>1394</v>
      </c>
      <c r="F1" t="s">
        <v>1396</v>
      </c>
      <c r="H1" t="s">
        <v>1397</v>
      </c>
      <c r="L1" t="s">
        <v>1404</v>
      </c>
      <c r="N1" t="s">
        <v>1408</v>
      </c>
      <c r="P1" t="s">
        <v>1693</v>
      </c>
      <c r="R1" t="s">
        <v>1692</v>
      </c>
    </row>
    <row r="2" spans="1:18" x14ac:dyDescent="0.3">
      <c r="A2">
        <v>1</v>
      </c>
      <c r="B2" t="s">
        <v>28</v>
      </c>
      <c r="C2">
        <v>1</v>
      </c>
      <c r="D2" t="s">
        <v>1396</v>
      </c>
      <c r="E2">
        <v>1</v>
      </c>
      <c r="F2" t="s">
        <v>1411</v>
      </c>
      <c r="G2">
        <v>1</v>
      </c>
      <c r="H2" t="s">
        <v>1420</v>
      </c>
      <c r="I2">
        <v>1</v>
      </c>
      <c r="J2" t="s">
        <v>1180</v>
      </c>
      <c r="K2">
        <v>1</v>
      </c>
      <c r="L2" t="s">
        <v>1424</v>
      </c>
      <c r="M2">
        <v>1</v>
      </c>
      <c r="N2" t="s">
        <v>1427</v>
      </c>
      <c r="O2">
        <v>1</v>
      </c>
      <c r="Q2">
        <v>1</v>
      </c>
    </row>
    <row r="3" spans="1:18" x14ac:dyDescent="0.3">
      <c r="A3">
        <v>2</v>
      </c>
      <c r="B3" t="s">
        <v>1112</v>
      </c>
      <c r="C3">
        <v>2</v>
      </c>
      <c r="D3" t="s">
        <v>1397</v>
      </c>
      <c r="E3">
        <v>2</v>
      </c>
      <c r="F3" t="s">
        <v>1412</v>
      </c>
      <c r="G3">
        <v>2</v>
      </c>
      <c r="H3" t="s">
        <v>1216</v>
      </c>
      <c r="I3">
        <v>2</v>
      </c>
      <c r="J3" t="s">
        <v>1181</v>
      </c>
      <c r="K3">
        <v>2</v>
      </c>
      <c r="L3" t="s">
        <v>1425</v>
      </c>
      <c r="M3">
        <v>2</v>
      </c>
      <c r="N3" t="s">
        <v>1428</v>
      </c>
      <c r="O3">
        <v>2</v>
      </c>
      <c r="Q3">
        <v>2</v>
      </c>
    </row>
    <row r="4" spans="1:18" x14ac:dyDescent="0.3">
      <c r="A4">
        <v>3</v>
      </c>
      <c r="B4" t="s">
        <v>1111</v>
      </c>
      <c r="C4">
        <v>3</v>
      </c>
      <c r="D4" t="s">
        <v>1398</v>
      </c>
      <c r="E4">
        <v>3</v>
      </c>
      <c r="F4" t="s">
        <v>1413</v>
      </c>
      <c r="G4">
        <v>3</v>
      </c>
      <c r="H4" t="s">
        <v>1360</v>
      </c>
      <c r="I4">
        <v>3</v>
      </c>
      <c r="J4" t="s">
        <v>1421</v>
      </c>
      <c r="M4">
        <v>3</v>
      </c>
      <c r="N4" t="s">
        <v>1426</v>
      </c>
      <c r="O4">
        <v>3</v>
      </c>
      <c r="Q4">
        <v>3</v>
      </c>
    </row>
    <row r="5" spans="1:18" x14ac:dyDescent="0.3">
      <c r="A5">
        <v>4</v>
      </c>
      <c r="B5" t="s">
        <v>1725</v>
      </c>
      <c r="C5">
        <v>4</v>
      </c>
      <c r="D5" t="s">
        <v>1399</v>
      </c>
      <c r="E5">
        <v>4</v>
      </c>
      <c r="F5" t="s">
        <v>1414</v>
      </c>
      <c r="I5">
        <v>4</v>
      </c>
      <c r="J5" t="s">
        <v>1423</v>
      </c>
    </row>
    <row r="6" spans="1:18" x14ac:dyDescent="0.3">
      <c r="A6">
        <v>5</v>
      </c>
      <c r="B6" t="s">
        <v>1395</v>
      </c>
      <c r="C6">
        <v>5</v>
      </c>
      <c r="D6" t="s">
        <v>1400</v>
      </c>
      <c r="E6">
        <v>5</v>
      </c>
      <c r="F6" t="s">
        <v>1415</v>
      </c>
      <c r="I6">
        <v>5</v>
      </c>
      <c r="J6" t="s">
        <v>1182</v>
      </c>
    </row>
    <row r="7" spans="1:18" x14ac:dyDescent="0.3">
      <c r="A7">
        <v>6</v>
      </c>
      <c r="B7" t="s">
        <v>1769</v>
      </c>
      <c r="C7">
        <v>6</v>
      </c>
      <c r="D7" t="s">
        <v>1401</v>
      </c>
      <c r="E7">
        <v>6</v>
      </c>
      <c r="F7" t="s">
        <v>1416</v>
      </c>
      <c r="I7">
        <v>6</v>
      </c>
      <c r="J7" t="s">
        <v>1183</v>
      </c>
    </row>
    <row r="8" spans="1:18" x14ac:dyDescent="0.3">
      <c r="A8">
        <v>7</v>
      </c>
      <c r="B8" t="s">
        <v>1770</v>
      </c>
      <c r="C8">
        <v>7</v>
      </c>
      <c r="D8" t="s">
        <v>1403</v>
      </c>
      <c r="E8">
        <v>7</v>
      </c>
      <c r="F8" t="s">
        <v>1417</v>
      </c>
      <c r="I8">
        <v>7</v>
      </c>
      <c r="J8" t="s">
        <v>1184</v>
      </c>
      <c r="L8">
        <v>2830405</v>
      </c>
    </row>
    <row r="9" spans="1:18" x14ac:dyDescent="0.3">
      <c r="A9">
        <v>8</v>
      </c>
      <c r="B9" t="s">
        <v>1771</v>
      </c>
      <c r="C9">
        <v>8</v>
      </c>
      <c r="D9" t="s">
        <v>1404</v>
      </c>
      <c r="E9">
        <v>8</v>
      </c>
      <c r="F9" t="s">
        <v>1384</v>
      </c>
      <c r="I9">
        <v>8</v>
      </c>
      <c r="J9" t="s">
        <v>1185</v>
      </c>
    </row>
    <row r="10" spans="1:18" x14ac:dyDescent="0.3">
      <c r="A10">
        <v>9</v>
      </c>
      <c r="B10" t="s">
        <v>1772</v>
      </c>
      <c r="C10">
        <v>9</v>
      </c>
      <c r="D10" t="s">
        <v>1405</v>
      </c>
      <c r="E10">
        <v>9</v>
      </c>
      <c r="F10" t="s">
        <v>1418</v>
      </c>
      <c r="I10">
        <v>9</v>
      </c>
      <c r="J10" t="s">
        <v>1422</v>
      </c>
    </row>
    <row r="11" spans="1:18" x14ac:dyDescent="0.3">
      <c r="A11">
        <v>10</v>
      </c>
      <c r="B11" t="s">
        <v>1773</v>
      </c>
      <c r="C11">
        <v>10</v>
      </c>
      <c r="D11" t="s">
        <v>1406</v>
      </c>
      <c r="E11">
        <v>10</v>
      </c>
      <c r="F11" t="s">
        <v>1419</v>
      </c>
      <c r="I11">
        <v>10</v>
      </c>
      <c r="J11" t="s">
        <v>1909</v>
      </c>
    </row>
    <row r="12" spans="1:18" x14ac:dyDescent="0.3">
      <c r="A12">
        <v>11</v>
      </c>
      <c r="B12" t="s">
        <v>1774</v>
      </c>
      <c r="C12">
        <v>11</v>
      </c>
      <c r="D12" t="s">
        <v>1407</v>
      </c>
      <c r="I12">
        <v>11</v>
      </c>
      <c r="J12" t="s">
        <v>2322</v>
      </c>
    </row>
    <row r="13" spans="1:18" x14ac:dyDescent="0.3">
      <c r="A13">
        <v>12</v>
      </c>
      <c r="B13" t="s">
        <v>1908</v>
      </c>
      <c r="C13">
        <v>12</v>
      </c>
      <c r="D13" t="s">
        <v>1408</v>
      </c>
      <c r="I13">
        <v>12</v>
      </c>
      <c r="J13" t="s">
        <v>2441</v>
      </c>
    </row>
    <row r="14" spans="1:18" x14ac:dyDescent="0.3">
      <c r="B14" t="s">
        <v>2146</v>
      </c>
      <c r="C14">
        <v>13</v>
      </c>
      <c r="D14" t="s">
        <v>1409</v>
      </c>
      <c r="I14">
        <v>13</v>
      </c>
      <c r="J14" t="s">
        <v>2633</v>
      </c>
    </row>
    <row r="15" spans="1:18" x14ac:dyDescent="0.3">
      <c r="C15">
        <v>14</v>
      </c>
      <c r="D15" t="s">
        <v>1410</v>
      </c>
    </row>
    <row r="16" spans="1:18" x14ac:dyDescent="0.3">
      <c r="C16">
        <v>15</v>
      </c>
      <c r="D16" t="s">
        <v>1692</v>
      </c>
    </row>
    <row r="17" spans="3:16" x14ac:dyDescent="0.3">
      <c r="C17">
        <v>16</v>
      </c>
      <c r="D17" t="s">
        <v>1694</v>
      </c>
      <c r="J17">
        <v>28</v>
      </c>
    </row>
    <row r="18" spans="3:16" x14ac:dyDescent="0.3">
      <c r="C18">
        <v>17</v>
      </c>
      <c r="D18" t="s">
        <v>1733</v>
      </c>
      <c r="P18">
        <v>2830502</v>
      </c>
    </row>
    <row r="19" spans="3:16" x14ac:dyDescent="0.3">
      <c r="C19">
        <v>18</v>
      </c>
      <c r="D19" t="s">
        <v>1748</v>
      </c>
      <c r="H19">
        <v>2830513</v>
      </c>
      <c r="L19">
        <v>2830506</v>
      </c>
    </row>
    <row r="20" spans="3:16" x14ac:dyDescent="0.3">
      <c r="C20">
        <v>19</v>
      </c>
      <c r="D20" t="s">
        <v>1918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2392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2393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2394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sheetPr codeName="Sheet3"/>
  <dimension ref="A1:H28"/>
  <sheetViews>
    <sheetView view="pageLayout" zoomScaleNormal="100" workbookViewId="0">
      <selection sqref="A1:D7"/>
    </sheetView>
  </sheetViews>
  <sheetFormatPr defaultRowHeight="16.5" x14ac:dyDescent="0.3"/>
  <cols>
    <col min="6" max="6" width="10.875" customWidth="1"/>
    <col min="7" max="7" width="10.375" customWidth="1"/>
    <col min="8" max="8" width="12.75" customWidth="1"/>
  </cols>
  <sheetData>
    <row r="1" spans="1:8" ht="16.5" customHeight="1" x14ac:dyDescent="0.3">
      <c r="A1" s="311"/>
      <c r="B1" s="311"/>
      <c r="C1" s="311"/>
      <c r="D1" s="311"/>
      <c r="E1" s="311"/>
      <c r="F1" s="311"/>
      <c r="G1" s="311"/>
      <c r="H1" s="311"/>
    </row>
    <row r="2" spans="1:8" ht="16.5" customHeight="1" x14ac:dyDescent="0.3">
      <c r="A2" s="311"/>
      <c r="B2" s="311"/>
      <c r="C2" s="311"/>
      <c r="D2" s="311"/>
      <c r="E2" s="311"/>
      <c r="F2" s="311"/>
      <c r="G2" s="311"/>
      <c r="H2" s="311"/>
    </row>
    <row r="3" spans="1:8" ht="16.5" customHeight="1" x14ac:dyDescent="0.3">
      <c r="A3" s="311"/>
      <c r="B3" s="311"/>
      <c r="C3" s="311"/>
      <c r="D3" s="311"/>
      <c r="E3" s="311"/>
      <c r="F3" s="311"/>
      <c r="G3" s="311"/>
      <c r="H3" s="311"/>
    </row>
    <row r="4" spans="1:8" ht="16.5" customHeight="1" x14ac:dyDescent="0.3">
      <c r="A4" s="311"/>
      <c r="B4" s="311"/>
      <c r="C4" s="311"/>
      <c r="D4" s="311"/>
      <c r="E4" s="311"/>
      <c r="F4" s="311"/>
      <c r="G4" s="311"/>
      <c r="H4" s="311"/>
    </row>
    <row r="5" spans="1:8" ht="16.5" customHeight="1" x14ac:dyDescent="0.3">
      <c r="A5" s="311"/>
      <c r="B5" s="311"/>
      <c r="C5" s="311"/>
      <c r="D5" s="311"/>
      <c r="E5" s="311"/>
      <c r="F5" s="311"/>
      <c r="G5" s="311"/>
      <c r="H5" s="311"/>
    </row>
    <row r="6" spans="1:8" ht="16.5" customHeight="1" x14ac:dyDescent="0.3">
      <c r="A6" s="311"/>
      <c r="B6" s="311"/>
      <c r="C6" s="311"/>
      <c r="D6" s="311"/>
      <c r="E6" s="311"/>
      <c r="F6" s="311"/>
      <c r="G6" s="311"/>
      <c r="H6" s="311"/>
    </row>
    <row r="7" spans="1:8" ht="16.5" customHeight="1" x14ac:dyDescent="0.3">
      <c r="A7" s="311"/>
      <c r="B7" s="311"/>
      <c r="C7" s="311"/>
      <c r="D7" s="311"/>
      <c r="E7" s="311"/>
      <c r="F7" s="311"/>
      <c r="G7" s="311"/>
      <c r="H7" s="311"/>
    </row>
    <row r="8" spans="1:8" ht="16.5" customHeight="1" x14ac:dyDescent="0.3">
      <c r="A8" s="311"/>
      <c r="B8" s="311"/>
      <c r="C8" s="311"/>
      <c r="D8" s="311"/>
      <c r="E8" s="311"/>
      <c r="F8" s="311"/>
      <c r="G8" s="311"/>
      <c r="H8" s="311"/>
    </row>
    <row r="9" spans="1:8" ht="16.5" customHeight="1" x14ac:dyDescent="0.3">
      <c r="A9" s="311"/>
      <c r="B9" s="311"/>
      <c r="C9" s="311"/>
      <c r="D9" s="311"/>
      <c r="E9" s="311"/>
      <c r="F9" s="311"/>
      <c r="G9" s="311"/>
      <c r="H9" s="311"/>
    </row>
    <row r="10" spans="1:8" ht="16.5" customHeight="1" x14ac:dyDescent="0.3">
      <c r="A10" s="311"/>
      <c r="B10" s="311"/>
      <c r="C10" s="311"/>
      <c r="D10" s="311"/>
      <c r="E10" s="311"/>
      <c r="F10" s="311"/>
      <c r="G10" s="311"/>
      <c r="H10" s="311"/>
    </row>
    <row r="11" spans="1:8" ht="16.5" customHeight="1" x14ac:dyDescent="0.3">
      <c r="A11" s="311"/>
      <c r="B11" s="311"/>
      <c r="C11" s="311"/>
      <c r="D11" s="311"/>
      <c r="E11" s="311"/>
      <c r="F11" s="311"/>
      <c r="G11" s="311"/>
      <c r="H11" s="311"/>
    </row>
    <row r="12" spans="1:8" ht="16.5" customHeight="1" x14ac:dyDescent="0.3">
      <c r="A12" s="311"/>
      <c r="B12" s="311"/>
      <c r="C12" s="311"/>
      <c r="D12" s="311"/>
      <c r="E12" s="311"/>
      <c r="F12" s="311"/>
      <c r="G12" s="311"/>
      <c r="H12" s="311"/>
    </row>
    <row r="13" spans="1:8" ht="16.5" customHeight="1" x14ac:dyDescent="0.3">
      <c r="A13" s="311"/>
      <c r="B13" s="311"/>
      <c r="C13" s="311"/>
      <c r="D13" s="311"/>
      <c r="E13" s="311"/>
      <c r="F13" s="311"/>
      <c r="G13" s="311"/>
      <c r="H13" s="311"/>
    </row>
    <row r="14" spans="1:8" ht="16.5" customHeight="1" x14ac:dyDescent="0.3">
      <c r="A14" s="311"/>
      <c r="B14" s="311"/>
      <c r="C14" s="311"/>
      <c r="D14" s="311"/>
      <c r="E14" s="311"/>
      <c r="F14" s="311"/>
      <c r="G14" s="311"/>
      <c r="H14" s="311"/>
    </row>
    <row r="15" spans="1:8" ht="16.5" customHeight="1" x14ac:dyDescent="0.3">
      <c r="A15" s="312"/>
      <c r="B15" s="313"/>
      <c r="C15" s="313"/>
      <c r="D15" s="313"/>
      <c r="E15" s="313"/>
      <c r="F15" s="313"/>
      <c r="G15" s="313"/>
      <c r="H15" s="313"/>
    </row>
    <row r="16" spans="1:8" ht="16.5" customHeight="1" x14ac:dyDescent="0.3">
      <c r="A16" s="313"/>
      <c r="B16" s="313"/>
      <c r="C16" s="313"/>
      <c r="D16" s="313"/>
      <c r="E16" s="313"/>
      <c r="F16" s="313"/>
      <c r="G16" s="313"/>
      <c r="H16" s="313"/>
    </row>
    <row r="17" spans="1:8" ht="16.5" customHeight="1" x14ac:dyDescent="0.3">
      <c r="A17" s="313"/>
      <c r="B17" s="313"/>
      <c r="C17" s="313"/>
      <c r="D17" s="313"/>
      <c r="E17" s="313"/>
      <c r="F17" s="313"/>
      <c r="G17" s="313"/>
      <c r="H17" s="313"/>
    </row>
    <row r="18" spans="1:8" ht="16.5" customHeight="1" x14ac:dyDescent="0.3">
      <c r="A18" s="313"/>
      <c r="B18" s="313"/>
      <c r="C18" s="313"/>
      <c r="D18" s="313"/>
      <c r="E18" s="313"/>
      <c r="F18" s="313"/>
      <c r="G18" s="313"/>
      <c r="H18" s="313"/>
    </row>
    <row r="19" spans="1:8" ht="16.5" customHeight="1" x14ac:dyDescent="0.3">
      <c r="A19" s="313"/>
      <c r="B19" s="313"/>
      <c r="C19" s="313"/>
      <c r="D19" s="313"/>
      <c r="E19" s="313"/>
      <c r="F19" s="313"/>
      <c r="G19" s="313"/>
      <c r="H19" s="313"/>
    </row>
    <row r="20" spans="1:8" ht="16.5" customHeight="1" x14ac:dyDescent="0.3">
      <c r="A20" s="313"/>
      <c r="B20" s="313"/>
      <c r="C20" s="313"/>
      <c r="D20" s="313"/>
      <c r="E20" s="313"/>
      <c r="F20" s="313"/>
      <c r="G20" s="313"/>
      <c r="H20" s="313"/>
    </row>
    <row r="21" spans="1:8" ht="16.5" customHeight="1" x14ac:dyDescent="0.3">
      <c r="A21" s="313"/>
      <c r="B21" s="313"/>
      <c r="C21" s="313"/>
      <c r="D21" s="313"/>
      <c r="E21" s="313"/>
      <c r="F21" s="313"/>
      <c r="G21" s="313"/>
      <c r="H21" s="313"/>
    </row>
    <row r="22" spans="1:8" ht="16.5" customHeight="1" x14ac:dyDescent="0.3">
      <c r="A22" s="313"/>
      <c r="B22" s="313"/>
      <c r="C22" s="313"/>
      <c r="D22" s="313"/>
      <c r="E22" s="313"/>
      <c r="F22" s="313"/>
      <c r="G22" s="313"/>
      <c r="H22" s="313"/>
    </row>
    <row r="23" spans="1:8" ht="16.5" customHeight="1" x14ac:dyDescent="0.3">
      <c r="A23" s="313"/>
      <c r="B23" s="313"/>
      <c r="C23" s="313"/>
      <c r="D23" s="313"/>
      <c r="E23" s="313"/>
      <c r="F23" s="313"/>
      <c r="G23" s="313"/>
      <c r="H23" s="313"/>
    </row>
    <row r="24" spans="1:8" ht="16.5" customHeight="1" x14ac:dyDescent="0.3">
      <c r="A24" s="313"/>
      <c r="B24" s="313"/>
      <c r="C24" s="313"/>
      <c r="D24" s="313"/>
      <c r="E24" s="313"/>
      <c r="F24" s="313"/>
      <c r="G24" s="313"/>
      <c r="H24" s="313"/>
    </row>
    <row r="25" spans="1:8" ht="16.5" customHeight="1" x14ac:dyDescent="0.3">
      <c r="A25" s="313"/>
      <c r="B25" s="313"/>
      <c r="C25" s="313"/>
      <c r="D25" s="313"/>
      <c r="E25" s="313"/>
      <c r="F25" s="313"/>
      <c r="G25" s="313"/>
      <c r="H25" s="313"/>
    </row>
    <row r="26" spans="1:8" ht="16.5" customHeight="1" x14ac:dyDescent="0.3">
      <c r="A26" s="313"/>
      <c r="B26" s="313"/>
      <c r="C26" s="313"/>
      <c r="D26" s="313"/>
      <c r="E26" s="313"/>
      <c r="F26" s="313"/>
      <c r="G26" s="313"/>
      <c r="H26" s="313"/>
    </row>
    <row r="27" spans="1:8" ht="16.5" customHeight="1" x14ac:dyDescent="0.3">
      <c r="A27" s="313"/>
      <c r="B27" s="313"/>
      <c r="C27" s="313"/>
      <c r="D27" s="313"/>
      <c r="E27" s="313"/>
      <c r="F27" s="313"/>
      <c r="G27" s="313"/>
      <c r="H27" s="313"/>
    </row>
    <row r="28" spans="1:8" ht="16.5" customHeight="1" x14ac:dyDescent="0.3">
      <c r="A28" s="313"/>
      <c r="B28" s="313"/>
      <c r="C28" s="313"/>
      <c r="D28" s="313"/>
      <c r="E28" s="313"/>
      <c r="F28" s="313"/>
      <c r="G28" s="313"/>
      <c r="H28" s="313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2ADDF-B2B0-4840-95C8-B0AE31D2645A}">
  <sheetPr codeName="Sheet5"/>
  <dimension ref="A1:D42"/>
  <sheetViews>
    <sheetView workbookViewId="0">
      <selection activeCell="E17" sqref="E17"/>
    </sheetView>
  </sheetViews>
  <sheetFormatPr defaultRowHeight="16.5" x14ac:dyDescent="0.3"/>
  <cols>
    <col min="1" max="1" width="17.75" customWidth="1"/>
    <col min="2" max="2" width="19.875" style="308" customWidth="1"/>
    <col min="3" max="3" width="22.875" style="308" customWidth="1"/>
    <col min="4" max="4" width="12.375" customWidth="1"/>
  </cols>
  <sheetData>
    <row r="1" spans="1:4" ht="17.25" x14ac:dyDescent="0.3">
      <c r="A1" s="309"/>
      <c r="B1" s="307" t="s">
        <v>4611</v>
      </c>
      <c r="C1" s="307" t="s">
        <v>4584</v>
      </c>
      <c r="D1" s="309"/>
    </row>
    <row r="2" spans="1:4" ht="17.25" x14ac:dyDescent="0.3">
      <c r="A2" s="309"/>
      <c r="B2" s="307" t="s">
        <v>4612</v>
      </c>
      <c r="C2" s="307" t="s">
        <v>4583</v>
      </c>
      <c r="D2" s="309"/>
    </row>
    <row r="3" spans="1:4" ht="17.25" x14ac:dyDescent="0.3">
      <c r="A3" s="309"/>
      <c r="B3" s="307" t="s">
        <v>4613</v>
      </c>
      <c r="C3" s="307" t="s">
        <v>4585</v>
      </c>
      <c r="D3" s="309"/>
    </row>
    <row r="4" spans="1:4" ht="17.25" x14ac:dyDescent="0.3">
      <c r="A4" s="309"/>
      <c r="B4" s="307" t="s">
        <v>4614</v>
      </c>
      <c r="C4" s="307" t="s">
        <v>4586</v>
      </c>
      <c r="D4" s="309"/>
    </row>
    <row r="5" spans="1:4" ht="17.25" x14ac:dyDescent="0.3">
      <c r="A5" s="309"/>
      <c r="B5" s="307" t="s">
        <v>4615</v>
      </c>
      <c r="C5" s="307" t="s">
        <v>4587</v>
      </c>
      <c r="D5" s="309"/>
    </row>
    <row r="6" spans="1:4" ht="17.25" x14ac:dyDescent="0.3">
      <c r="A6" s="309"/>
      <c r="B6" s="307" t="s">
        <v>4616</v>
      </c>
      <c r="C6" s="307" t="s">
        <v>4588</v>
      </c>
      <c r="D6" s="309"/>
    </row>
    <row r="7" spans="1:4" ht="17.25" x14ac:dyDescent="0.3">
      <c r="A7" s="309"/>
      <c r="B7" s="307" t="s">
        <v>4617</v>
      </c>
      <c r="C7" s="307" t="s">
        <v>4589</v>
      </c>
      <c r="D7" s="309"/>
    </row>
    <row r="8" spans="1:4" ht="17.25" x14ac:dyDescent="0.3">
      <c r="A8" s="309"/>
      <c r="B8" s="307" t="s">
        <v>4618</v>
      </c>
      <c r="C8" s="307" t="s">
        <v>4590</v>
      </c>
      <c r="D8" s="309"/>
    </row>
    <row r="9" spans="1:4" ht="17.25" x14ac:dyDescent="0.3">
      <c r="A9" s="309"/>
      <c r="B9" s="307" t="s">
        <v>4619</v>
      </c>
      <c r="C9" s="307" t="s">
        <v>4591</v>
      </c>
      <c r="D9" s="309"/>
    </row>
    <row r="10" spans="1:4" ht="17.25" x14ac:dyDescent="0.3">
      <c r="A10" s="309"/>
      <c r="B10" s="307" t="s">
        <v>4614</v>
      </c>
      <c r="C10" s="307" t="s">
        <v>4592</v>
      </c>
      <c r="D10" s="309"/>
    </row>
    <row r="11" spans="1:4" ht="17.25" x14ac:dyDescent="0.3">
      <c r="A11" s="309"/>
      <c r="B11" s="307" t="s">
        <v>4620</v>
      </c>
      <c r="C11" s="307" t="s">
        <v>4593</v>
      </c>
      <c r="D11" s="309"/>
    </row>
    <row r="12" spans="1:4" ht="17.25" x14ac:dyDescent="0.3">
      <c r="A12" s="309"/>
      <c r="B12" s="307" t="s">
        <v>4621</v>
      </c>
      <c r="C12" s="307" t="s">
        <v>4594</v>
      </c>
      <c r="D12" s="309"/>
    </row>
    <row r="13" spans="1:4" ht="17.25" x14ac:dyDescent="0.3">
      <c r="A13" s="309"/>
      <c r="B13" s="307" t="s">
        <v>4622</v>
      </c>
      <c r="C13" s="307" t="s">
        <v>4595</v>
      </c>
      <c r="D13" s="309"/>
    </row>
    <row r="14" spans="1:4" ht="17.25" x14ac:dyDescent="0.3">
      <c r="A14" s="309"/>
      <c r="B14" s="307" t="s">
        <v>4623</v>
      </c>
      <c r="C14" s="307" t="s">
        <v>4596</v>
      </c>
      <c r="D14" s="309"/>
    </row>
    <row r="15" spans="1:4" ht="17.25" x14ac:dyDescent="0.3">
      <c r="A15" s="309"/>
      <c r="B15" s="307" t="s">
        <v>4624</v>
      </c>
      <c r="C15" s="307" t="s">
        <v>4597</v>
      </c>
      <c r="D15" s="309"/>
    </row>
    <row r="16" spans="1:4" ht="17.25" x14ac:dyDescent="0.3">
      <c r="A16" s="309"/>
      <c r="B16" s="307" t="s">
        <v>4625</v>
      </c>
      <c r="C16" s="307" t="s">
        <v>4598</v>
      </c>
      <c r="D16" s="309"/>
    </row>
    <row r="17" spans="1:4" ht="17.25" x14ac:dyDescent="0.3">
      <c r="A17" s="309"/>
      <c r="B17" s="307" t="s">
        <v>4626</v>
      </c>
      <c r="C17" s="307" t="s">
        <v>4599</v>
      </c>
      <c r="D17" s="309"/>
    </row>
    <row r="18" spans="1:4" ht="17.25" x14ac:dyDescent="0.3">
      <c r="A18" s="309"/>
      <c r="B18" s="307" t="s">
        <v>4627</v>
      </c>
      <c r="C18" s="307" t="s">
        <v>4600</v>
      </c>
      <c r="D18" s="309"/>
    </row>
    <row r="19" spans="1:4" ht="17.25" x14ac:dyDescent="0.3">
      <c r="A19" s="309"/>
      <c r="B19" s="307" t="s">
        <v>4628</v>
      </c>
      <c r="C19" s="307" t="s">
        <v>4601</v>
      </c>
      <c r="D19" s="309"/>
    </row>
    <row r="20" spans="1:4" ht="17.25" x14ac:dyDescent="0.3">
      <c r="A20" s="309"/>
      <c r="B20" s="307" t="s">
        <v>4629</v>
      </c>
      <c r="C20" s="307" t="s">
        <v>4602</v>
      </c>
      <c r="D20" s="309"/>
    </row>
    <row r="21" spans="1:4" ht="17.25" x14ac:dyDescent="0.3">
      <c r="A21" s="309"/>
      <c r="B21" s="307" t="s">
        <v>4630</v>
      </c>
      <c r="C21" s="307" t="s">
        <v>4603</v>
      </c>
      <c r="D21" s="309"/>
    </row>
    <row r="22" spans="1:4" ht="17.25" x14ac:dyDescent="0.3">
      <c r="A22" s="309"/>
      <c r="B22" s="307" t="s">
        <v>4631</v>
      </c>
      <c r="C22" s="307" t="s">
        <v>4604</v>
      </c>
      <c r="D22" s="309"/>
    </row>
    <row r="23" spans="1:4" ht="17.25" x14ac:dyDescent="0.3">
      <c r="A23" s="309"/>
      <c r="B23" s="307" t="s">
        <v>4632</v>
      </c>
      <c r="C23" s="307" t="s">
        <v>4605</v>
      </c>
      <c r="D23" s="309"/>
    </row>
    <row r="24" spans="1:4" ht="17.25" x14ac:dyDescent="0.3">
      <c r="A24" s="309"/>
      <c r="B24" s="307" t="s">
        <v>4633</v>
      </c>
      <c r="C24" s="307" t="s">
        <v>4606</v>
      </c>
      <c r="D24" s="309"/>
    </row>
    <row r="25" spans="1:4" ht="17.25" x14ac:dyDescent="0.3">
      <c r="A25" s="309"/>
      <c r="B25" s="307"/>
      <c r="C25" s="307"/>
      <c r="D25" s="309"/>
    </row>
    <row r="26" spans="1:4" ht="17.25" x14ac:dyDescent="0.3">
      <c r="A26" s="309"/>
      <c r="B26" s="307"/>
      <c r="C26" s="307" t="s">
        <v>4607</v>
      </c>
      <c r="D26" s="309"/>
    </row>
    <row r="27" spans="1:4" ht="17.25" x14ac:dyDescent="0.3">
      <c r="A27" s="309"/>
      <c r="B27" s="307"/>
      <c r="C27" s="307" t="s">
        <v>4608</v>
      </c>
      <c r="D27" s="309"/>
    </row>
    <row r="28" spans="1:4" ht="17.25" x14ac:dyDescent="0.3">
      <c r="A28" s="309"/>
      <c r="B28" s="307"/>
      <c r="C28" s="307" t="s">
        <v>4609</v>
      </c>
      <c r="D28" s="309"/>
    </row>
    <row r="29" spans="1:4" ht="17.25" x14ac:dyDescent="0.3">
      <c r="A29" s="309"/>
      <c r="B29" s="307"/>
      <c r="C29" s="307" t="s">
        <v>4610</v>
      </c>
      <c r="D29" s="309"/>
    </row>
    <row r="30" spans="1:4" ht="17.25" x14ac:dyDescent="0.3">
      <c r="A30" s="309"/>
      <c r="B30" s="310"/>
      <c r="C30" s="310"/>
      <c r="D30" s="309"/>
    </row>
    <row r="31" spans="1:4" ht="17.25" x14ac:dyDescent="0.3">
      <c r="A31" s="309"/>
      <c r="B31" s="310"/>
      <c r="C31" s="310"/>
      <c r="D31" s="309"/>
    </row>
    <row r="32" spans="1:4" ht="17.25" x14ac:dyDescent="0.3">
      <c r="A32" s="309"/>
      <c r="B32" s="310"/>
      <c r="C32" s="310"/>
      <c r="D32" s="309"/>
    </row>
    <row r="33" spans="1:4" ht="17.25" x14ac:dyDescent="0.3">
      <c r="A33" s="309"/>
      <c r="B33" s="310"/>
      <c r="C33" s="310"/>
      <c r="D33" s="309"/>
    </row>
    <row r="34" spans="1:4" ht="17.25" x14ac:dyDescent="0.3">
      <c r="A34" s="309"/>
      <c r="B34" s="310"/>
      <c r="C34" s="310"/>
      <c r="D34" s="309"/>
    </row>
    <row r="35" spans="1:4" ht="17.25" x14ac:dyDescent="0.3">
      <c r="A35" s="309"/>
      <c r="B35" s="310"/>
      <c r="C35" s="310"/>
      <c r="D35" s="309"/>
    </row>
    <row r="36" spans="1:4" ht="17.25" x14ac:dyDescent="0.3">
      <c r="A36" s="309"/>
      <c r="B36" s="310"/>
      <c r="C36" s="310"/>
      <c r="D36" s="309"/>
    </row>
    <row r="37" spans="1:4" ht="17.25" x14ac:dyDescent="0.3">
      <c r="A37" s="309"/>
      <c r="B37" s="310"/>
      <c r="C37" s="310"/>
      <c r="D37" s="309"/>
    </row>
    <row r="38" spans="1:4" ht="17.25" x14ac:dyDescent="0.3">
      <c r="A38" s="309"/>
      <c r="B38" s="310"/>
      <c r="C38" s="310"/>
      <c r="D38" s="309"/>
    </row>
    <row r="39" spans="1:4" ht="17.25" x14ac:dyDescent="0.3">
      <c r="A39" s="309"/>
      <c r="B39" s="310"/>
      <c r="C39" s="310"/>
      <c r="D39" s="309"/>
    </row>
    <row r="40" spans="1:4" ht="17.25" x14ac:dyDescent="0.3">
      <c r="A40" s="309"/>
      <c r="B40" s="310"/>
      <c r="C40" s="310"/>
      <c r="D40" s="309"/>
    </row>
    <row r="41" spans="1:4" ht="17.25" x14ac:dyDescent="0.3">
      <c r="A41" s="309"/>
      <c r="B41" s="310"/>
      <c r="C41" s="310"/>
      <c r="D41" s="309"/>
    </row>
    <row r="42" spans="1:4" ht="17.25" x14ac:dyDescent="0.3">
      <c r="A42" s="309"/>
      <c r="B42" s="310"/>
      <c r="C42" s="310"/>
      <c r="D42" s="309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1239</v>
      </c>
      <c r="D1" s="107" t="s">
        <v>1240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1249</v>
      </c>
      <c r="D2" s="110" t="s">
        <v>1248</v>
      </c>
      <c r="E2" s="103"/>
    </row>
    <row r="3" spans="1:6" ht="49.5" x14ac:dyDescent="0.3">
      <c r="B3" s="99">
        <v>45737</v>
      </c>
      <c r="C3" s="100" t="s">
        <v>1241</v>
      </c>
      <c r="D3" s="109" t="s">
        <v>1255</v>
      </c>
    </row>
    <row r="4" spans="1:6" ht="33" x14ac:dyDescent="0.3">
      <c r="B4" s="99">
        <v>45737</v>
      </c>
      <c r="C4" s="100" t="s">
        <v>1242</v>
      </c>
      <c r="D4" s="109" t="s">
        <v>1245</v>
      </c>
    </row>
    <row r="5" spans="1:6" x14ac:dyDescent="0.3">
      <c r="B5" s="99">
        <v>45737</v>
      </c>
      <c r="C5" s="100" t="s">
        <v>1243</v>
      </c>
      <c r="D5" s="100" t="s">
        <v>1244</v>
      </c>
    </row>
    <row r="6" spans="1:6" x14ac:dyDescent="0.3">
      <c r="B6" s="99">
        <v>45737</v>
      </c>
      <c r="C6" s="100" t="s">
        <v>1243</v>
      </c>
      <c r="D6" s="100" t="s">
        <v>1247</v>
      </c>
    </row>
    <row r="7" spans="1:6" x14ac:dyDescent="0.3">
      <c r="B7" s="99">
        <v>45737</v>
      </c>
      <c r="C7" s="100" t="s">
        <v>1243</v>
      </c>
      <c r="D7" s="100" t="s">
        <v>1246</v>
      </c>
    </row>
    <row r="8" spans="1:6" x14ac:dyDescent="0.3">
      <c r="B8" s="99"/>
      <c r="D8" s="100" t="s">
        <v>1250</v>
      </c>
    </row>
    <row r="9" spans="1:6" x14ac:dyDescent="0.3">
      <c r="D9" s="100" t="s">
        <v>1256</v>
      </c>
    </row>
    <row r="10" spans="1:6" x14ac:dyDescent="0.3">
      <c r="D10" s="100" t="s">
        <v>1257</v>
      </c>
    </row>
    <row r="11" spans="1:6" ht="33" x14ac:dyDescent="0.3">
      <c r="B11" s="99">
        <v>45740</v>
      </c>
      <c r="C11" s="100" t="s">
        <v>1261</v>
      </c>
      <c r="D11" s="109" t="s">
        <v>1365</v>
      </c>
    </row>
    <row r="12" spans="1:6" x14ac:dyDescent="0.3">
      <c r="B12" s="99">
        <v>45740</v>
      </c>
      <c r="C12" s="100" t="s">
        <v>1366</v>
      </c>
      <c r="D12" s="100" t="s">
        <v>1364</v>
      </c>
    </row>
    <row r="13" spans="1:6" x14ac:dyDescent="0.3">
      <c r="C13" s="100" t="s">
        <v>1375</v>
      </c>
      <c r="D13" s="100" t="s">
        <v>1376</v>
      </c>
    </row>
    <row r="14" spans="1:6" x14ac:dyDescent="0.3">
      <c r="C14" s="100" t="s">
        <v>1378</v>
      </c>
      <c r="D14" s="100" t="s">
        <v>1379</v>
      </c>
    </row>
    <row r="15" spans="1:6" x14ac:dyDescent="0.3">
      <c r="B15" s="99">
        <v>45742</v>
      </c>
      <c r="C15" s="100" t="s">
        <v>1380</v>
      </c>
      <c r="D15" s="100" t="s">
        <v>1381</v>
      </c>
    </row>
    <row r="16" spans="1:6" x14ac:dyDescent="0.3">
      <c r="B16" s="99">
        <v>45742</v>
      </c>
      <c r="C16" s="100" t="s">
        <v>1382</v>
      </c>
      <c r="D16" s="100" t="s">
        <v>1383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2</vt:i4>
      </vt:variant>
    </vt:vector>
  </HeadingPairs>
  <TitlesOfParts>
    <vt:vector size="28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Sheet3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2026-01-08T01:32:01Z</cp:lastPrinted>
  <dcterms:created xsi:type="dcterms:W3CDTF">2020-10-02T11:51:16Z</dcterms:created>
  <dcterms:modified xsi:type="dcterms:W3CDTF">2026-01-08T09:27:51Z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