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4FB1C61-34E2-414B-B81C-71ABC1F5C19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<sst xmlns="http://schemas.openxmlformats.org/spreadsheetml/2006/main" count="14930" uniqueCount="4930">
  <si>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</si>
  <si>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</si>
  <si>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</si>
  <si>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</si>
  <si>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</si>
  <si>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</si>
  <si>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</si>
  <si>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</si>
  <si>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</si>
  <si>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</si>
  <si>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</si>
  <si>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</si>
  <si>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</si>
  <si>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</si>
  <si>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</si>
  <si>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</si>
  <si>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</si>
  <si>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</si>
  <si>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</si>
  <si>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</si>
  <si>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</si>
  <si>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</si>
  <si>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</si>
  <si>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</si>
  <si>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</si>
  <si>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</si>
  <si>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</si>
  <si>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</si>
  <si>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</si>
  <si>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</si>
  <si>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</si>
  <si>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</si>
  <si>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</si>
  <si>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</si>
  <si>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</si>
  <si>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</si>
  <si>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</si>
  <si>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</si>
  <si>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</si>
  <si>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</si>
  <si>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</si>
  <si>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</si>
  <si>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</si>
  <si>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</si>
  <si>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</si>
  <si>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</si>
  <si>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</si>
  <si>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</si>
  <si>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</si>
  <si>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</si>
  <si>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</si>
  <si>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</si>
  <si>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</si>
  <si>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</si>
  <si>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</si>
  <si>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</si>
  <si>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</si>
  <si>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</si>
  <si>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</si>
  <si>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</si>
  <si>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</si>
  <si>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</si>
  <si>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</si>
  <si>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</si>
  <si>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</si>
  <si>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</si>
  <si>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</si>
  <si>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</si>
  <si>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</si>
  <si>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</si>
  <si>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</si>
  <si>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</si>
  <si>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</si>
  <si>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</si>
  <si>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</si>
  <si>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</si>
  <si>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</si>
  <si>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</si>
  <si>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</si>
  <si>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</si>
  <si>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</si>
  <si>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</si>
  <si>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</si>
  <si>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</si>
  <si>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</si>
  <si>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</si>
  <si>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</si>
  <si>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</si>
  <si>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</si>
  <si>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</si>
  <si>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</si>
  <si>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</si>
  <si>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</si>
  <si>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</si>
  <si>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</si>
  <si>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</si>
  <si>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</si>
  <si>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</si>
  <si>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</si>
  <si>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</si>
  <si>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</si>
  <si>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</si>
  <si>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</si>
  <si>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</si>
  <si>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</si>
  <si>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</si>
  <si>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</si>
  <si>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</si>
  <si>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</si>
  <si>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</si>
  <si>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</si>
  <si>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</si>
  <si>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</si>
  <si>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</si>
  <si>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</si>
  <si>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</si>
  <si>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</si>
  <si>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</si>
  <si>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</si>
  <si>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</si>
  <si>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</si>
  <si>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</si>
  <si>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</si>
  <si>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</si>
  <si>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</si>
  <si>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</si>
  <si>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</si>
  <si>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</si>
  <si>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</si>
  <si>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</si>
  <si>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</si>
  <si>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</si>
  <si>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</si>
  <si>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</si>
  <si>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</si>
  <si>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</si>
  <si>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</si>
  <si>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</si>
  <si>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</si>
  <si>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</si>
  <si>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</si>
  <si>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</si>
  <si>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</si>
  <si>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</si>
  <si>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</si>
  <si>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</si>
  <si>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</si>
  <si>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</si>
  <si>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</si>
  <si>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</si>
  <si>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</si>
  <si>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</si>
  <si>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</si>
  <si>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</si>
  <si>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</si>
  <si>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</si>
  <si>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</si>
  <si>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</si>
  <si>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</si>
  <si>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</si>
  <si>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</si>
  <si>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</si>
  <si>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</si>
  <si>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</si>
  <si>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</si>
  <si>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</si>
  <si>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</si>
  <si>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</si>
  <si>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</si>
  <si>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</si>
  <si>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</si>
  <si>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</si>
  <si>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</si>
  <si>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</si>
  <si>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</si>
  <si>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</si>
  <si>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</si>
  <si>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</si>
  <si>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</si>
  <si>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</si>
  <si>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</si>
  <si>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</si>
  <si>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</si>
  <si>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</si>
  <si>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</si>
  <si>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</si>
  <si>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</si>
  <si>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</si>
  <si>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</si>
  <si>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</si>
  <si>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</si>
  <si>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</si>
  <si>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</si>
  <si>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</si>
  <si>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</si>
  <si>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</si>
  <si>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</si>
  <si>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</si>
  <si>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</si>
  <si>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</si>
  <si>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</si>
  <si>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</si>
  <si>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</si>
  <si>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</si>
  <si>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</si>
  <si>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</si>
  <si>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</si>
  <si>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</si>
  <si>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</si>
  <si>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</si>
  <si>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</si>
  <si>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</si>
  <si>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</si>
  <si>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</si>
  <si>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</si>
  <si>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</si>
  <si>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</si>
  <si>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</si>
  <si>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</si>
  <si>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</si>
  <si>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</si>
  <si>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</si>
  <si>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</si>
  <si>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</si>
  <si>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</si>
  <si>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</si>
  <si>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</si>
  <si>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</si>
  <si>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</si>
  <si>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</si>
  <si>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</si>
  <si>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</si>
  <si>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</si>
  <si>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</si>
  <si>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</si>
  <si>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</si>
  <si>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</si>
  <si>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</si>
  <si>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</si>
  <si>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</si>
  <si>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</si>
  <si>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</si>
  <si>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</si>
  <si>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</si>
  <si>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</si>
  <si>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</si>
  <si>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</si>
  <si>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</si>
  <si>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</si>
  <si>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</si>
  <si>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</si>
  <si>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</si>
  <si>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</si>
  <si>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</si>
  <si>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</si>
  <si>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</si>
  <si>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</si>
  <si>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</si>
  <si>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</si>
  <si>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</si>
  <si>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</si>
  <si>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</si>
  <si>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</si>
  <si>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</si>
  <si>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</si>
  <si>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</si>
  <si>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</si>
  <si>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</si>
  <si>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</si>
  <si>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</si>
  <si>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</si>
  <si>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</si>
  <si>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</si>
  <si>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</si>
  <si>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</si>
  <si>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</si>
  <si>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</si>
  <si>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</si>
  <si>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</si>
  <si>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</si>
  <si>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</si>
  <si>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</si>
  <si>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</si>
  <si>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</si>
  <si>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</si>
  <si>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</si>
  <si>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</si>
  <si>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</si>
  <si>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</si>
  <si>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</si>
  <si>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</si>
  <si>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</si>
  <si>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</si>
  <si>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</si>
  <si>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</si>
  <si>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</si>
  <si>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</si>
  <si>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</si>
  <si>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</si>
  <si>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</si>
  <si>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</si>
  <si>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</si>
  <si>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</si>
  <si>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</si>
  <si>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</si>
  <si>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</si>
  <si>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</si>
  <si>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</si>
  <si>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</si>
  <si>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</si>
  <si>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</si>
  <si>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</si>
  <si>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</si>
  <si>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</si>
  <si>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</si>
  <si>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</si>
  <si>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</si>
  <si>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</si>
  <si>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</si>
  <si>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</si>
  <si>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</si>
  <si>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</si>
  <si>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</si>
  <si>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</si>
  <si>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</si>
  <si>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</si>
  <si>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</si>
  <si>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</si>
  <si>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</si>
  <si>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</si>
  <si>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</si>
  <si>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</si>
  <si>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</si>
  <si>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</si>
  <si>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</si>
  <si>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</si>
  <si>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</si>
  <si>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</si>
  <si>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</si>
  <si>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</si>
  <si>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</si>
  <si>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</si>
  <si>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</si>
  <si>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</si>
  <si>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</si>
  <si>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</si>
  <si>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</si>
  <si>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</si>
  <si>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</si>
  <si>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</si>
  <si>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</si>
  <si>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</si>
  <si>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</si>
  <si>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</si>
  <si>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</si>
  <si>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</si>
  <si>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</si>
  <si>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</si>
  <si>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</si>
  <si>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</si>
  <si>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</si>
  <si>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</si>
  <si>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</si>
  <si>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</si>
  <si>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</si>
  <si>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</si>
  <si>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</si>
  <si>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</si>
  <si>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</si>
  <si>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</si>
  <si>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</si>
  <si>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</si>
  <si>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</si>
  <si>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</si>
  <si>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</si>
  <si>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</si>
  <si>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</si>
  <si>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</si>
  <si>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</si>
  <si>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</si>
  <si>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</si>
  <si>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</si>
  <si>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</si>
  <si>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</si>
  <si>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</si>
  <si>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</si>
  <si>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</si>
  <si>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</si>
  <si>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</si>
  <si>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</si>
  <si>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</si>
  <si>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</si>
  <si>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</si>
  <si>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</si>
  <si>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</si>
  <si>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</si>
  <si>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</si>
  <si>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</si>
  <si>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</si>
  <si>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</si>
  <si>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</si>
  <si>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</si>
  <si>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</si>
  <si>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</si>
  <si>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</si>
  <si>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</si>
  <si>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</si>
  <si>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</si>
  <si>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</si>
  <si>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</si>
  <si>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</si>
  <si>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</si>
  <si>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</si>
  <si>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</si>
  <si>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</si>
  <si>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</si>
  <si>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</si>
  <si>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</si>
  <si>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</si>
  <si>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</si>
  <si>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</si>
  <si>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</si>
  <si>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</si>
  <si>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</si>
  <si>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</si>
  <si>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</si>
  <si>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</si>
  <si>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</si>
  <si>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</si>
  <si>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</si>
  <si>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</si>
  <si>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</si>
  <si>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</si>
  <si>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</si>
  <si>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</si>
  <si>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</si>
  <si>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</si>
  <si>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</si>
  <si>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</si>
  <si>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</si>
  <si>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</si>
  <si>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</si>
  <si>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</si>
  <si>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</si>
  <si>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</si>
  <si>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</si>
  <si>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</si>
  <si>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</si>
  <si>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</si>
  <si>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</si>
  <si>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</si>
  <si>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</si>
  <si>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</si>
  <si>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</si>
  <si>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</si>
  <si>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</si>
  <si>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</si>
  <si>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</si>
  <si>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</si>
  <si>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</si>
  <si>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</si>
  <si>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</si>
  <si>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</si>
  <si>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</si>
  <si>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</si>
  <si>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</si>
  <si>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</si>
  <si>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</si>
  <si>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</si>
  <si>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</si>
  <si>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</si>
  <si>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</si>
  <si>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</si>
  <si>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</si>
  <si>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</si>
  <si>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</si>
  <si>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</si>
  <si>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</si>
  <si>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</si>
  <si>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</si>
  <si>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</si>
  <si>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</si>
  <si>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</si>
  <si>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</si>
  <si>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</si>
  <si>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</si>
  <si>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</si>
  <si>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</si>
  <si>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</si>
  <si>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</si>
  <si>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</si>
  <si>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</si>
  <si>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</si>
  <si>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</si>
  <si>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</si>
  <si>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</si>
  <si>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</si>
  <si>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</si>
  <si>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</si>
  <si>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</si>
  <si>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</si>
  <si>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</si>
  <si>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</si>
  <si>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</si>
  <si>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</si>
  <si>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</si>
  <si>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</si>
  <si>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</si>
  <si>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</si>
  <si>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</si>
  <si>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</si>
  <si>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</si>
  <si>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</si>
  <si>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</si>
  <si>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</si>
  <si>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</si>
  <si>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</si>
  <si>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</si>
  <si>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</si>
  <si>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</si>
  <si>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</si>
  <si>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</si>
  <si>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</si>
  <si>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</si>
  <si>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</si>
  <si>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</si>
  <si>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</si>
  <si>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</si>
  <si>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</si>
  <si>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</si>
  <si>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</si>
  <si>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</si>
  <si>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</si>
  <si>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</si>
  <si>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</si>
  <si>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</si>
  <si>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</si>
  <si>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</si>
  <si>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</si>
  <si>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</si>
  <si>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</si>
  <si>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</si>
  <si>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</si>
  <si>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</si>
  <si>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</si>
  <si>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</si>
  <si>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</si>
  <si>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</si>
  <si>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</si>
  <si>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</si>
  <si>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</si>
  <si>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</si>
  <si>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</si>
  <si>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</si>
  <si>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</si>
  <si>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</si>
  <si>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</si>
  <si>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</si>
  <si>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</si>
  <si>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</si>
  <si>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</si>
  <si>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</si>
  <si>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</si>
  <si>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</si>
  <si>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</si>
  <si>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</si>
  <si>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</si>
  <si>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</si>
  <si>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</si>
  <si>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</si>
  <si>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</si>
  <si>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</si>
  <si>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</si>
  <si>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</si>
  <si>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</si>
  <si>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</si>
  <si>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</si>
  <si>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</si>
  <si>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</si>
  <si>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</si>
  <si>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</si>
  <si>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</si>
  <si>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</si>
  <si>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</si>
  <si>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</si>
  <si>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</si>
  <si>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</si>
  <si>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</si>
  <si>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</si>
  <si>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</si>
  <si>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</si>
  <si>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</si>
  <si>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</si>
  <si>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</si>
  <si>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</si>
  <si>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</si>
  <si>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</si>
  <si>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</si>
  <si>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</si>
  <si>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</si>
  <si>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</si>
  <si>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</si>
  <si>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</si>
  <si>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</si>
  <si>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</si>
  <si>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</si>
  <si>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</si>
  <si>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</si>
  <si>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</si>
  <si>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</si>
  <si>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</si>
  <si>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</si>
  <si>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</si>
  <si>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</si>
  <si>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</si>
  <si>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</si>
  <si>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</si>
  <si>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</si>
  <si>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</si>
  <si>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</si>
  <si>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</si>
  <si>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</si>
  <si>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</si>
  <si>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</si>
  <si>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</si>
  <si>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</si>
  <si>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</si>
  <si>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</si>
  <si>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</si>
  <si>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</si>
  <si>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</si>
  <si>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</si>
  <si>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</si>
  <si>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</si>
  <si>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</si>
  <si>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</si>
  <si>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</si>
  <si>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</si>
  <si>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</si>
  <si>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</si>
  <si>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</si>
  <si>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</si>
  <si>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</si>
  <si>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</si>
  <si>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</si>
  <si>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</si>
  <si>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</si>
  <si>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</si>
  <si>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</si>
  <si>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</si>
  <si>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</si>
  <si>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</si>
  <si>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</si>
  <si>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</si>
  <si>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</si>
  <si>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</si>
  <si>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</si>
  <si>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</si>
  <si>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</si>
  <si>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</si>
  <si>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</si>
  <si>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</si>
  <si>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</si>
  <si>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</si>
  <si>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</si>
  <si>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</si>
  <si>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</si>
  <si>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</si>
  <si>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</si>
  <si>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</si>
  <si>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</si>
  <si>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</si>
  <si>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</si>
  <si>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</si>
  <si>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</si>
  <si>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</si>
  <si>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</si>
  <si>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</si>
  <si>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</si>
  <si>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</si>
  <si>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</si>
  <si>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</si>
  <si>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</si>
  <si>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</si>
  <si>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</si>
  <si>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</si>
  <si>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</si>
  <si>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</si>
  <si>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</si>
  <si>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</si>
  <si>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</si>
  <si>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</si>
  <si>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</si>
  <si>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</si>
  <si>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</si>
  <si>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</si>
  <si>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</si>
  <si>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</si>
  <si>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</si>
  <si>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</si>
  <si>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</si>
  <si>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</si>
  <si>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</si>
  <si>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</si>
  <si>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</si>
  <si>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</si>
  <si>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</si>
  <si>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</si>
  <si>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</si>
  <si>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</si>
  <si>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</si>
  <si>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</si>
  <si>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</si>
  <si>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</si>
  <si>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</si>
  <si>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</si>
  <si>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</si>
  <si>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</si>
  <si>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</si>
  <si>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</si>
  <si>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</si>
  <si>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</si>
  <si>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</si>
  <si>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</si>
  <si>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</si>
  <si>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</si>
  <si>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</si>
  <si>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</si>
  <si>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</si>
  <si>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</si>
  <si>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</si>
  <si>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</si>
  <si>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</si>
  <si>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</si>
  <si>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</si>
  <si>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</si>
  <si>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</si>
  <si>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</si>
  <si>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</si>
  <si>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</si>
  <si>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</si>
  <si>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</si>
  <si>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</si>
  <si>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</si>
  <si>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</si>
  <si>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</si>
  <si>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</si>
  <si>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</si>
  <si>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</si>
  <si>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</si>
  <si>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</si>
  <si>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</si>
  <si>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</si>
  <si>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</si>
  <si>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</si>
  <si>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</si>
  <si>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</si>
  <si>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</si>
  <si>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</si>
  <si>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</si>
  <si>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</si>
  <si>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</si>
  <si>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</si>
  <si>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</si>
  <si>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</si>
  <si>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</si>
  <si>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</si>
  <si>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</si>
  <si>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</si>
  <si>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</si>
  <si>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</si>
  <si>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</si>
  <si>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</si>
  <si>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</si>
  <si>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</si>
  <si>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</si>
  <si>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</si>
  <si>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</si>
  <si>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</si>
  <si>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</si>
  <si>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</si>
  <si>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</si>
  <si>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</si>
  <si>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</si>
  <si>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</si>
  <si>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</si>
  <si>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</si>
  <si>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</si>
  <si>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</si>
  <si>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</si>
  <si>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</si>
  <si>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</si>
  <si>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</si>
  <si>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</si>
  <si>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</si>
  <si>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</si>
  <si>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</si>
  <si>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</si>
  <si>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</si>
  <si>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</si>
  <si>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</si>
  <si>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</si>
  <si>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</si>
  <si>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</si>
  <si>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</si>
  <si>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</si>
  <si>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</si>
  <si>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</si>
  <si>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</si>
  <si>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</si>
  <si>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</si>
  <si>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</si>
  <si>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</si>
  <si>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</si>
  <si>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</si>
  <si>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</si>
  <si>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</si>
  <si>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</si>
  <si>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</si>
  <si>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</si>
  <si>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</si>
  <si>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</si>
  <si>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</si>
  <si>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</si>
  <si>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</si>
  <si>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</si>
  <si>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</si>
  <si>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</si>
  <si>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</si>
  <si>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</si>
  <si>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</si>
  <si>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</si>
  <si>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</si>
  <si>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</si>
  <si>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</si>
  <si>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</si>
  <si>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</si>
  <si>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</si>
  <si>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</si>
  <si>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</si>
  <si>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</si>
  <si>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</si>
  <si>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</si>
  <si>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</si>
  <si>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</si>
  <si>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</si>
  <si>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</si>
  <si>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</si>
  <si>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</si>
  <si>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</si>
  <si>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</si>
  <si>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</si>
  <si>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</si>
  <si>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</si>
  <si>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</si>
  <si>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</si>
  <si>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</si>
  <si>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</si>
  <si>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</si>
  <si>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</si>
  <si>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</si>
  <si>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</si>
  <si>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</si>
  <si>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</si>
  <si>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</si>
  <si>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</si>
  <si>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</si>
  <si>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</si>
  <si>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</si>
  <si>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</si>
  <si>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</si>
  <si>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</si>
  <si>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</si>
  <si>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</si>
  <si>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</si>
  <si>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</si>
  <si>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</si>
  <si>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</si>
  <si>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</si>
  <si>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</si>
  <si>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</si>
  <si>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</si>
  <si>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</si>
  <si>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</si>
  <si>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</si>
  <si>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</si>
  <si>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</si>
  <si>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</si>
  <si>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</si>
  <si>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</si>
  <si>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</si>
  <si>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</si>
  <si>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</si>
  <si>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</si>
  <si>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</si>
  <si>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</si>
  <si>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</si>
  <si>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</si>
  <si>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</si>
  <si>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</si>
  <si>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</si>
  <si>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</si>
  <si>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</si>
  <si>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</si>
  <si>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</si>
  <si>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</si>
  <si>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</si>
  <si>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</si>
  <si>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</si>
  <si>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</si>
  <si>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</si>
  <si>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</si>
  <si>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</si>
  <si>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</si>
  <si>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</si>
  <si>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</si>
  <si>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</si>
  <si>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</si>
  <si>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</si>
  <si>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</si>
  <si>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</si>
  <si>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</si>
  <si>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</si>
  <si>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</si>
  <si>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</si>
  <si>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</si>
  <si>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</si>
  <si>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</si>
  <si>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</si>
  <si>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</si>
  <si>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</si>
  <si>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</si>
  <si>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</si>
  <si>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</si>
  <si>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</si>
  <si>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</si>
  <si>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</si>
  <si>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</si>
  <si>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</si>
  <si>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</si>
  <si>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</si>
  <si>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</si>
  <si>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</si>
  <si>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</si>
  <si>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</si>
  <si>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</si>
  <si>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</si>
  <si>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</si>
  <si>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</si>
  <si>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</si>
  <si>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</si>
  <si>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</si>
  <si>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</si>
  <si>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</si>
  <si>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</si>
  <si>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</si>
  <si>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</si>
  <si>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</si>
  <si>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</si>
  <si>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</si>
  <si>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</si>
  <si>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</si>
  <si>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</si>
  <si>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</si>
  <si>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</si>
  <si>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</si>
  <si>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</si>
  <si>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</si>
  <si>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</si>
  <si>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</si>
  <si>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</si>
  <si>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</si>
  <si>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</si>
  <si>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</si>
  <si>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</si>
  <si>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</si>
  <si>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</si>
  <si>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</si>
  <si>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</si>
  <si>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</si>
  <si>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</si>
  <si>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</si>
  <si>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</si>
  <si>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</si>
  <si>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</si>
  <si>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</si>
  <si>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</si>
  <si>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</si>
  <si>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</si>
  <si>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</si>
  <si>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</si>
  <si>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</si>
  <si>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</si>
  <si>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</si>
  <si>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</si>
  <si>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</si>
  <si>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</si>
  <si>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</si>
  <si>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</si>
  <si>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</si>
  <si>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</si>
  <si>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</si>
  <si>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</si>
  <si>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</si>
  <si>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</si>
  <si>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</si>
  <si>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</si>
  <si>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</si>
  <si>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</si>
  <si>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</si>
  <si>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</si>
  <si>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</si>
  <si>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</si>
  <si>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</si>
  <si>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</si>
  <si>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</si>
  <si>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</si>
  <si>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</si>
  <si>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</si>
  <si>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</si>
  <si>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</si>
  <si>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</si>
  <si>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</si>
  <si>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</si>
  <si>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</si>
  <si>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</si>
  <si>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</si>
  <si>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</si>
  <si>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</si>
  <si>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</si>
  <si>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</si>
  <si>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</si>
  <si>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</si>
  <si>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</si>
  <si>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</si>
  <si>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</si>
  <si>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</si>
  <si>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</si>
  <si>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</si>
  <si>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</si>
  <si>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</si>
  <si>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</si>
  <si>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</si>
  <si>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</si>
  <si>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</si>
  <si>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</si>
  <si>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</si>
  <si>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</si>
  <si>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</si>
  <si>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</si>
  <si>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</si>
  <si>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</si>
  <si>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</si>
  <si>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</si>
  <si>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</si>
  <si>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</si>
  <si>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</si>
  <si>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</si>
  <si>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</si>
  <si>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</si>
  <si>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</si>
  <si>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</si>
  <si>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</si>
  <si>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</si>
  <si>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</si>
  <si>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</si>
  <si>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</si>
  <si>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</si>
  <si>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</si>
  <si>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</si>
  <si>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</si>
  <si>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</si>
  <si>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</si>
  <si>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</si>
  <si>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</si>
  <si>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</si>
  <si>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</si>
  <si>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</si>
  <si>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</si>
  <si>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</si>
  <si>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</si>
  <si>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</si>
  <si>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</si>
  <si>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</si>
  <si>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</si>
  <si>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</si>
  <si>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</si>
  <si>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</si>
  <si>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</si>
  <si>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</si>
  <si>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</si>
  <si>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</si>
  <si>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</si>
  <si>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</si>
  <si>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</si>
  <si>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</si>
  <si>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</si>
  <si>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</si>
  <si>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</si>
  <si>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</si>
  <si>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</si>
  <si>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</si>
  <si>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</si>
  <si>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</si>
  <si>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</si>
  <si>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</si>
  <si>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</si>
  <si>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</si>
  <si>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</si>
  <si>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</si>
  <si>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</si>
  <si>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</si>
  <si>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</si>
  <si>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</si>
  <si>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</si>
  <si>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</si>
  <si>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</si>
  <si>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</si>
  <si>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</si>
  <si>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</si>
  <si>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</si>
  <si>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</si>
  <si>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</si>
  <si>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</si>
  <si>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</si>
  <si>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</si>
  <si>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</si>
  <si>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</si>
  <si>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</si>
  <si>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</si>
  <si>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</si>
  <si>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</si>
  <si>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</si>
  <si>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</si>
  <si>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</si>
  <si>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</si>
  <si>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</si>
  <si>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</si>
  <si>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</si>
  <si>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</si>
  <si>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</si>
  <si>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</si>
  <si>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</si>
  <si>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</si>
  <si>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</si>
  <si>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</si>
  <si>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</si>
  <si>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</si>
  <si>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</si>
  <si>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</si>
  <si>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</si>
  <si>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</si>
  <si>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</si>
  <si>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</si>
  <si>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</si>
  <si>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</si>
  <si>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</si>
  <si>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</si>
  <si>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</si>
  <si>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</si>
  <si>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</si>
  <si>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</si>
  <si>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</si>
  <si>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</si>
  <si>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</si>
  <si>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</si>
  <si>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</si>
  <si>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</si>
  <si>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</si>
  <si>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</si>
  <si>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</si>
  <si>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</si>
  <si>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</si>
  <si>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</si>
  <si>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</si>
  <si>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</si>
  <si>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</si>
  <si>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</si>
  <si>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</si>
  <si>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</si>
  <si>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</si>
  <si>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</si>
  <si>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</si>
  <si>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</si>
  <si>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</si>
  <si>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</si>
  <si>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</si>
  <si>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</si>
  <si>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</si>
  <si>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</si>
  <si>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</si>
  <si>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</si>
  <si>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</si>
  <si>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</si>
  <si>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</si>
  <si>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</si>
  <si>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</si>
  <si>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</si>
  <si>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</si>
  <si>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</si>
  <si>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</si>
  <si>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</si>
  <si>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</si>
  <si>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</si>
  <si>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</si>
  <si>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</si>
  <si>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</si>
  <si>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</si>
  <si>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</si>
  <si>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</si>
  <si>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</si>
  <si>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</si>
  <si>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</si>
  <si>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</si>
  <si>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</si>
  <si>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</si>
  <si>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</si>
  <si>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</si>
  <si>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</si>
  <si>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</si>
  <si>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</si>
  <si>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</si>
  <si>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</si>
  <si>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</si>
  <si>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</si>
  <si>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</si>
  <si>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</si>
  <si>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</si>
  <si>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</si>
  <si>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</si>
  <si>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</si>
  <si>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</si>
  <si>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</si>
  <si>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</si>
  <si>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</si>
  <si>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</si>
  <si>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</si>
  <si>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</si>
  <si>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</si>
  <si>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</si>
  <si>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</si>
  <si>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</si>
  <si>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</si>
  <si>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</si>
  <si>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</si>
  <si>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</si>
  <si>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</si>
  <si>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</si>
  <si>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</si>
  <si>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</si>
  <si>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</si>
  <si>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</si>
  <si>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</si>
  <si>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</si>
  <si>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</si>
  <si>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</si>
  <si>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</si>
  <si>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</si>
  <si>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</si>
  <si>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</si>
  <si>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</si>
  <si>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</si>
  <si>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</si>
  <si>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</si>
  <si>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</si>
  <si>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</si>
  <si>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</si>
  <si>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</si>
  <si>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</si>
  <si>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</si>
  <si>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</si>
  <si>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</si>
  <si>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</si>
  <si>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</si>
  <si>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</si>
  <si>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</si>
  <si>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</si>
  <si>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</si>
  <si>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</si>
  <si>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</si>
  <si>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</si>
  <si>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</si>
  <si>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</si>
  <si>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</si>
  <si>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</si>
  <si>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</si>
  <si>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</si>
  <si>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</si>
  <si>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</si>
  <si>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</si>
  <si>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</si>
  <si>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</si>
  <si>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</si>
  <si>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</si>
  <si>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</si>
  <si>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</si>
  <si>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</si>
  <si>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</si>
  <si>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</si>
  <si>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</si>
  <si>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</si>
  <si>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</si>
  <si>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</si>
  <si>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</si>
  <si>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</si>
  <si>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</si>
  <si>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</si>
  <si>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</si>
  <si>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</si>
  <si>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</si>
  <si>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</si>
  <si>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</si>
  <si>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</si>
  <si>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</si>
  <si>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</si>
  <si>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</si>
  <si>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</si>
  <si>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</si>
  <si>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</si>
  <si>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</si>
  <si>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</si>
  <si>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</si>
  <si>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</si>
  <si>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</si>
  <si>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</si>
  <si>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</si>
  <si>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</si>
  <si>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</si>
  <si>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</si>
  <si>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</si>
  <si>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</si>
  <si>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</si>
  <si>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</si>
  <si>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</si>
  <si>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</si>
  <si>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</si>
  <si>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</si>
  <si>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</si>
  <si>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</si>
  <si>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</si>
  <si>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</si>
  <si>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</si>
  <si>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</si>
  <si>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</si>
  <si>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</si>
  <si>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</si>
  <si>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</si>
  <si>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</si>
  <si>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</si>
  <si>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</si>
  <si>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</si>
  <si>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</si>
  <si>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</si>
  <si>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</si>
  <si>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</si>
  <si>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</si>
  <si>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</si>
  <si>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</si>
  <si>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</si>
  <si>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</si>
  <si>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</si>
  <si>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</si>
  <si>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</si>
  <si>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</si>
  <si>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</si>
  <si>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</si>
  <si>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</si>
  <si>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</si>
  <si>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</si>
  <si>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</si>
  <si>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</si>
  <si>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</si>
  <si>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</si>
  <si>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</si>
  <si>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</si>
  <si>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</si>
  <si>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</si>
  <si>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</si>
  <si>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</si>
  <si>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</si>
  <si>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</si>
  <si>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</si>
  <si>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</si>
  <si>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</si>
  <si>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</si>
  <si>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</si>
  <si>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</si>
  <si>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</si>
  <si>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</si>
  <si>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</si>
  <si>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</si>
  <si>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</si>
  <si>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</si>
  <si>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</si>
  <si>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</si>
  <si>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</si>
  <si>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</si>
  <si>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</si>
  <si>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</si>
  <si>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</si>
  <si>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</si>
  <si>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</si>
  <si>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</si>
  <si>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</si>
  <si>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</si>
  <si>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</si>
  <si>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</si>
  <si>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</si>
  <si>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</si>
  <si>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</si>
  <si>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</si>
  <si>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</si>
  <si>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</si>
  <si>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</si>
  <si>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</si>
  <si>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</si>
  <si>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</si>
  <si>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</si>
  <si>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</si>
  <si>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</si>
  <si>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</si>
  <si>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</si>
  <si>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</si>
  <si>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</si>
  <si>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</si>
  <si>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</si>
  <si>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</si>
  <si>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</si>
  <si>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</si>
  <si>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</si>
  <si>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</si>
  <si>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</si>
  <si>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</si>
  <si>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</si>
  <si>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</si>
  <si>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</si>
  <si>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</si>
  <si>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</si>
  <si>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</si>
  <si>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</si>
  <si>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</si>
  <si>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</si>
  <si>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</si>
  <si>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</si>
  <si>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</si>
  <si>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</si>
  <si>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</si>
  <si>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</si>
  <si>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</si>
  <si>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</si>
  <si>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</si>
  <si>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</si>
  <si>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</si>
  <si>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</si>
  <si>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</si>
  <si>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</si>
  <si>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</si>
  <si>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</si>
  <si>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</si>
  <si>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</si>
  <si>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</si>
  <si>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</si>
  <si>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</si>
  <si>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</si>
  <si>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</si>
  <si>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</si>
  <si>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</si>
  <si>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</si>
  <si>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</si>
  <si>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</si>
  <si>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</si>
  <si>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</si>
  <si>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</si>
  <si>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</si>
  <si>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</si>
  <si>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</si>
  <si>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</si>
  <si>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</si>
  <si>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</si>
  <si>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</si>
  <si>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</si>
  <si>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</si>
  <si>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</si>
  <si>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</si>
  <si>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</si>
  <si>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</si>
  <si>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</si>
  <si>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</si>
  <si>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</si>
  <si>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</si>
  <si>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</si>
  <si>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</si>
  <si>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</si>
  <si>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</si>
  <si>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</si>
  <si>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</si>
  <si>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</si>
  <si>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</si>
  <si>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</si>
  <si>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</si>
  <si>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</si>
  <si>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</si>
  <si>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</si>
  <si>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</si>
  <si>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</si>
  <si>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</si>
  <si>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</si>
  <si>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</si>
  <si>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</si>
  <si>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</si>
  <si>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</si>
  <si>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</si>
  <si>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</si>
  <si>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</si>
  <si>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</si>
  <si>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</si>
  <si>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</si>
  <si>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</si>
  <si>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</si>
  <si>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</si>
  <si>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</si>
  <si>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</si>
  <si>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</si>
  <si>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</si>
  <si>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</si>
  <si>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</si>
  <si>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</si>
  <si>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</si>
  <si>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</si>
  <si>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</si>
  <si>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</si>
  <si>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</si>
  <si>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</si>
  <si>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</si>
  <si>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</si>
  <si>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</si>
  <si>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</si>
  <si>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</si>
  <si>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</si>
  <si>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</si>
  <si>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</si>
  <si>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</si>
  <si>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</si>
  <si>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</si>
  <si>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</si>
  <si>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</si>
  <si>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</si>
  <si>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</si>
  <si>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</si>
  <si>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</si>
  <si>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</si>
  <si>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</si>
  <si>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</si>
  <si>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</si>
  <si>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</si>
  <si>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</si>
  <si>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</si>
  <si>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</si>
  <si>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</si>
  <si>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</si>
  <si>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</si>
  <si>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</si>
  <si>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</si>
  <si>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</si>
  <si>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</si>
  <si>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</si>
  <si>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</si>
  <si>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</si>
  <si>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</si>
  <si>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</si>
  <si>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</si>
  <si>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</si>
  <si>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</si>
  <si>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</si>
  <si>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</si>
  <si>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</si>
  <si>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</si>
  <si>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</si>
  <si>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</si>
  <si>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</si>
  <si>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</si>
  <si>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</si>
  <si>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</si>
  <si>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</si>
  <si>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</si>
  <si>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</si>
  <si>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</si>
  <si>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</si>
  <si>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</si>
  <si>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</si>
  <si>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</si>
  <si>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</si>
  <si>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</si>
  <si>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</si>
  <si>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</si>
  <si>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</si>
  <si>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</si>
  <si>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</si>
  <si>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</si>
  <si>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</si>
  <si>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</si>
  <si>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</si>
  <si>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</si>
  <si>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</si>
  <si>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</si>
  <si>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</si>
  <si>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</si>
  <si>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</si>
  <si>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</si>
  <si>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</si>
  <si>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</si>
  <si>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</si>
  <si>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</si>
  <si>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</si>
  <si>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</si>
  <si>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</si>
  <si>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</si>
  <si>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</si>
  <si>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</si>
  <si>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</si>
  <si>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</si>
  <si>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</si>
  <si>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</si>
  <si>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</si>
  <si>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</si>
  <si>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</si>
  <si>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</si>
  <si>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</si>
  <si>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</si>
  <si>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</si>
  <si>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</si>
  <si>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</si>
  <si>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</si>
  <si>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</si>
  <si>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</si>
  <si>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</si>
  <si>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</si>
  <si>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</si>
  <si>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</si>
  <si>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</si>
  <si>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</si>
  <si>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</si>
  <si>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</si>
  <si>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</si>
  <si>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</si>
  <si>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</si>
  <si>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</si>
  <si>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</si>
  <si>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</si>
  <si>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</si>
  <si>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</si>
  <si>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</si>
  <si>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</si>
  <si>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</si>
  <si>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</si>
  <si>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</si>
  <si>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</si>
  <si>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</si>
  <si>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</si>
  <si>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</si>
  <si>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</si>
  <si>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</si>
  <si>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</si>
  <si>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</si>
  <si>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</si>
  <si>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</si>
  <si>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</si>
  <si>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</si>
  <si>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</si>
  <si>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</si>
  <si>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</si>
  <si>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</si>
  <si>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</si>
  <si>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</si>
  <si>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</si>
  <si>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</si>
  <si>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</si>
  <si>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</si>
  <si>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</si>
  <si>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</si>
  <si>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</si>
  <si>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</si>
  <si>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</si>
  <si>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</si>
  <si>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</si>
  <si>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</si>
  <si>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</si>
  <si>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</si>
  <si>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</si>
  <si>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</si>
  <si>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</si>
  <si>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</si>
  <si>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</si>
  <si>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</si>
  <si>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</si>
  <si>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</si>
  <si>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</si>
  <si>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</si>
  <si>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</si>
  <si>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</si>
  <si>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</si>
  <si>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</si>
  <si>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</si>
  <si>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</si>
  <si>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</si>
  <si>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</si>
  <si>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</si>
  <si>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</si>
  <si>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</si>
  <si>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</si>
  <si>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</si>
  <si>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</si>
  <si>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</si>
  <si>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</si>
  <si>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</si>
  <si>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</si>
  <si>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</si>
  <si>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</si>
  <si>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</si>
  <si>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</si>
  <si>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</si>
  <si>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</si>
  <si>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</si>
  <si>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</si>
  <si>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</si>
  <si>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</si>
  <si>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</si>
  <si>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</si>
  <si>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</si>
  <si>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</si>
  <si>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</si>
  <si>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</si>
  <si>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</si>
  <si>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</si>
  <si>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</si>
  <si>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</si>
  <si>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</si>
  <si>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</si>
  <si>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</si>
  <si>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</si>
  <si>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</si>
  <si>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</si>
  <si>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</si>
  <si>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</si>
  <si>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</si>
  <si>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</si>
  <si>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</si>
  <si>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</si>
  <si>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</si>
  <si>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</si>
  <si>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</si>
  <si>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</si>
  <si>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</si>
  <si>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</si>
  <si>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</si>
  <si>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</si>
  <si>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</si>
  <si>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</si>
  <si>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</si>
  <si>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</si>
  <si>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</si>
  <si>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</si>
  <si>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</si>
  <si>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</si>
  <si>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</si>
  <si>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</si>
  <si>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</si>
  <si>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</si>
  <si>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</si>
  <si>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</si>
  <si>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</si>
  <si>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</si>
  <si>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</si>
  <si>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</si>
  <si>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</si>
  <si>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</si>
  <si>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</si>
  <si>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</si>
  <si>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</si>
  <si>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</si>
  <si>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</si>
  <si>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</si>
  <si>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</si>
  <si>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</si>
  <si>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</si>
  <si>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</si>
  <si>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</si>
  <si>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</si>
  <si>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</si>
  <si>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</si>
  <si>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</si>
  <si>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</si>
  <si>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</si>
  <si>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</si>
  <si>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</si>
  <si>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</si>
  <si>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</si>
  <si>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</si>
  <si>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</si>
  <si>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</si>
  <si>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</si>
  <si>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</si>
  <si>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</si>
  <si>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</si>
  <si>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</si>
  <si>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</si>
  <si>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</si>
  <si>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</si>
  <si>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</si>
  <si>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</si>
  <si>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</si>
  <si>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</si>
  <si>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</si>
  <si>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</si>
  <si>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</si>
  <si>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</si>
  <si>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</si>
  <si>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</si>
  <si>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</si>
  <si>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</si>
  <si>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</si>
  <si>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</si>
  <si>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</si>
  <si>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</si>
  <si>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</si>
  <si>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</si>
  <si>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</si>
  <si>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</si>
  <si>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</si>
  <si>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</si>
  <si>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</si>
  <si>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</si>
  <si>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</si>
  <si>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</si>
  <si>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</si>
  <si>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</si>
  <si>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</si>
  <si>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</si>
  <si>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</si>
  <si>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</si>
  <si>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</si>
  <si>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</si>
  <si>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</si>
  <si>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</si>
  <si>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</si>
  <si>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</si>
  <si>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</si>
  <si>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</si>
  <si>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</si>
  <si>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</si>
  <si>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</si>
  <si>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</si>
  <si>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</si>
  <si>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</si>
  <si>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</si>
  <si>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</si>
  <si>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</si>
  <si>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</si>
  <si>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</si>
  <si>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</si>
  <si>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</si>
  <si>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</si>
  <si>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</si>
  <si>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</si>
  <si>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</si>
  <si>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</si>
  <si>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</si>
  <si>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</si>
  <si>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</si>
  <si>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</si>
  <si>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</si>
  <si>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</si>
  <si>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</si>
  <si>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</si>
  <si>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</si>
  <si>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</si>
  <si>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</si>
  <si>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</si>
  <si>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</si>
  <si>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</si>
  <si>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</si>
  <si>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</si>
  <si>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</si>
  <si>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</si>
  <si>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</si>
  <si>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</si>
  <si>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</si>
  <si>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</si>
  <si>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</si>
  <si>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</si>
  <si>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</si>
  <si>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</si>
  <si>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</si>
  <si>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</si>
  <si>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</si>
  <si>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</si>
  <si>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</si>
  <si>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</si>
  <si>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</si>
  <si>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</si>
  <si>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</si>
  <si>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</si>
  <si>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</si>
  <si>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</si>
  <si>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</si>
  <si>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</si>
  <si>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</si>
  <si>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</si>
  <si>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</si>
  <si>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</si>
  <si>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</si>
  <si>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</si>
  <si>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</si>
  <si>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</si>
  <si>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</si>
  <si>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</si>
  <si>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</si>
  <si>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</si>
  <si>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</si>
  <si>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</si>
  <si>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</si>
  <si>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</si>
  <si>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</si>
  <si>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</si>
  <si>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</si>
  <si>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</si>
  <si>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</si>
  <si>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</si>
  <si>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</si>
  <si>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</si>
  <si>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</si>
  <si>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</si>
  <si>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</si>
  <si>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</si>
  <si>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</si>
  <si>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</si>
  <si>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</si>
  <si>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</si>
  <si>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</si>
  <si>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</si>
  <si>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</si>
  <si>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</si>
  <si>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</si>
  <si>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</si>
  <si>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</si>
  <si>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</si>
  <si>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</si>
  <si>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</si>
  <si>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</si>
  <si>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</si>
  <si>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</si>
  <si>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</si>
  <si>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</si>
  <si>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</si>
  <si>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</si>
  <si>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</si>
  <si>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</si>
  <si>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</si>
  <si>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</si>
  <si>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</si>
  <si>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</si>
  <si>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</si>
  <si>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</si>
  <si>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</si>
  <si>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</si>
  <si>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</si>
  <si>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</si>
  <si>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</si>
  <si>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</si>
  <si>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</si>
  <si>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</si>
  <si>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</si>
  <si>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</si>
  <si>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</si>
  <si>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</si>
  <si>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</si>
  <si>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</si>
  <si>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</si>
  <si>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</si>
  <si>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</si>
  <si>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</si>
  <si>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</si>
  <si>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</si>
  <si>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</si>
  <si>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</si>
  <si>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</si>
  <si>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</si>
  <si>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</si>
  <si>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</si>
  <si>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</si>
  <si>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</si>
  <si>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</si>
  <si>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</si>
  <si>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</si>
  <si>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</si>
  <si>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</si>
  <si>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</si>
  <si>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</si>
  <si>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</si>
  <si>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</si>
  <si>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</si>
  <si>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</si>
  <si>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</si>
  <si>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</si>
  <si>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</si>
  <si>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</si>
  <si>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</si>
  <si>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</si>
  <si>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</si>
  <si>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</si>
  <si>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</si>
  <si>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</si>
  <si>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</si>
  <si>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</si>
  <si>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</si>
  <si>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</si>
  <si>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</si>
  <si>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</si>
  <si>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</si>
  <si>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</si>
  <si>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</si>
  <si>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</si>
  <si>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</si>
  <si>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</si>
  <si>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</si>
  <si>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</si>
  <si>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</si>
  <si>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</si>
  <si>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</si>
  <si>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</si>
  <si>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</si>
  <si>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</si>
  <si>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</si>
  <si>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</si>
  <si>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</si>
  <si>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</si>
  <si>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</si>
  <si>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</si>
  <si>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</si>
  <si>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</si>
  <si>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</si>
  <si>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</si>
  <si>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</si>
  <si>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</si>
  <si>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</si>
  <si>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</si>
  <si>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</si>
  <si>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</si>
  <si>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</si>
  <si>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</si>
  <si>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</si>
  <si>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</si>
  <si>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</si>
  <si>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</si>
  <si>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</si>
  <si>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</si>
  <si>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</si>
  <si>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</si>
  <si>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</si>
  <si>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</si>
  <si>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</si>
  <si>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</si>
  <si>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</si>
  <si>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</si>
  <si>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</si>
  <si>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</si>
  <si>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</si>
  <si>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</si>
  <si>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</si>
  <si>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</si>
  <si>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</si>
  <si>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</si>
  <si>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</si>
  <si>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</si>
  <si>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</si>
  <si>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</si>
  <si>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</si>
  <si>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</si>
  <si>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</si>
  <si>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</si>
  <si>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</si>
  <si>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</si>
  <si>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</si>
  <si>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</si>
  <si>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</si>
  <si>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</si>
  <si>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</si>
  <si>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</si>
  <si>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</si>
  <si>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</si>
  <si>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</si>
  <si>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</si>
  <si>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</si>
  <si>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</si>
  <si>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</si>
  <si>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</si>
  <si>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</si>
  <si>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</si>
  <si>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</si>
  <si>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</si>
  <si>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</si>
  <si>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</si>
  <si>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</si>
  <si>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</si>
  <si>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</si>
  <si>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</si>
  <si>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</si>
  <si>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</si>
  <si>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</si>
  <si>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</si>
  <si>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</si>
  <si>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</si>
  <si>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</si>
  <si>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</si>
  <si>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</si>
  <si>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</si>
  <si>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</si>
  <si>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</si>
  <si>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</si>
  <si>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</si>
  <si>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</si>
  <si>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</si>
  <si>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</si>
  <si>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</si>
  <si>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</si>
  <si>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</si>
  <si>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</si>
  <si>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</si>
  <si>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</si>
  <si>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</si>
  <si>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</si>
  <si>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</si>
  <si>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</si>
  <si>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</si>
  <si>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</si>
  <si>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</si>
  <si>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</si>
  <si>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</si>
  <si>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</si>
  <si>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</si>
  <si>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</si>
  <si>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</si>
  <si>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</si>
  <si>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</si>
  <si>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</si>
  <si>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</si>
  <si>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</si>
  <si>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</si>
  <si>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</si>
  <si>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</si>
  <si>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</si>
  <si>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</si>
  <si>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</si>
  <si>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</si>
  <si>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</si>
  <si>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</si>
  <si>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</si>
  <si>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</si>
  <si>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</si>
  <si>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</si>
  <si>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</si>
  <si>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</si>
  <si>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</si>
  <si>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</si>
  <si>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</si>
  <si>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</si>
  <si>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</si>
  <si>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</si>
  <si>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</si>
  <si>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</si>
  <si>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</si>
  <si>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</si>
  <si>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</si>
  <si>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</si>
  <si>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</si>
  <si>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</si>
  <si>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</si>
  <si>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</si>
  <si>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</si>
  <si>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</si>
  <si>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</si>
  <si>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</si>
  <si>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</si>
  <si>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</si>
  <si>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</si>
  <si>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</si>
  <si>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</si>
  <si>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</si>
  <si>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</si>
  <si>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</si>
  <si>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</si>
  <si>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</si>
  <si>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</si>
  <si>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</si>
  <si>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</si>
  <si>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</si>
  <si>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</si>
  <si>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</si>
  <si>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</si>
  <si>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</si>
  <si>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</si>
  <si>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</si>
  <si>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</si>
  <si>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</si>
  <si>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</si>
  <si>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</si>
  <si>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</si>
  <si>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</si>
  <si>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</si>
  <si>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</si>
  <si>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</si>
  <si>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</si>
  <si>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</si>
  <si>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</si>
  <si>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</si>
  <si>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</si>
  <si>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</si>
  <si>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</si>
  <si>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</si>
  <si>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</si>
  <si>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</si>
  <si>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</si>
  <si>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</si>
  <si>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</si>
  <si>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</si>
  <si>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</si>
  <si>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</si>
  <si>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</si>
  <si>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</si>
  <si>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</si>
  <si>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</si>
  <si>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</si>
  <si>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</si>
  <si>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</si>
  <si>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</si>
  <si>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</si>
  <si>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</si>
  <si>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</si>
  <si>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</si>
  <si>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</si>
  <si>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</si>
  <si>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</si>
  <si>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</si>
  <si>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</si>
  <si>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</si>
  <si>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</si>
  <si>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</si>
  <si>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</si>
  <si>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</si>
  <si>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</si>
  <si>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</si>
  <si>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</si>
  <si>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</si>
  <si>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</si>
  <si>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</si>
  <si>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</si>
  <si>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</si>
  <si>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</si>
  <si>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</si>
  <si>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</si>
  <si>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</si>
  <si>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</si>
  <si>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</si>
  <si>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</si>
  <si>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</si>
  <si>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</si>
  <si>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</si>
  <si>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</si>
  <si>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</si>
  <si>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</si>
  <si>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</si>
  <si>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</si>
  <si>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</si>
  <si>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</si>
  <si>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</si>
  <si>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</si>
  <si>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</si>
  <si>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</si>
  <si>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</si>
  <si>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</si>
  <si>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</si>
  <si>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</si>
  <si>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</si>
  <si>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</si>
  <si>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</si>
  <si>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</si>
  <si>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</si>
  <si>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</si>
  <si>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</si>
  <si>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</si>
  <si>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</si>
  <si>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</si>
  <si>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</si>
  <si>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</si>
  <si>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</si>
  <si>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</si>
  <si>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</si>
  <si>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</si>
  <si>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</si>
  <si>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</si>
  <si>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</si>
  <si>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</si>
  <si>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</si>
  <si>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</si>
  <si>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</si>
  <si>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</si>
  <si>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</si>
  <si>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</si>
  <si>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</si>
  <si>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</si>
  <si>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</si>
  <si>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</si>
  <si>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</si>
  <si>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</si>
  <si>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</si>
  <si>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</si>
  <si>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</si>
  <si>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</si>
  <si>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</si>
  <si>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</si>
  <si>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</si>
  <si>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</si>
  <si>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</si>
  <si>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</si>
  <si>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</si>
  <si>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</si>
  <si>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</si>
  <si>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</si>
  <si>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</si>
  <si>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</si>
  <si>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</si>
  <si>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</si>
  <si>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</si>
  <si>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</si>
  <si>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</si>
  <si>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</si>
  <si>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</si>
  <si>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</si>
  <si>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</si>
  <si>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</si>
  <si>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</si>
  <si>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</si>
  <si>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</si>
  <si>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</si>
  <si>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</si>
  <si>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</si>
  <si>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</si>
  <si>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</si>
  <si>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</si>
  <si>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</si>
  <si>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</si>
  <si>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</si>
  <si>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</si>
  <si>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</si>
  <si>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</si>
  <si>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</si>
  <si>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</si>
  <si>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</si>
  <si>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</si>
  <si>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</si>
  <si>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</si>
  <si>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</si>
  <si>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</si>
  <si>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</si>
  <si>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</si>
  <si>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</si>
  <si>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</si>
  <si>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</si>
  <si>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</si>
  <si>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</si>
  <si>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</si>
  <si>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</si>
  <si>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</si>
  <si>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</si>
  <si>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</si>
  <si>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</si>
  <si>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</si>
  <si>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</si>
  <si>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</si>
  <si>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</si>
  <si>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</si>
  <si>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</si>
  <si>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</si>
  <si>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</si>
  <si>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</si>
  <si>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</si>
  <si>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</si>
  <si>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</si>
  <si>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</si>
  <si>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</si>
  <si>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</si>
  <si>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</si>
  <si>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</si>
  <si>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</si>
  <si>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</si>
  <si>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</si>
  <si>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</si>
  <si>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</si>
  <si>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</si>
  <si>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</si>
  <si>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</si>
  <si>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</si>
  <si>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</si>
  <si>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</si>
  <si>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</si>
  <si>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</si>
  <si>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</si>
  <si>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</si>
  <si>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</si>
  <si>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</si>
  <si>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</si>
  <si>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</si>
  <si>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</si>
  <si>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</si>
  <si>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</si>
  <si>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</si>
  <si>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</si>
  <si>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</si>
  <si>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</si>
  <si>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</si>
  <si>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</si>
  <si>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</si>
  <si>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</si>
  <si>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</si>
  <si>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</si>
  <si>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</si>
  <si>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</si>
  <si>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</si>
  <si>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</si>
  <si>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</si>
  <si>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</si>
  <si>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</si>
  <si>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</si>
  <si>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</si>
  <si>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</si>
  <si>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</si>
  <si>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</si>
  <si>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</si>
  <si>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</si>
  <si>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</si>
  <si>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</si>
  <si>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</si>
  <si>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</si>
  <si>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</si>
  <si>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</si>
  <si>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</si>
  <si>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</si>
  <si>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</si>
  <si>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</si>
  <si>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</si>
  <si>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</si>
  <si>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</si>
  <si>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</si>
  <si>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</si>
  <si>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</si>
  <si>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</si>
  <si>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</si>
  <si>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</si>
  <si>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</si>
  <si>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</si>
  <si>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</si>
  <si>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</si>
  <si>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</si>
  <si>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</si>
  <si>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</si>
  <si>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</si>
  <si>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</si>
  <si>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</si>
  <si>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</si>
  <si>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</si>
  <si>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</si>
  <si>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</si>
  <si>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</si>
  <si>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</si>
  <si>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</si>
  <si>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</si>
  <si>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</si>
  <si>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</si>
  <si>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</si>
  <si>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</si>
  <si>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</si>
  <si>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</si>
  <si>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</si>
  <si>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</si>
  <si>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</si>
  <si>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</si>
  <si>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</si>
  <si>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</si>
  <si>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</si>
  <si>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</si>
  <si>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</si>
  <si>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</si>
  <si>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</si>
  <si>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</si>
  <si>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</si>
  <si>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</si>
  <si>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</si>
  <si>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</si>
  <si>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</si>
  <si>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</si>
  <si>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</si>
  <si>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</si>
  <si>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</si>
  <si>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</si>
  <si>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</si>
  <si>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</si>
  <si>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</si>
  <si>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</si>
  <si>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</si>
  <si>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</si>
  <si>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</si>
  <si>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</si>
  <si>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</si>
  <si>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</si>
  <si>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</si>
  <si>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</si>
  <si>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</si>
  <si>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</si>
  <si>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</si>
  <si>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</si>
  <si>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</si>
  <si>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</si>
  <si>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</si>
  <si>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</si>
  <si>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</si>
  <si>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</si>
  <si>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</si>
  <si>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</si>
  <si>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</si>
  <si>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</si>
  <si>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</si>
  <si>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</si>
  <si>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</si>
  <si>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</si>
  <si>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</si>
  <si>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</si>
  <si>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</si>
  <si>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</si>
  <si>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</si>
  <si>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</si>
  <si>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</si>
  <si>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</si>
  <si>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</si>
  <si>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</si>
  <si>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</si>
  <si>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</si>
  <si>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</si>
  <si>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</si>
  <si>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</si>
  <si>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</si>
  <si>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</si>
  <si>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</si>
  <si>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</si>
  <si>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</si>
  <si>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</si>
  <si>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</si>
  <si>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</si>
  <si>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</si>
  <si>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</si>
  <si>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</si>
  <si>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</si>
  <si>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</si>
  <si>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</si>
  <si>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</si>
  <si>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</si>
  <si>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</si>
  <si>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</si>
  <si>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</si>
  <si>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</si>
  <si>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</si>
  <si>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</si>
  <si>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</si>
  <si>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</si>
  <si>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</si>
  <si>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</si>
  <si>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</si>
  <si>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</si>
  <si>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</si>
  <si>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</si>
  <si>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</si>
  <si>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</si>
  <si>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</si>
  <si>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</si>
  <si>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</si>
  <si>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</si>
  <si>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</si>
  <si>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</si>
  <si>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</si>
  <si>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</si>
  <si>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</si>
  <si>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</si>
  <si>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</si>
  <si>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</si>
  <si>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</si>
  <si>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</si>
  <si>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</si>
  <si>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</si>
  <si>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</si>
  <si>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</si>
  <si>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</si>
  <si>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</si>
  <si>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</si>
  <si>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</si>
  <si>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</si>
  <si>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</si>
  <si>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</si>
  <si>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</si>
  <si>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</si>
  <si>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</si>
  <si>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</si>
  <si>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</si>
  <si>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</si>
  <si>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</si>
  <si>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</si>
  <si>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</si>
  <si>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</si>
  <si>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</si>
  <si>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</si>
  <si>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</si>
  <si>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</si>
  <si>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</si>
  <si>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</si>
  <si>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</si>
  <si>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</si>
  <si>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</si>
  <si>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</si>
  <si>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</si>
  <si>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</si>
  <si>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</si>
  <si>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</si>
  <si>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</si>
  <si>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</si>
  <si>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</si>
  <si>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</si>
  <si>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</si>
  <si>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</si>
  <si>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</si>
  <si>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</si>
  <si>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</si>
  <si>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</si>
  <si>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</si>
  <si>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</si>
  <si>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</si>
  <si>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</si>
  <si>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</si>
  <si>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</si>
  <si>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</si>
  <si>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</si>
  <si>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</si>
  <si>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</si>
  <si>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</si>
  <si>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</si>
  <si>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</si>
  <si>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</si>
  <si>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</si>
  <si>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</si>
  <si>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</si>
  <si>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</si>
  <si>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</si>
  <si>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</si>
  <si>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</si>
  <si>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</si>
  <si>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</si>
  <si>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</si>
  <si>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</si>
  <si>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</si>
  <si>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</si>
  <si>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</si>
  <si>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</si>
  <si>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</si>
  <si>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</si>
  <si>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</si>
  <si>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</si>
  <si>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</si>
  <si>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</si>
  <si>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</si>
  <si>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</si>
  <si>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</si>
  <si>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</si>
  <si>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</si>
  <si>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</si>
  <si>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</si>
  <si>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</si>
  <si>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</si>
  <si>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</si>
  <si>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</si>
  <si>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</si>
  <si>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</si>
  <si>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</si>
  <si>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</si>
  <si>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</si>
  <si>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</si>
  <si>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</si>
  <si>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</si>
  <si>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</si>
  <si>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</si>
  <si>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</si>
  <si>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</si>
  <si>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</si>
  <si>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</si>
  <si>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</si>
  <si>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</si>
  <si>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</si>
  <si>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</si>
  <si>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</si>
  <si>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</si>
  <si>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</si>
  <si>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</si>
  <si>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</si>
  <si>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</si>
  <si>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</si>
  <si>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</si>
  <si>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</si>
  <si>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</si>
  <si>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</si>
  <si>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</si>
  <si>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</si>
  <si>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</si>
  <si>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</si>
  <si>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</si>
  <si>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</si>
  <si>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</si>
  <si>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</si>
  <si>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</si>
  <si>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</si>
  <si>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</si>
  <si>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</si>
  <si>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</si>
  <si>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</si>
  <si>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</si>
  <si>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</si>
  <si>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</si>
  <si>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</si>
  <si>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</si>
  <si>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</si>
  <si>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</si>
  <si>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</si>
  <si>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</si>
  <si>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</si>
  <si>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</si>
  <si>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</si>
  <si>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</si>
  <si>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</si>
  <si>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</si>
  <si>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</si>
  <si>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</si>
  <si>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</si>
  <si>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</si>
  <si>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</si>
  <si>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</si>
  <si>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</si>
  <si>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</si>
  <si>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</si>
  <si>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</si>
  <si>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</si>
  <si>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</si>
  <si>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</si>
  <si>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</si>
  <si>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</si>
  <si>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</si>
  <si>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</si>
  <si>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</si>
  <si>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</si>
  <si>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</si>
  <si>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</si>
  <si>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</si>
  <si>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</si>
  <si>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</si>
  <si>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</si>
  <si>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</si>
  <si>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</si>
  <si>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</si>
  <si>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</si>
  <si>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</si>
  <si>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</si>
  <si>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</si>
  <si>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</si>
  <si>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</si>
  <si>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</si>
  <si>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</si>
  <si>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</si>
  <si>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</si>
  <si>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</si>
  <si>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</si>
  <si>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</si>
  <si>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</si>
  <si>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</si>
  <si>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</si>
  <si>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</si>
  <si>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</si>
  <si>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</si>
  <si>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</si>
  <si>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</si>
  <si>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</si>
  <si>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</si>
  <si>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</si>
  <si>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</si>
  <si>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</si>
  <si>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</si>
  <si>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</si>
  <si>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</si>
  <si>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</si>
  <si>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</si>
  <si>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</si>
  <si>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</si>
  <si>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</si>
  <si>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</si>
  <si>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</si>
  <si>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</si>
  <si>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</si>
  <si>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</si>
  <si>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</si>
  <si>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</si>
  <si>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</si>
  <si>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</si>
  <si>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</si>
  <si>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</si>
  <si>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</si>
  <si>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</si>
  <si>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</si>
  <si>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</si>
  <si>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</si>
  <si>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</si>
  <si>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</si>
  <si>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</si>
  <si>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</si>
  <si>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</si>
  <si>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</si>
  <si>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</si>
  <si>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</si>
  <si>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</si>
  <si>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</si>
  <si>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</si>
  <si>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</si>
  <si>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</si>
  <si>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</si>
  <si>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</si>
  <si>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</si>
  <si>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</si>
  <si>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</si>
  <si>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</si>
  <si>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</si>
  <si>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</si>
  <si>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</si>
  <si>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</si>
  <si>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</si>
  <si>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</si>
  <si>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</si>
  <si>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</si>
  <si>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</si>
  <si>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</si>
  <si>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</si>
  <si>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</si>
  <si>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</si>
  <si>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</si>
  <si>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</si>
  <si>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</si>
  <si>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</si>
  <si>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</si>
  <si>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</si>
  <si>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</si>
  <si>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</si>
  <si>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</si>
  <si>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</si>
  <si>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</si>
  <si>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</si>
  <si>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</si>
  <si>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</si>
  <si>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</si>
  <si>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</si>
  <si>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</si>
  <si>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</si>
  <si>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</si>
  <si>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</si>
  <si>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</si>
  <si>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</si>
  <si>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</si>
  <si>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</si>
  <si>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</si>
  <si>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</si>
  <si>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</si>
  <si>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</si>
  <si>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</si>
  <si>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</si>
  <si>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</si>
  <si>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</si>
  <si>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</si>
  <si>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</si>
  <si>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</si>
  <si>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</si>
  <si>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</si>
  <si>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</si>
  <si>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</si>
  <si>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</si>
  <si>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</si>
  <si>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</si>
  <si>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</si>
  <si>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</si>
  <si>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</si>
  <si>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</si>
  <si>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</si>
  <si>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</si>
  <si>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</si>
  <si>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</si>
  <si>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</si>
  <si>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</si>
  <si>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</si>
  <si>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</si>
  <si>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</si>
  <si>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</si>
  <si>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</si>
  <si>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</si>
  <si>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</si>
  <si>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</si>
  <si>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</si>
  <si>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</si>
  <si>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</si>
  <si>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</si>
  <si>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</si>
  <si>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</si>
  <si>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</si>
  <si>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</si>
  <si>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</si>
  <si>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</si>
  <si>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</si>
  <si>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</si>
  <si>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</si>
  <si>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</si>
  <si>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</si>
  <si>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</si>
  <si>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</si>
  <si>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</si>
  <si>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</si>
  <si>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</si>
  <si>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</si>
  <si>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</si>
  <si>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</si>
  <si>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</si>
  <si>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</si>
  <si>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</si>
  <si>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</si>
  <si>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</si>
  <si>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</si>
  <si>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</si>
  <si>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</si>
  <si>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</si>
  <si>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</si>
  <si>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</si>
  <si>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</si>
  <si>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</si>
  <si>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</si>
  <si>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</si>
  <si>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</si>
  <si>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</si>
  <si>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</si>
  <si>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</si>
  <si>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</si>
  <si>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</si>
  <si>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</si>
  <si>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</si>
  <si>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</si>
  <si>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</si>
  <si>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</si>
  <si>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</si>
  <si>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</si>
  <si>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</si>
  <si>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</si>
  <si>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</si>
  <si>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</si>
  <si>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</si>
  <si>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</si>
  <si>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</si>
  <si>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</si>
  <si>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</si>
  <si>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</si>
  <si>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</si>
  <si>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</si>
  <si>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</si>
  <si>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</si>
  <si>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</si>
  <si>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</si>
  <si>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</si>
  <si>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</si>
  <si>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</si>
  <si>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</si>
  <si>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</si>
  <si>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</si>
  <si>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</si>
  <si>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</si>
  <si>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</si>
  <si>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</si>
  <si>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</si>
  <si>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</si>
  <si>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</si>
  <si>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</si>
  <si>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</si>
  <si>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</si>
  <si>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</si>
  <si>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</si>
  <si>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</si>
  <si>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</si>
  <si>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</si>
  <si>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</si>
  <si>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</si>
  <si>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</si>
  <si>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</si>
  <si>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</si>
  <si>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</si>
  <si>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</si>
  <si>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</si>
  <si>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</si>
  <si>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</si>
  <si>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</si>
  <si>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</si>
  <si>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</si>
  <si>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</si>
  <si>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</si>
  <si>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</si>
  <si>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</si>
  <si>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</si>
  <si>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</si>
  <si>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</si>
  <si>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</si>
  <si>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</si>
  <si>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</si>
  <si>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</si>
  <si>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</si>
  <si>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</si>
  <si>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</si>
  <si>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</si>
  <si>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</si>
  <si>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</si>
  <si>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</si>
  <si>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</si>
  <si>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</si>
  <si>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</si>
  <si>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</si>
  <si>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</si>
  <si>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</si>
  <si>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</si>
  <si>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</si>
  <si>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</si>
  <si>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</si>
  <si>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</si>
  <si>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</si>
  <si>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</si>
  <si>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</si>
  <si>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</si>
  <si>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</si>
  <si>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</si>
  <si>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</si>
  <si>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</si>
  <si>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</si>
  <si>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</si>
  <si>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</si>
  <si>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</si>
  <si>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</si>
  <si>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</si>
  <si>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</si>
  <si>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</si>
  <si>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</si>
  <si>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</si>
  <si>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</si>
  <si>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</si>
  <si>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</si>
  <si>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</si>
  <si>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</si>
  <si>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</si>
  <si>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</si>
  <si>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</si>
  <si>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</si>
  <si>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</si>
  <si>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</si>
  <si>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</si>
  <si>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</si>
  <si>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</si>
  <si>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</si>
  <si>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</si>
  <si>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</si>
  <si>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</si>
  <si>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</si>
  <si>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</si>
  <si>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</si>
  <si>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</si>
  <si>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</si>
  <si>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</si>
  <si>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</si>
  <si>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</si>
  <si>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</si>
  <si>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</si>
  <si>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</si>
  <si>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</si>
  <si>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</si>
  <si>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</si>
  <si>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</si>
  <si>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</si>
  <si>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</si>
  <si>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</si>
  <si>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</si>
  <si>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</si>
  <si>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</si>
  <si>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</si>
  <si>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</si>
  <si>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</si>
  <si>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</si>
  <si>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</si>
  <si>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</si>
  <si>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</si>
  <si>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</si>
  <si>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</si>
  <si>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</si>
  <si>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</si>
  <si>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</si>
  <si>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</si>
  <si>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</si>
  <si>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</si>
  <si>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</si>
  <si>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</si>
  <si>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</si>
  <si>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</si>
  <si>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</si>
  <si>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</si>
  <si>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</si>
  <si>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</si>
  <si>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</si>
  <si>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</si>
  <si>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</si>
  <si>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</si>
  <si>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</si>
  <si>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</si>
  <si>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</si>
  <si>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</si>
  <si>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</si>
  <si>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</si>
  <si>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</si>
  <si>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</si>
  <si>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</si>
  <si>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</si>
  <si>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</si>
  <si>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</si>
  <si>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</si>
  <si>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</si>
  <si>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</si>
  <si>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</si>
  <si>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</si>
  <si>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</si>
  <si>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</si>
  <si>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</si>
  <si>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</si>
  <si>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</si>
  <si>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</si>
  <si>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</si>
  <si>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</si>
  <si>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</si>
  <si>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</si>
  <si>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</si>
  <si>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</si>
  <si>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</si>
  <si>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</si>
  <si>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</si>
  <si>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</si>
  <si>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</si>
  <si>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</si>
  <si>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</si>
  <si>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</si>
  <si>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</si>
  <si>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</si>
  <si>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</si>
  <si>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</si>
  <si>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</si>
  <si>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</si>
  <si>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</si>
  <si>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</si>
  <si>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</si>
  <si>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</si>
  <si>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</si>
  <si>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</si>
  <si>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</si>
  <si>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</si>
  <si>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</si>
  <si>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</si>
  <si>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</si>
  <si>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</si>
  <si>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</si>
  <si>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</si>
  <si>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</si>
  <si>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</si>
  <si>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</si>
  <si>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</si>
  <si>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</si>
  <si>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</si>
  <si>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</si>
  <si>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</si>
  <si>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</si>
  <si>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</si>
  <si>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</si>
  <si>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</si>
  <si>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</si>
  <si>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</si>
  <si>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</si>
  <si>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</si>
  <si>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</si>
  <si>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</si>
  <si>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</si>
  <si>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</si>
  <si>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</si>
  <si>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</si>
  <si>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</si>
  <si>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</si>
  <si>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</si>
  <si>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</si>
  <si>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</si>
  <si>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</si>
  <si>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</si>
  <si>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</si>
  <si>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</si>
  <si>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</si>
  <si>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</si>
  <si>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</si>
  <si>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</si>
  <si>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</si>
  <si>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</si>
  <si>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</si>
  <si>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</si>
  <si>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</si>
  <si>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</si>
  <si>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</si>
  <si>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</si>
  <si>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</si>
  <si>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</si>
  <si>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</si>
  <si>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</si>
  <si>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</si>
  <si>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</si>
  <si>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</si>
  <si>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</si>
  <si>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</si>
  <si>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</si>
  <si>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</si>
  <si>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</si>
  <si>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</si>
  <si>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</si>
  <si>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</si>
  <si>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</si>
  <si>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</si>
  <si>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</si>
  <si>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</si>
  <si>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</si>
  <si>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</si>
  <si>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</si>
  <si>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</si>
  <si>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</si>
  <si>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</si>
  <si>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</si>
  <si>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</si>
  <si>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</si>
  <si>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</si>
  <si>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</si>
  <si>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</si>
  <si>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</si>
  <si>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</si>
  <si>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</si>
  <si>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</si>
  <si>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</si>
  <si>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</si>
  <si>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</si>
  <si>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</si>
  <si>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</si>
  <si>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</si>
  <si>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</si>
  <si>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</si>
  <si>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</si>
  <si>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</si>
  <si>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</si>
  <si>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</si>
  <si>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</si>
  <si>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</si>
  <si>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</si>
  <si>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</si>
  <si>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</si>
  <si>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</si>
  <si>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</si>
  <si>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</si>
  <si>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</si>
  <si>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</si>
  <si>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</si>
  <si>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</si>
  <si>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</si>
  <si>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</si>
  <si>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</si>
  <si>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</si>
  <si>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</si>
  <si>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</si>
  <si>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</si>
  <si>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</si>
  <si>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</si>
  <si>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</si>
  <si>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</si>
  <si>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</si>
  <si>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</si>
  <si>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</si>
  <si>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</si>
  <si>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</si>
  <si>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</si>
  <si>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</si>
  <si>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</si>
  <si>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</si>
  <si>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</si>
  <si>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</si>
  <si>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</si>
  <si>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</si>
  <si>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</si>
  <si>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</si>
  <si>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</si>
  <si>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</si>
  <si>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</si>
  <si>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</si>
  <si>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</si>
  <si>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</si>
  <si>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</si>
  <si>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</si>
  <si>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</si>
  <si>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</si>
  <si>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</si>
  <si>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</si>
  <si>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</si>
  <si>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</si>
  <si>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</si>
  <si>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</si>
  <si>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</si>
  <si>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</si>
  <si>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</si>
  <si>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</si>
  <si>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</si>
  <si>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</si>
  <si>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</si>
  <si>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</si>
  <si>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</si>
  <si>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</si>
  <si>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</si>
  <si>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</si>
  <si>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</si>
  <si>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</si>
  <si>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</si>
  <si>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</si>
  <si>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</si>
  <si>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</si>
  <si>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</si>
  <si>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</si>
  <si>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</si>
  <si>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</si>
  <si>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</si>
  <si>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</si>
  <si>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</si>
  <si>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</si>
  <si>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</si>
  <si>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</si>
  <si>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</si>
  <si>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</si>
  <si>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</si>
  <si>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</si>
  <si>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</si>
  <si>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</si>
  <si>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</si>
  <si>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</si>
  <si>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</si>
  <si>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</si>
  <si>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</si>
  <si>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</si>
  <si>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</si>
  <si>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</si>
  <si>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</si>
  <si>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</si>
  <si>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</si>
  <si>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</si>
  <si>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</si>
  <si>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</si>
  <si>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</si>
  <si>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</si>
  <si>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</si>
  <si>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</si>
  <si>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</si>
  <si>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</si>
  <si>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</si>
  <si>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</si>
  <si>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</si>
  <si>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</si>
  <si>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</si>
  <si>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</si>
  <si>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</si>
  <si>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</si>
  <si>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</si>
  <si>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</si>
  <si>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</si>
  <si>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</si>
  <si>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</si>
  <si>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</si>
  <si>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</si>
  <si>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</si>
  <si>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</si>
  <si>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</si>
  <si>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</si>
  <si>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</si>
  <si>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</si>
  <si>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</si>
  <si>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</si>
  <si>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</si>
  <si>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</si>
  <si>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</si>
  <si>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</si>
  <si>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</si>
  <si>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</si>
  <si>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</si>
  <si>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</si>
  <si>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</si>
  <si>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</si>
  <si>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</si>
  <si>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</si>
  <si>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</si>
  <si>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</si>
  <si>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</si>
  <si>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</si>
  <si>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</si>
  <si>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</si>
  <si>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</si>
  <si>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</si>
  <si>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</si>
  <si>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</si>
  <si>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</si>
  <si>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</si>
  <si>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</si>
  <si>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</si>
  <si>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</si>
  <si>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</si>
  <si>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</si>
  <si>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</si>
  <si>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</si>
  <si>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</si>
  <si>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</si>
  <si>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</si>
  <si>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</si>
  <si>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</si>
  <si>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</si>
  <si>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</si>
  <si>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</si>
  <si>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</si>
  <si>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</si>
  <si>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</si>
  <si>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</si>
  <si>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</si>
  <si>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</si>
  <si>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</si>
  <si>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</si>
  <si>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</si>
  <si>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</si>
  <si>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</si>
  <si>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</si>
  <si>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</si>
  <si>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</si>
  <si>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</si>
  <si>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</si>
  <si>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</si>
  <si>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</si>
  <si>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</si>
  <si>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</si>
  <si>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</si>
  <si>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</si>
  <si>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</si>
  <si>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</si>
  <si>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</si>
  <si>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</si>
  <si>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</si>
  <si>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</si>
  <si>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</si>
  <si>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</si>
  <si>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</si>
  <si>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</si>
  <si>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</si>
  <si>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</si>
  <si>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</si>
  <si>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</si>
  <si>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</si>
  <si>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</si>
  <si>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</si>
  <si>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</si>
  <si>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</si>
  <si>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</si>
  <si>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</si>
  <si>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</si>
  <si>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</si>
  <si>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</si>
  <si>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</si>
  <si>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</si>
  <si>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</si>
  <si>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</si>
  <si>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</si>
  <si>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</si>
  <si>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</si>
  <si>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</si>
  <si>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</si>
  <si>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</si>
  <si>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</si>
  <si>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</si>
  <si>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</si>
  <si>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</si>
  <si>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</si>
  <si>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</si>
  <si>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</si>
  <si>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</si>
  <si>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</si>
  <si>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</si>
  <si>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</si>
  <si>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</si>
  <si>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</si>
  <si>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</si>
  <si>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</si>
  <si>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</si>
  <si>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</si>
  <si>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</si>
  <si>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</si>
  <si>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</si>
  <si>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</si>
  <si>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</si>
  <si>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</si>
  <si>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</si>
  <si>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</si>
  <si>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</si>
  <si>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</si>
  <si>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</si>
  <si>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</si>
  <si>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</si>
  <si>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</si>
  <si>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</si>
  <si>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</si>
  <si>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</si>
  <si>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</si>
  <si>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</si>
  <si>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</si>
  <si>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</si>
  <si>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</si>
  <si>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</si>
  <si>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</si>
  <si>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</si>
  <si>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</si>
  <si>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</si>
  <si>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</si>
  <si>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</si>
  <si>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</si>
  <si>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</si>
  <si>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</si>
  <si>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</si>
  <si>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</si>
  <si>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</si>
  <si>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</si>
  <si>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</si>
  <si>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</si>
  <si>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</si>
  <si>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</si>
  <si>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</si>
  <si>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</si>
  <si>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</si>
  <si>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</si>
  <si>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</si>
  <si>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</si>
  <si>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</si>
  <si>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</si>
  <si>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</si>
  <si>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</si>
  <si>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</si>
  <si>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</si>
  <si>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</si>
  <si>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</si>
  <si>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</si>
  <si>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</si>
  <si>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</si>
  <si>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</si>
  <si>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</si>
  <si>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</si>
  <si>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</si>
  <si>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</si>
  <si>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</si>
  <si>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</si>
  <si>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</si>
  <si>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</si>
  <si>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</si>
  <si>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</si>
  <si>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</si>
  <si>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</si>
  <si>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</si>
  <si>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</si>
  <si>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</si>
  <si>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</si>
  <si>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</si>
  <si>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</si>
  <si>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</si>
  <si>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</si>
  <si>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</si>
  <si>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</si>
  <si>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</si>
  <si>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</si>
  <si>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</si>
  <si>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</si>
  <si>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</si>
  <si>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</si>
  <si>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</si>
  <si>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</si>
  <si>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</si>
  <si>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</si>
  <si>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</si>
  <si>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</si>
  <si>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</si>
  <si>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</si>
  <si>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</si>
  <si>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</si>
  <si>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</si>
  <si>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</si>
  <si>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</si>
  <si>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</si>
  <si>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</si>
  <si>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</si>
  <si>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</si>
  <si>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</si>
  <si>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</si>
  <si>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</si>
  <si>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</si>
  <si>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</si>
  <si>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</si>
  <si>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</si>
  <si>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</si>
  <si>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</si>
  <si>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</si>
  <si>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</si>
  <si>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</si>
  <si>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</si>
  <si>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</si>
  <si>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</si>
  <si>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</si>
  <si>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</si>
  <si>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</si>
  <si>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</si>
  <si>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</si>
  <si>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</si>
  <si>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</si>
  <si>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</si>
  <si>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</si>
  <si>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</si>
  <si>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</si>
  <si>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</si>
  <si>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</si>
  <si>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</si>
  <si>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</si>
  <si>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</si>
  <si>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</si>
  <si>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</si>
  <si>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</si>
  <si>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</si>
  <si>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</si>
  <si>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</si>
  <si>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</si>
  <si>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</si>
  <si>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</si>
  <si>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</si>
  <si>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</si>
  <si>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</si>
  <si>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</si>
  <si>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</si>
  <si>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</si>
  <si>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</si>
  <si>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</si>
  <si>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</si>
  <si>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</si>
  <si>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</si>
  <si>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</si>
  <si>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</si>
  <si>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</si>
  <si>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</si>
  <si>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</si>
  <si>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</si>
  <si>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</si>
  <si>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</si>
  <si>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</si>
  <si>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</si>
  <si>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</si>
  <si>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</si>
  <si>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</si>
  <si>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</si>
  <si>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</si>
  <si>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</si>
  <si>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</si>
  <si>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</si>
  <si>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</si>
  <si>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</si>
  <si>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</si>
  <si>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</si>
  <si>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</si>
  <si>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</si>
  <si>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</si>
  <si>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</si>
  <si>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</si>
  <si>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</si>
  <si>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</si>
  <si>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</si>
  <si>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</si>
  <si>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</si>
  <si>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</si>
  <si>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</si>
  <si>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</si>
  <si>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</si>
  <si>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</si>
  <si>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</si>
  <si>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</si>
  <si>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</si>
  <si>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</si>
  <si>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</si>
  <si>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</si>
  <si>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</si>
  <si>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</si>
  <si>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</si>
  <si>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</si>
  <si>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</si>
  <si>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</si>
  <si>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</si>
  <si>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</si>
  <si>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</si>
  <si>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</si>
  <si>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</si>
  <si>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</si>
  <si>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</si>
  <si>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</si>
  <si>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</si>
  <si>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</si>
  <si>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</si>
  <si>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</si>
  <si>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</si>
  <si>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</si>
  <si>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</si>
  <si>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</si>
  <si>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</si>
  <si>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</si>
  <si>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</si>
  <si>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</si>
  <si>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</si>
  <si>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</si>
  <si>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</si>
  <si>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</si>
  <si>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</si>
  <si>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</si>
  <si>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</si>
  <si>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</si>
  <si>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</si>
  <si>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</si>
  <si>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</si>
  <si>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</si>
  <si>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</si>
  <si>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</si>
  <si>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</si>
  <si>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</si>
  <si>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</si>
  <si>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</si>
  <si>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</si>
  <si>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</si>
  <si>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</si>
  <si>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</si>
  <si>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</si>
  <si>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</si>
  <si>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</si>
  <si>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</si>
  <si>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</si>
  <si>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</si>
  <si>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</si>
  <si>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</si>
  <si>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</si>
  <si>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</si>
  <si>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</si>
  <si>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</si>
  <si>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</si>
  <si>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</si>
  <si>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</si>
  <si>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</si>
  <si>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</si>
  <si>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</si>
  <si>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</si>
  <si>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</si>
  <si>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</si>
  <si>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</si>
  <si>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</si>
  <si>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</si>
  <si>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</si>
  <si>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</si>
  <si>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</si>
  <si>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</si>
  <si>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</si>
  <si>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</si>
  <si>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</si>
  <si>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</si>
  <si>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</si>
  <si>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</si>
  <si>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</si>
  <si>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</si>
  <si>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</si>
  <si>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</si>
  <si>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</si>
  <si>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</si>
  <si>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</si>
  <si>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</si>
  <si>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</si>
  <si>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</si>
  <si>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</si>
  <si>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</si>
  <si>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</si>
  <si>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</si>
  <si>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</si>
  <si>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</si>
  <si>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</si>
  <si>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</si>
  <si>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</si>
  <si>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</si>
  <si>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</si>
  <si>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</si>
  <si>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</si>
  <si>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</si>
  <si>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</si>
  <si>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</si>
  <si>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</si>
  <si>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</si>
  <si>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</si>
  <si>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</si>
  <si>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</si>
  <si>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</si>
  <si>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</si>
  <si>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</si>
  <si>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</si>
  <si>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</si>
  <si>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</si>
  <si>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</si>
  <si>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</si>
  <si>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</si>
  <si>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</si>
  <si>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</si>
  <si>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</si>
  <si>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</si>
  <si>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</si>
  <si>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</si>
  <si>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</si>
  <si>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</si>
  <si>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</si>
  <si>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</si>
  <si>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</si>
  <si>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</si>
  <si>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</si>
  <si>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</si>
  <si>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</si>
  <si>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</si>
  <si>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</si>
  <si>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</si>
  <si>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</si>
  <si>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</si>
  <si>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</si>
  <si>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</si>
  <si>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</si>
  <si>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</si>
  <si>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</si>
  <si>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</si>
  <si>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</si>
  <si>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</si>
  <si>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</si>
  <si>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</si>
  <si>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</si>
  <si>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</si>
  <si>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</si>
  <si>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</si>
  <si>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</si>
  <si>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</si>
  <si>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</si>
  <si>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</si>
  <si>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</si>
  <si>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</si>
  <si>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</si>
  <si>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</si>
  <si>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</si>
  <si>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</si>
  <si>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</si>
  <si>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</si>
  <si>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</si>
  <si>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</si>
  <si>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</si>
  <si>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</si>
  <si>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</si>
  <si>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</si>
  <si>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</si>
  <si>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</si>
  <si>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</si>
  <si>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</si>
  <si>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</si>
  <si>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</si>
  <si>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</si>
  <si>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</si>
  <si>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</si>
  <si>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</si>
  <si>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</si>
  <si>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</si>
  <si>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</si>
  <si>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</si>
  <si>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</si>
  <si>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</si>
  <si>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</si>
  <si>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</si>
  <si>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</si>
  <si>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</si>
  <si>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</si>
  <si>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</si>
  <si>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</si>
  <si>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</si>
  <si>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</si>
  <si>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</si>
  <si>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</si>
  <si>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</si>
  <si>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</si>
  <si>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</si>
  <si>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</si>
  <si>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</si>
  <si>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</si>
  <si>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</si>
  <si>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</si>
  <si>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</si>
  <si>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</si>
  <si>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</si>
  <si>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</si>
  <si>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</si>
  <si>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</si>
  <si>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</si>
  <si>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</si>
  <si>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</si>
  <si>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</si>
  <si>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</si>
  <si>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</si>
  <si>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</si>
  <si>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</si>
  <si>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</si>
  <si>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</si>
  <si>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</si>
  <si>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</si>
  <si>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</si>
  <si>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</si>
  <si>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</si>
  <si>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</si>
  <si>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</si>
  <si>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</si>
  <si>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</si>
  <si>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</si>
  <si>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</si>
  <si>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</si>
  <si>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</si>
  <si>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</si>
  <si>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</si>
  <si>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</si>
  <si>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</si>
  <si>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</si>
  <si>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</si>
  <si>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</si>
  <si>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</si>
  <si>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</si>
  <si>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</si>
  <si>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</si>
  <si>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</si>
  <si>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</si>
  <si>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</si>
  <si>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</si>
  <si>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</si>
  <si>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</si>
  <si>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</si>
  <si>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</si>
  <si>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</si>
  <si>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</si>
  <si>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</si>
  <si>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</si>
  <si>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</si>
  <si>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</si>
  <si>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</si>
  <si>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</si>
  <si>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</si>
  <si>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</si>
  <si>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</si>
  <si>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</si>
  <si>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</si>
  <si>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</si>
  <si>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</si>
  <si>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</si>
  <si>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</si>
  <si>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</si>
  <si>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</si>
  <si>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</si>
  <si>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</si>
  <si>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</si>
  <si>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</si>
  <si>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</si>
  <si>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</si>
  <si>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</si>
  <si>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</si>
  <si>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</si>
  <si>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</si>
  <si>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</si>
  <si>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</si>
  <si>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</si>
  <si>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</si>
  <si>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</si>
  <si>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</si>
  <si>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</si>
  <si>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</si>
  <si>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</si>
  <si>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</si>
  <si>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</si>
  <si>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</si>
  <si>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</si>
  <si>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</si>
  <si>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</si>
  <si>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</si>
  <si>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</si>
  <si>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</si>
  <si>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</si>
  <si>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</si>
  <si>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</si>
  <si>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</si>
  <si>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</si>
  <si>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</si>
  <si>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</si>
  <si>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</si>
  <si>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</si>
  <si>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</si>
  <si>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</si>
  <si>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</si>
  <si>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</si>
  <si>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</si>
  <si>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</si>
  <si>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</si>
  <si>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</si>
  <si>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</si>
  <si>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</si>
  <si>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</si>
  <si>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</si>
  <si>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</si>
  <si>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</si>
  <si>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</si>
  <si>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</si>
  <si>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</si>
  <si>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</si>
  <si>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</si>
  <si>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</si>
  <si>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</si>
  <si>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</si>
  <si>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</si>
  <si>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</si>
  <si>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</si>
  <si>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</si>
  <si>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</si>
  <si>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</si>
  <si>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</si>
  <si>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</si>
  <si>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</si>
  <si>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</si>
  <si>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</si>
  <si>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</si>
  <si>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</si>
  <si>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</si>
  <si>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</si>
  <si>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</si>
  <si>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</si>
  <si>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</si>
  <si>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</si>
  <si>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</si>
  <si>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</si>
  <si>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</si>
  <si>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</si>
  <si>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</si>
  <si>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</si>
  <si>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</si>
  <si>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</si>
  <si>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</si>
  <si>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</si>
  <si>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</si>
  <si>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</si>
  <si>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</si>
  <si>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</si>
  <si>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</si>
  <si>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</si>
  <si>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</si>
  <si>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</si>
  <si>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</si>
  <si>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</si>
  <si>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</si>
  <si>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</si>
  <si>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</si>
  <si>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</si>
  <si>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</si>
  <si>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</si>
  <si>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</si>
  <si>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</si>
  <si>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</si>
  <si>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</si>
  <si>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</si>
  <si>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</si>
  <si>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</si>
  <si>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</si>
  <si>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</si>
  <si>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</si>
  <si>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</si>
  <si>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</si>
  <si>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</si>
  <si>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</si>
  <si>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</si>
  <si>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</si>
  <si>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</si>
  <si>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</si>
  <si>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</si>
  <si>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</si>
  <si>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</si>
  <si>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</si>
  <si>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</si>
  <si>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</si>
  <si>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</si>
  <si>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</si>
  <si>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</si>
  <si>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</si>
  <si>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</si>
  <si>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</si>
  <si>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</si>
  <si>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</si>
  <si>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</si>
  <si>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</si>
  <si>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</si>
  <si>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</si>
  <si>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</si>
  <si>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</si>
  <si>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</si>
  <si>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</si>
  <si>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</si>
  <si>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</si>
  <si>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</si>
  <si>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</si>
  <si>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</si>
  <si>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</si>
  <si>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</si>
  <si>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</si>
  <si>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</si>
  <si>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</si>
  <si>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</si>
  <si>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</si>
  <si>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</si>
  <si>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</si>
  <si>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</si>
  <si>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</si>
  <si>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</si>
  <si>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</si>
  <si>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</si>
  <si>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</si>
  <si>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</si>
  <si>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</si>
  <si>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</si>
  <si>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</si>
  <si>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</si>
  <si>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</si>
  <si>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</si>
  <si>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</si>
  <si>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</si>
  <si>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</si>
  <si>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</si>
  <si>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</si>
  <si>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</si>
  <si>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</si>
  <si>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</si>
  <si>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</si>
  <si>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</si>
  <si>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</si>
  <si>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</si>
  <si>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</si>
  <si>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</si>
  <si>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</si>
  <si>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</si>
  <si>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</si>
  <si>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</si>
  <si>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</si>
  <si>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</si>
  <si>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</si>
  <si>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</si>
  <si>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</si>
  <si>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</si>
  <si>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</si>
  <si>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</si>
  <si>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</si>
  <si>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</si>
  <si>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</si>
  <si>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</si>
  <si>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</si>
  <si>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</si>
  <si>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</si>
  <si>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</si>
  <si>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</si>
  <si>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</si>
  <si>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</si>
  <si>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</si>
  <si>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</si>
  <si>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</si>
  <si>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</si>
  <si>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</si>
  <si>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</si>
  <si>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</si>
  <si>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</si>
  <si>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</si>
  <si>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</si>
  <si>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</si>
  <si>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</si>
  <si>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</si>
  <si>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</si>
  <si>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</si>
  <si>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</si>
  <si>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</si>
  <si>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</si>
  <si>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</si>
  <si>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</si>
  <si>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</si>
  <si>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</si>
  <si>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</si>
  <si>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</si>
  <si>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</si>
  <si>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</si>
  <si>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</si>
  <si>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</si>
  <si>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</si>
  <si>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</si>
  <si>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</si>
  <si>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</si>
  <si>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</si>
  <si>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</si>
  <si>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</si>
  <si>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</si>
  <si>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</si>
  <si>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</si>
  <si>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</si>
  <si>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</si>
  <si>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</si>
  <si>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</si>
  <si>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</si>
  <si>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</si>
  <si>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</si>
  <si>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</si>
  <si>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</si>
  <si>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</si>
  <si>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</si>
  <si>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</si>
  <si>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</si>
  <si>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</si>
  <si>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</si>
  <si>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</si>
  <si>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</si>
  <si>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</si>
  <si>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</si>
  <si>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</si>
  <si>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</si>
  <si>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</si>
  <si>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</si>
  <si>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</si>
  <si>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</si>
  <si>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</si>
  <si>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</si>
  <si>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</si>
  <si>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</si>
  <si>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</si>
  <si>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</si>
  <si>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</si>
  <si>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</si>
  <si>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</si>
  <si>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</si>
  <si>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</si>
  <si>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</si>
  <si>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</si>
  <si>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</si>
  <si>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</si>
  <si>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</si>
  <si>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</si>
  <si>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</si>
  <si>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</si>
  <si>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</si>
  <si>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</si>
  <si>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</si>
  <si>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</si>
  <si>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</si>
  <si>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</si>
  <si>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</si>
  <si>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</si>
  <si>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</si>
  <si>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</si>
  <si>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</si>
  <si>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</si>
  <si>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</si>
  <si>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</si>
  <si>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</si>
  <si>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</si>
  <si>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</si>
  <si>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</si>
  <si>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</si>
  <si>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</si>
  <si>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</si>
  <si>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</si>
  <si>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</si>
  <si>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</si>
  <si>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</si>
  <si>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</si>
  <si>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</si>
  <si>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</si>
  <si>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</si>
  <si>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</si>
  <si>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</si>
  <si>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</si>
  <si>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</si>
  <si>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</si>
  <si>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</si>
  <si>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</si>
  <si>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</si>
  <si>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</si>
  <si>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</si>
  <si>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</si>
  <si>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</si>
  <si>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</si>
  <si>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</si>
  <si>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</si>
  <si>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</si>
  <si>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</si>
  <si>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</si>
  <si>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</si>
  <si>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</si>
  <si>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</si>
  <si>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</si>
  <si>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</si>
  <si>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</si>
  <si>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</si>
  <si>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</si>
  <si>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</si>
  <si>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</si>
  <si>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</si>
  <si>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</si>
  <si>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</si>
  <si>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</si>
  <si>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</si>
  <si>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</si>
  <si>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</si>
  <si>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</si>
  <si>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</si>
  <si>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</si>
  <si>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</si>
  <si>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</si>
  <si>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</si>
  <si>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</si>
  <si>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</si>
  <si>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</si>
  <si>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</si>
  <si>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</si>
  <si>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</si>
  <si>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</si>
  <si>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</si>
  <si>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</si>
  <si>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</si>
  <si>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</si>
  <si>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</si>
  <si>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</si>
  <si>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</si>
  <si>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</si>
  <si>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</si>
  <si>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</si>
  <si>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</si>
  <si>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</si>
  <si>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</si>
  <si>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</si>
  <si>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</si>
  <si>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</si>
  <si>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</si>
  <si>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</si>
  <si>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</si>
  <si>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</si>
  <si>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</si>
  <si>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</si>
  <si>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</si>
  <si>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</si>
  <si>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</si>
  <si>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</si>
  <si>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</si>
  <si>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</si>
  <si>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</si>
  <si>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</si>
  <si>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</si>
  <si>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</si>
  <si>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</si>
  <si>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</si>
  <si>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</si>
  <si>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</si>
  <si>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</si>
  <si>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</si>
  <si>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</si>
  <si>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</si>
  <si>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</si>
  <si>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</si>
  <si>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</si>
  <si>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</si>
  <si>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</si>
  <si>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</si>
  <si>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</si>
  <si>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</si>
  <si>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</si>
  <si>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</si>
  <si>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</si>
  <si>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</si>
  <si>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</si>
  <si>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</si>
  <si>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</si>
  <si>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</si>
  <si>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</si>
  <si>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</si>
  <si>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</si>
  <si>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</si>
  <si>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</si>
  <si>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</si>
  <si>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</si>
  <si>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</si>
  <si>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</si>
  <si>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</si>
  <si>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</si>
  <si>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</si>
  <si>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</si>
  <si>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</si>
  <si>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</si>
  <si>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</si>
  <si>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</si>
  <si>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</si>
  <si>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</si>
  <si>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</si>
  <si>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</si>
  <si>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</si>
  <si>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</si>
  <si>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</si>
  <si>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</si>
  <si>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</si>
  <si>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</si>
  <si>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</si>
  <si>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</si>
  <si>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</si>
  <si>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</si>
  <si>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</si>
  <si>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</si>
  <si>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</si>
  <si>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</si>
  <si>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</si>
  <si>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</si>
  <si>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</si>
  <si>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</si>
  <si>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</si>
  <si>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</si>
  <si>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</si>
  <si>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</si>
  <si>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</si>
  <si>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</si>
  <si>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</si>
  <si>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</si>
  <si>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</si>
  <si>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</si>
  <si>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</si>
  <si>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</si>
  <si>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</si>
  <si>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</si>
  <si>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</si>
  <si>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</si>
  <si>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</si>
  <si>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</si>
  <si>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</si>
  <si>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</si>
  <si>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</si>
  <si>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</si>
  <si>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</si>
  <si>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</si>
  <si>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</si>
  <si>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</si>
  <si>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</si>
  <si>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</si>
  <si>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</si>
  <si>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</si>
  <si>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</si>
  <si>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</si>
  <si>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</si>
  <si>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</si>
  <si>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</si>
  <si>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</si>
  <si>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</si>
  <si>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</si>
  <si>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</si>
  <si>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</si>
  <si>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</si>
  <si>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</si>
  <si>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</si>
  <si>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</si>
  <si>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</si>
  <si>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</si>
  <si>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</si>
  <si>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</si>
  <si>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</si>
  <si>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</si>
  <si>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</si>
  <si>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</si>
  <si>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</si>
  <si>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</si>
  <si>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</si>
  <si>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</si>
  <si>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</si>
  <si>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</si>
  <si>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</si>
  <si>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</si>
  <si>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</si>
  <si>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</si>
  <si>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</si>
  <si>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</si>
  <si>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</si>
  <si>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</si>
  <si>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</si>
  <si>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</si>
  <si>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</si>
  <si>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</si>
  <si>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</si>
  <si>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</si>
  <si>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</si>
  <si>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</si>
  <si>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</si>
  <si>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</si>
  <si>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</si>
  <si>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</si>
  <si>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</si>
  <si>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</si>
  <si>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</si>
  <si>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</si>
  <si>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</si>
  <si>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</si>
  <si>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</si>
  <si>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</si>
  <si>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</si>
  <si>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</si>
  <si>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</si>
  <si>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</si>
  <si>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</si>
  <si>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</si>
  <si>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</si>
  <si>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</si>
  <si>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</si>
  <si>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</si>
  <si>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</si>
  <si>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</si>
  <si>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</si>
  <si>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</si>
  <si>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</si>
  <si>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</si>
  <si>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</si>
  <si>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</si>
  <si>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</si>
  <si>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</si>
  <si>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</si>
  <si>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</si>
  <si>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</si>
  <si>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</si>
  <si>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</si>
  <si>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</si>
  <si>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</si>
  <si>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</si>
  <si>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</si>
  <si>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</si>
  <si>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</si>
  <si>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</si>
  <si>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</si>
  <si>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</si>
  <si>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</si>
  <si>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</si>
  <si>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</si>
  <si>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</si>
  <si>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</si>
  <si>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</si>
  <si>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</si>
  <si>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</si>
  <si>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</si>
  <si>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</si>
  <si>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</si>
  <si>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</si>
  <si>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</si>
  <si>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</si>
  <si>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</si>
  <si>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</si>
  <si>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</si>
  <si>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</si>
  <si>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</si>
  <si>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</si>
  <si>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</si>
  <si>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</si>
  <si>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</si>
  <si>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</si>
  <si>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</si>
  <si>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</si>
  <si>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</si>
  <si>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</si>
  <si>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</si>
  <si>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</si>
  <si>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</si>
  <si>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</si>
  <si>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</si>
  <si>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</si>
  <si>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</si>
  <si>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</si>
  <si>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</si>
  <si>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</si>
  <si>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</si>
  <si>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</si>
  <si>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</si>
  <si>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</si>
  <si>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</si>
  <si>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</si>
  <si>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</si>
  <si>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</si>
  <si>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</si>
  <si>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</si>
  <si>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</si>
  <si>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</si>
  <si>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</si>
  <si>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</si>
  <si>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</si>
  <si>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</si>
  <si>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</si>
  <si>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</si>
  <si>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</si>
  <si>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</si>
  <si>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</si>
  <si>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</si>
  <si>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</si>
  <si>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</si>
  <si>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</si>
  <si>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</si>
  <si>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</si>
  <si>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</si>
  <si>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</si>
  <si>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</si>
  <si>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</si>
  <si>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</si>
  <si>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</si>
  <si>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</si>
  <si>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</si>
  <si>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</si>
  <si>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</si>
  <si>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</si>
  <si>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</si>
  <si>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</si>
  <si>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</si>
  <si>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</si>
  <si>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</si>
  <si>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</si>
  <si>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</si>
  <si>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</si>
  <si>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</si>
  <si>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</si>
  <si>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</si>
  <si>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</si>
  <si>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</si>
  <si>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</si>
  <si>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</si>
  <si>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</si>
  <si>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</si>
  <si>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</si>
  <si>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</si>
  <si>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</si>
  <si>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</si>
  <si>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</si>
  <si>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</si>
  <si>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</si>
  <si>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</si>
  <si>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</si>
  <si>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</si>
  <si>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</si>
  <si>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</si>
  <si>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</si>
  <si>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</si>
  <si>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</si>
  <si>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</si>
  <si>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</si>
  <si>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</si>
  <si>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</si>
  <si>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</si>
  <si>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</si>
  <si>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</si>
  <si>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</si>
  <si>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</si>
  <si>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</si>
  <si>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</si>
  <si>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</si>
  <si>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</si>
  <si>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</si>
  <si>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</si>
  <si>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</si>
  <si>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</si>
  <si>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</si>
  <si>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</si>
  <si>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</si>
  <si>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</si>
  <si>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</si>
  <si>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</si>
  <si>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</si>
  <si>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</si>
  <si>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</si>
  <si>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</si>
  <si>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</si>
  <si>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</si>
  <si>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</si>
  <si>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</si>
  <si>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</si>
  <si>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</si>
  <si>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</si>
  <si>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</si>
  <si>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</si>
  <si>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</si>
  <si>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</si>
  <si>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</si>
  <si>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</si>
  <si>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</si>
  <si>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</si>
  <si>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</si>
  <si>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</si>
  <si>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</si>
  <si>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</si>
  <si>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</si>
  <si>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</si>
  <si>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</si>
  <si>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</si>
  <si>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</si>
  <si>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</si>
  <si>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</si>
  <si>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</si>
  <si>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</si>
  <si>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</si>
  <si>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</si>
  <si>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</si>
  <si>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</si>
  <si>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</si>
  <si>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</si>
  <si>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</si>
  <si>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</si>
  <si>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</si>
  <si>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</si>
  <si>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</si>
  <si>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</si>
  <si>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</si>
  <si>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</si>
  <si>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</si>
  <si>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</si>
  <si>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</si>
  <si>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</si>
  <si>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</si>
  <si>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</si>
  <si>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</si>
  <si>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</si>
  <si>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</si>
  <si>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</si>
  <si>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</si>
  <si>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</si>
  <si>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</si>
  <si>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</si>
  <si>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</si>
  <si>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</si>
  <si>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</si>
  <si>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</si>
  <si>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</si>
  <si>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</si>
  <si>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</si>
  <si>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</si>
  <si>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</si>
  <si>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</si>
  <si>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</si>
  <si>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</si>
  <si>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</si>
  <si>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</si>
  <si>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</si>
  <si>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</si>
  <si>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</si>
  <si>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</si>
  <si>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</si>
  <si>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</si>
  <si>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</si>
  <si>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</si>
  <si>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</si>
  <si>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</si>
  <si>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</si>
  <si>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</si>
  <si>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</si>
  <si>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</si>
  <si>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</si>
  <si>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</si>
  <si>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</si>
  <si>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</si>
  <si>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</si>
  <si>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</si>
  <si>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</si>
  <si>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</si>
  <si>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</si>
  <si>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</si>
  <si>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</si>
  <si>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</si>
  <si>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</si>
  <si>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</si>
  <si>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</si>
  <si>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</si>
  <si>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</si>
  <si>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</si>
  <si>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</si>
  <si>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</si>
  <si>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</si>
  <si>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</si>
  <si>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</si>
  <si>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</si>
  <si>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</si>
  <si>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</si>
  <si>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</si>
  <si>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</si>
  <si>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</si>
  <si>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</si>
  <si>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</si>
  <si>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</si>
  <si>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</si>
  <si>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</si>
  <si>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</si>
  <si>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</si>
  <si>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</si>
  <si>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</si>
  <si>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</si>
  <si>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</si>
  <si>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</si>
  <si>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</si>
  <si>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</si>
  <si>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</si>
  <si>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</si>
  <si>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</si>
  <si>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</si>
  <si>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</si>
  <si>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</si>
  <si>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</si>
  <si>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</si>
  <si>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</si>
  <si>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</si>
  <si>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</si>
  <si>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</si>
  <si>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</si>
  <si>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</si>
  <si>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</si>
  <si>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</si>
  <si>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</si>
  <si>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</si>
  <si>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</si>
  <si>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</si>
  <si>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</si>
  <si>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</si>
  <si>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</si>
  <si>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</si>
  <si>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</si>
  <si>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</si>
  <si>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</si>
  <si>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</si>
  <si>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</si>
  <si>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</si>
  <si>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</si>
  <si>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</si>
  <si>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</si>
  <si>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</si>
  <si>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</si>
  <si>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</si>
  <si>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</si>
  <si>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</si>
  <si>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</si>
  <si>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</si>
  <si>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</si>
  <si>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</si>
  <si>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</si>
  <si>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</si>
  <si>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</si>
  <si>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</si>
  <si>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</si>
  <si>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</si>
  <si>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</si>
  <si>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</si>
  <si>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</si>
  <si>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</si>
  <si>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</si>
  <si>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</si>
  <si>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</si>
  <si>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</si>
  <si>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</si>
  <si>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</si>
  <si>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</si>
  <si>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</si>
  <si>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</si>
  <si>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</si>
  <si>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</si>
  <si>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</si>
  <si>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</si>
  <si>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</si>
  <si>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</si>
  <si>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</si>
  <si>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</si>
  <si>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</si>
  <si>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</si>
  <si>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</si>
  <si>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</si>
  <si>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</si>
  <si>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</si>
  <si>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</si>
  <si>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</si>
  <si>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</si>
  <si>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</si>
  <si>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</si>
  <si>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</si>
  <si>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</si>
  <si>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</si>
  <si>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</si>
  <si>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</si>
  <si>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</si>
  <si>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2026-01-19</t>
  </si>
  <si>
    <t>메르카바(고양)_260119_172929.xlsx</t>
  </si>
  <si>
    <t>엠모터스(구미)_260119_172949.xlsx</t>
  </si>
  <si>
    <t>엠모터스(구미)_260119_172949.xlsx</t>
    <phoneticPr fontId="2" type="noConversion"/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</si>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</sst>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1775000</c:v>
                </c:pt>
                <c:pt idx="1">
                  <c:v>0</c:v>
                </c:pt>
                <c:pt idx="2">
                  <c:v>1650000</c:v>
                </c:pt>
                <c:pt idx="3">
                  <c:v>0</c:v>
                </c:pt>
                <c:pt idx="4">
                  <c:v>1639000</c:v>
                </c:pt>
                <c:pt idx="5">
                  <c:v>385000</c:v>
                </c:pt>
                <c:pt idx="6">
                  <c:v>737000</c:v>
                </c:pt>
                <c:pt idx="7">
                  <c:v>275000</c:v>
                </c:pt>
                <c:pt idx="8">
                  <c:v>0</c:v>
                </c:pt>
                <c:pt idx="9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13</c:v>
                      </c:pt>
                      <c:pt idx="1">
                        <c:v>38</c:v>
                      </c:pt>
                      <c:pt idx="2">
                        <c:v>14</c:v>
                      </c:pt>
                      <c:pt idx="3">
                        <c:v>38</c:v>
                      </c:pt>
                      <c:pt idx="4">
                        <c:v>15</c:v>
                      </c:pt>
                      <c:pt idx="5">
                        <c:v>32</c:v>
                      </c:pt>
                      <c:pt idx="6">
                        <c:v>26</c:v>
                      </c:pt>
                      <c:pt idx="7">
                        <c:v>34</c:v>
                      </c:pt>
                      <c:pt idx="8">
                        <c:v>38</c:v>
                      </c:pt>
                      <c:pt idx="9">
                        <c:v>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46041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1145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2614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1780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32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1213</v>
      </c>
      <c r="B8" s="433"/>
      <c r="C8" s="433"/>
      <c r="D8" s="433"/>
      <c r="E8" s="434"/>
      <c r="F8" s="435" t="s">
        <v>2152</v>
      </c>
      <c r="G8" s="436"/>
      <c r="H8" s="436"/>
      <c r="I8" s="437"/>
      <c r="J8" s="443">
        <v>1200000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1200000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170000</v>
      </c>
      <c r="G20" s="327"/>
      <c r="H20" s="327"/>
      <c r="I20" s="328"/>
      <c r="J20" s="364">
        <f>SUM(J8:N19)</f>
        <v>1200000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1200000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1370000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엠모터스(구미)</v>
      </c>
      <c r="R21" s="335"/>
      <c r="S21" s="335"/>
      <c r="T21" s="335"/>
      <c r="U21" s="387"/>
    </row>
    <row r="22" spans="1:21" ht="20.100000000000001" customHeight="1" x14ac:dyDescent="0.3">
      <c r="A22" s="314" t="s">
        <v>4924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46041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엠모터스(구미)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경북구미시 고아읍 송평로1길 20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010-5698-1136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VGSNAG3</v>
      </c>
      <c r="B31" s="382"/>
      <c r="C31" s="382"/>
      <c r="D31" s="382"/>
      <c r="E31" s="382"/>
      <c r="F31" s="382" t="str">
        <f>F8</f>
        <v>A7252709011-1</v>
      </c>
      <c r="G31" s="382"/>
      <c r="H31" s="382"/>
      <c r="I31" s="382"/>
      <c r="J31" s="386">
        <f>J8</f>
        <v>1200000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1200000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170000</v>
      </c>
      <c r="G43" s="327"/>
      <c r="H43" s="327"/>
      <c r="I43" s="328"/>
      <c r="J43" s="364">
        <f>J20</f>
        <v>1200000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1200000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1370000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엠모터스(구미)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0</v>
      </c>
      <c r="J1" s="107">
        <f>SUM(J2:J2)</f>
        <v>1200000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4921</v>
      </c>
      <c r="C2" s="47" t="s">
        <v>1144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/>
      <c r="J2" s="226">
        <v>1200000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09"/>
  <sheetViews>
    <sheetView workbookViewId="0">
      <pane xSplit="1" ySplit="1" topLeftCell="B2773" activePane="bottomRight" state="frozen"/>
      <selection activeCell="N26" sqref="N26"/>
      <selection pane="topRight" activeCell="N26" sqref="N26"/>
      <selection pane="bottomLeft" activeCell="N26" sqref="N26"/>
      <selection pane="bottomRight" activeCell="M2804" sqref="M280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2810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4565</v>
      </c>
    </row>
    <row r="2140" spans="1:14" x14ac:dyDescent="0.3">
      <c r="A2140" s="58">
        <v>2140</v>
      </c>
      <c r="B2140" s="264">
        <v>45964</v>
      </c>
      <c r="C2140" s="292" t="s">
        <v>4773</v>
      </c>
      <c r="D2140" s="295" t="s">
        <v>4074</v>
      </c>
      <c r="E2140" s="292" t="s">
        <v>4776</v>
      </c>
      <c r="F2140" s="269" t="s">
        <v>4777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4565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4565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4565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4565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4565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4565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4565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4565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4565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4565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4565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4565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4565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4565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4565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4565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4565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4565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4565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4565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4565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4565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4565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4565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4565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4565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4565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4565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4565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4565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4565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4565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4565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4565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4565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4565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4565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4565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4565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4565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4565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4565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4565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4565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4565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4565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4565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4565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4565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4565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4565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4565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4565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4565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4565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4565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4565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4565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4565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4565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4565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4565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4565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4565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4565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4565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4565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4565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4565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4565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4565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4565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4565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4565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4565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4565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4565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4565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4565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4565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4565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4565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4565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4565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4565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4565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4565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4565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4565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4565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4565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4565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4565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4565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4565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4565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4565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4565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4565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4565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4565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4565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4565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4565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4565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4565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4565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4565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4565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4565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4565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4565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4565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4565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4565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4565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4565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4565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4565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4565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4565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4565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4565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4565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4577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4565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4565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4565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4577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4565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4565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4565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4565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4565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4577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4577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4577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4577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4577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4577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4577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4577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4577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4577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4448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4577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4577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4577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4577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4577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4577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4577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4577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4577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4577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4577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4577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4577</v>
      </c>
    </row>
    <row r="2390" spans="1:14" x14ac:dyDescent="0.3">
      <c r="A2390" s="58">
        <v>2390</v>
      </c>
      <c r="B2390" s="264">
        <v>45988</v>
      </c>
      <c r="C2390" s="292" t="s">
        <v>4448</v>
      </c>
      <c r="E2390" s="292" t="s">
        <v>4459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4460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4577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4577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4577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4577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4577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4577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4577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4463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4577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4577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4577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4467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4468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4470</v>
      </c>
      <c r="N2409" t="s">
        <v>4565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4471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4794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4794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4794</v>
      </c>
    </row>
    <row r="2416" spans="1:14" x14ac:dyDescent="0.3">
      <c r="A2416" s="58">
        <v>2416</v>
      </c>
      <c r="B2416" s="264">
        <v>45992</v>
      </c>
      <c r="C2416" s="292" t="s">
        <v>4472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4794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4472</v>
      </c>
      <c r="E2421" s="292" t="s">
        <v>4478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4480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4794</v>
      </c>
    </row>
    <row r="2426" spans="1:14" x14ac:dyDescent="0.3">
      <c r="A2426" s="58">
        <v>2426</v>
      </c>
      <c r="B2426" s="264">
        <v>45993</v>
      </c>
      <c r="C2426" s="292" t="s">
        <v>4498</v>
      </c>
      <c r="E2426" s="292" t="s">
        <v>4499</v>
      </c>
      <c r="F2426" s="269" t="s">
        <v>4500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4794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4794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4794</v>
      </c>
    </row>
    <row r="2429" spans="1:14" x14ac:dyDescent="0.3">
      <c r="A2429" s="58">
        <v>2429</v>
      </c>
      <c r="B2429" s="264">
        <v>45993</v>
      </c>
      <c r="C2429" s="292" t="s">
        <v>4480</v>
      </c>
      <c r="E2429" s="292" t="s">
        <v>4486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4794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4794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4794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4794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4794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4794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4794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4794</v>
      </c>
    </row>
    <row r="2438" spans="1:14" x14ac:dyDescent="0.3">
      <c r="A2438" s="58">
        <v>2438</v>
      </c>
      <c r="B2438" s="264">
        <v>45994</v>
      </c>
      <c r="C2438" s="292" t="s">
        <v>4773</v>
      </c>
      <c r="D2438" s="295" t="s">
        <v>4074</v>
      </c>
      <c r="E2438" s="292" t="s">
        <v>4774</v>
      </c>
      <c r="F2438" s="269" t="s">
        <v>4775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4794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4794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4794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4497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4794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4794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4794</v>
      </c>
    </row>
    <row r="2448" spans="1:14" x14ac:dyDescent="0.3">
      <c r="A2448" s="58">
        <v>2448</v>
      </c>
      <c r="B2448" s="264">
        <v>45995</v>
      </c>
      <c r="C2448" s="292" t="s">
        <v>4501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4794</v>
      </c>
    </row>
    <row r="2449" spans="1:14" x14ac:dyDescent="0.3">
      <c r="A2449" s="58">
        <v>2449</v>
      </c>
      <c r="B2449" s="264">
        <v>45995</v>
      </c>
      <c r="C2449" s="292" t="s">
        <v>4501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4507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4510</v>
      </c>
      <c r="G2452" s="265">
        <v>600000</v>
      </c>
      <c r="H2452" s="269">
        <v>1</v>
      </c>
      <c r="K2452" s="265">
        <v>600000</v>
      </c>
      <c r="N2452" t="s">
        <v>4794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4794</v>
      </c>
    </row>
    <row r="2454" spans="1:14" x14ac:dyDescent="0.3">
      <c r="A2454" s="58">
        <v>2454</v>
      </c>
      <c r="B2454" s="264">
        <v>45996</v>
      </c>
      <c r="C2454" s="292" t="s">
        <v>4563</v>
      </c>
      <c r="E2454" s="292" t="s">
        <v>4564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4794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4794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4794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4794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4794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4794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4525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4526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4794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4794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4794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4794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4794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4794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4794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4794</v>
      </c>
    </row>
    <row r="2477" spans="1:14" x14ac:dyDescent="0.3">
      <c r="A2477" s="58">
        <v>2477</v>
      </c>
      <c r="B2477" s="264">
        <v>46000</v>
      </c>
      <c r="C2477" s="292" t="s">
        <v>4559</v>
      </c>
      <c r="E2477" s="292" t="s">
        <v>4560</v>
      </c>
      <c r="F2477" s="269" t="s">
        <v>4561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4794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4794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4794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4537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4539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4525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4541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4794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4794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4794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4794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4794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4794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4794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4794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4551</v>
      </c>
      <c r="F2499" s="269" t="s">
        <v>4550</v>
      </c>
      <c r="G2499" s="265">
        <v>850000</v>
      </c>
      <c r="H2499" s="269">
        <v>1</v>
      </c>
      <c r="K2499" s="265">
        <v>850000</v>
      </c>
      <c r="N2499" t="s">
        <v>4794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4794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4554</v>
      </c>
      <c r="N2501" t="s">
        <v>4794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4556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4557</v>
      </c>
      <c r="N2504" t="s">
        <v>4794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4562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4794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4568</v>
      </c>
      <c r="F2509" s="269" t="s">
        <v>4567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4794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4571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4794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4794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4794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4794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4794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4575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4576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4794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4794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4794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4632</v>
      </c>
      <c r="G2521" s="265">
        <v>850000</v>
      </c>
      <c r="H2521" s="269">
        <v>1</v>
      </c>
      <c r="K2521" s="265">
        <v>850000</v>
      </c>
      <c r="N2521" t="s">
        <v>4794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4640</v>
      </c>
      <c r="G2524" s="265">
        <v>250000</v>
      </c>
      <c r="H2524" s="269">
        <v>1</v>
      </c>
      <c r="K2524" s="265">
        <v>250000</v>
      </c>
      <c r="N2524" t="s">
        <v>4794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4794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4794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4794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4794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4794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4794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4794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4794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4794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4794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4794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4794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4794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4794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4794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4794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4794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4794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4794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4794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4660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4794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4794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4794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4794</v>
      </c>
    </row>
    <row r="2553" spans="1:14" x14ac:dyDescent="0.3">
      <c r="A2553" s="58">
        <v>2553</v>
      </c>
      <c r="B2553" s="264">
        <v>46008</v>
      </c>
      <c r="C2553" s="292" t="s">
        <v>4681</v>
      </c>
      <c r="D2553" s="295" t="s">
        <v>4074</v>
      </c>
      <c r="E2553" s="292" t="s">
        <v>4682</v>
      </c>
      <c r="F2553" s="269" t="s">
        <v>4683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4794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4794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4794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4794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4794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4794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4670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4794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4794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4794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4794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4794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4794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4794</v>
      </c>
    </row>
    <row r="2569" spans="1:14" x14ac:dyDescent="0.3">
      <c r="A2569" s="58">
        <v>2569</v>
      </c>
      <c r="B2569" s="264">
        <v>46009</v>
      </c>
      <c r="C2569" s="292" t="s">
        <v>4670</v>
      </c>
      <c r="E2569" s="292" t="s">
        <v>4679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4794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4794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4794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4794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4794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4794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4794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4794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4702</v>
      </c>
      <c r="F2588" s="269" t="s">
        <v>4701</v>
      </c>
      <c r="G2588" s="265">
        <v>22000</v>
      </c>
      <c r="H2588" s="269">
        <v>1</v>
      </c>
      <c r="K2588" s="265">
        <v>22000</v>
      </c>
      <c r="N2588" t="s">
        <v>4794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4794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4794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4794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4704</v>
      </c>
      <c r="G2592" s="265">
        <v>10000</v>
      </c>
      <c r="H2592" s="269">
        <v>2</v>
      </c>
      <c r="K2592" s="265">
        <v>20000</v>
      </c>
      <c r="N2592" t="s">
        <v>4794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4794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4794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4794</v>
      </c>
    </row>
    <row r="2596" spans="1:14" x14ac:dyDescent="0.3">
      <c r="A2596" s="58">
        <v>2596</v>
      </c>
      <c r="B2596" s="264">
        <v>46013</v>
      </c>
      <c r="C2596" s="292" t="s">
        <v>4670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4794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4794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4710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4794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4794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4794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4794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4716</v>
      </c>
      <c r="F2607" s="269" t="s">
        <v>4715</v>
      </c>
      <c r="G2607" s="265">
        <v>600000</v>
      </c>
      <c r="H2607" s="269">
        <v>1</v>
      </c>
      <c r="K2607" s="265">
        <v>600000</v>
      </c>
      <c r="N2607" t="s">
        <v>4794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4794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4794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4794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4794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4670</v>
      </c>
      <c r="E2613" s="292" t="s">
        <v>4726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4794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4794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4794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4794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4525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4794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4794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4794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4740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4794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4794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4744</v>
      </c>
      <c r="N2634" t="s">
        <v>4794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4794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4747</v>
      </c>
      <c r="N2636" t="s">
        <v>4794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4794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4794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4794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4752</v>
      </c>
      <c r="N2640" t="s">
        <v>4794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4754</v>
      </c>
      <c r="N2641" t="s">
        <v>4794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4794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4794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4794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4794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4761</v>
      </c>
      <c r="N2650" t="s">
        <v>4794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4766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4768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4770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4772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4471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4778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4781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4808</v>
      </c>
      <c r="E2676" s="292" t="s">
        <v>4809</v>
      </c>
      <c r="F2676" s="269" t="s">
        <v>4810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4778</v>
      </c>
      <c r="E2681" s="292" t="s">
        <v>4791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4781</v>
      </c>
      <c r="E2682" s="292" t="s">
        <v>4792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4803</v>
      </c>
      <c r="E2685" s="292" t="s">
        <v>4804</v>
      </c>
      <c r="F2685" s="269" t="s">
        <v>4805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4799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4806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4807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4811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4818</v>
      </c>
      <c r="F2704" s="269" t="s">
        <v>4817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4537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4821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4670</v>
      </c>
      <c r="E2710" s="292" t="s">
        <v>4161</v>
      </c>
      <c r="F2710" s="269" t="s">
        <v>4823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4670</v>
      </c>
      <c r="E2711" s="292" t="s">
        <v>4824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4828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4670</v>
      </c>
      <c r="E2718" s="292" t="s">
        <v>4830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4835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4847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4839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4842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4845</v>
      </c>
      <c r="E2735" s="292" t="s">
        <v>4848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4850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4853</v>
      </c>
      <c r="F2738" s="269" t="s">
        <v>4852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4885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4927</v>
      </c>
      <c r="D2742" s="295" t="s">
        <v>4074</v>
      </c>
      <c r="E2742" s="292" t="s">
        <v>4928</v>
      </c>
      <c r="F2742" s="269" t="s">
        <v>4929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4821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4865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4885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4659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4660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4746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4880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4903</v>
      </c>
      <c r="E2770" s="292" t="s">
        <v>4904</v>
      </c>
      <c r="F2770" s="269" t="s">
        <v>4905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4883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4860</v>
      </c>
      <c r="E2776" s="292" t="s">
        <v>4887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4888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4894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4908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4792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1435</v>
      </c>
      <c r="E2797" s="292" t="s">
        <v>2787</v>
      </c>
      <c r="F2797" s="269">
        <v>1094302044</v>
      </c>
      <c r="G2797" s="265">
        <v>300000</v>
      </c>
      <c r="H2797" s="269">
        <v>1</v>
      </c>
      <c r="K2797" s="265">
        <v>300000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4917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4919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4725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4497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4728</v>
      </c>
      <c r="L2809" s="265">
        <v>-400000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20" sqref="F20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46041</v>
      </c>
      <c r="B3" s="235" t="s">
        <v>1123</v>
      </c>
      <c r="C3" s="286">
        <f>SUMIF($B:$B,A3,I:I)</f>
        <v>3070000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484500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61800000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4778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4781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4778</v>
      </c>
      <c r="D26" s="112" t="s">
        <v>4791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4781</v>
      </c>
      <c r="D27" s="112" t="s">
        <v>4792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4795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4799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4806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4807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4811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4818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4537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4821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4670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4670</v>
      </c>
      <c r="D56" s="113" t="s">
        <v>4824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4670</v>
      </c>
      <c r="D63" s="113" t="s">
        <v>4830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4835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4845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4845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4839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4842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4845</v>
      </c>
      <c r="D80" s="113" t="s">
        <v>4848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4850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4853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4844</v>
      </c>
      <c r="F87" s="120">
        <v>1818182</v>
      </c>
      <c r="G87" s="85">
        <v>1</v>
      </c>
      <c r="H87" s="126">
        <v>181818</v>
      </c>
      <c r="I87" s="80">
        <v>2000000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4821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4659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4660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4860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4880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4881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4883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4860</v>
      </c>
      <c r="D121" s="113" t="s">
        <v>4887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4888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4892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4894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4908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4792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F142" s="120">
        <v>300000</v>
      </c>
      <c r="G142" s="85">
        <v>1</v>
      </c>
      <c r="I142" s="80">
        <v>300000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4917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4725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1775000</v>
      </c>
      <c r="D2" s="58">
        <f t="shared" ref="D2:D65" si="0">RANK(C2,C:C,0)</f>
        <v>13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38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14</v>
      </c>
    </row>
    <row r="5" spans="1:6" x14ac:dyDescent="0.3">
      <c r="B5" s="58" t="s">
        <v>1327</v>
      </c>
      <c r="C5" s="301">
        <f>SUMIF(BTS_매출관리!C:C,B5,BTS_매출관리!I:I)</f>
        <v>0</v>
      </c>
      <c r="D5" s="58">
        <f t="shared" si="0"/>
        <v>38</v>
      </c>
    </row>
    <row r="6" spans="1:6" x14ac:dyDescent="0.3">
      <c r="B6" s="58" t="s">
        <v>1344</v>
      </c>
      <c r="C6" s="301">
        <f>SUMIF(BTS_매출관리!C:C,B6,BTS_매출관리!I:I)</f>
        <v>1639000</v>
      </c>
      <c r="D6" s="58">
        <f t="shared" si="0"/>
        <v>15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32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26</v>
      </c>
    </row>
    <row r="9" spans="1:6" x14ac:dyDescent="0.3">
      <c r="B9" s="58" t="s">
        <v>2205</v>
      </c>
      <c r="C9" s="301">
        <f>SUMIF(BTS_매출관리!C:C,B9,BTS_매출관리!I:I)</f>
        <v>275000</v>
      </c>
      <c r="D9" s="58">
        <f t="shared" si="0"/>
        <v>34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38</v>
      </c>
    </row>
    <row r="11" spans="1:6" x14ac:dyDescent="0.3">
      <c r="B11" s="58" t="s">
        <v>1324</v>
      </c>
      <c r="C11" s="301">
        <f>SUMIF(BTS_매출관리!C:C,B11,BTS_매출관리!I:I)</f>
        <v>410000</v>
      </c>
      <c r="D11" s="58">
        <f t="shared" si="0"/>
        <v>31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38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38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38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1306</v>
      </c>
      <c r="C16" s="268">
        <f>SUMIF(BTS_매출관리!C:C,B16,BTS_매출관리!I:I)</f>
        <v>1600000</v>
      </c>
      <c r="D16" s="269">
        <f t="shared" si="0"/>
        <v>16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38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38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18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38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36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38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38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38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8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10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38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38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38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38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35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38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38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38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6810000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38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38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38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38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19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38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36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10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23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38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38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38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38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38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38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38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21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38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4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38</v>
      </c>
    </row>
    <row r="56" spans="2:7" x14ac:dyDescent="0.3">
      <c r="B56" s="47" t="s">
        <v>1016</v>
      </c>
      <c r="C56" s="302">
        <f>SUMIF(BTS_매출관리!C:C,B56,BTS_매출관리!I:I)</f>
        <v>620000</v>
      </c>
      <c r="D56" s="47">
        <f t="shared" si="0"/>
        <v>27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12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38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38</v>
      </c>
    </row>
    <row r="60" spans="2:7" x14ac:dyDescent="0.3">
      <c r="B60" s="47" t="s">
        <v>1298</v>
      </c>
      <c r="C60" s="302">
        <f>SUMIF(BTS_매출관리!C:C,B60,BTS_매출관리!I:I)</f>
        <v>368500</v>
      </c>
      <c r="D60" s="47">
        <f t="shared" si="0"/>
        <v>33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6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38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38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38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38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38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38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8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38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38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38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16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5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38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38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38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38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38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38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38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38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38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22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38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38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38</v>
      </c>
    </row>
    <row r="87" spans="2:4" x14ac:dyDescent="0.3">
      <c r="B87" t="s">
        <v>1895</v>
      </c>
      <c r="C87" s="300">
        <f>SUMIF(BTS_매출관리!C:C,B87,BTS_매출관리!I:I)</f>
        <v>3400000</v>
      </c>
      <c r="D87">
        <f t="shared" si="1"/>
        <v>2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38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28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38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38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38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38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38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38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38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38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38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38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38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38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38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38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6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38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38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38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38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38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38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38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28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38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38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38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38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38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38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38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38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38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38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19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24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38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38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38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38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38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38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38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38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38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38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38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38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38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38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25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38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38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38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38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38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38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28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38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38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38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38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38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38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38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38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38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38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38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38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38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38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38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38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38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38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38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38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38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38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38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38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38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38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38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38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38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38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38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38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38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38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38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38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38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38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38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38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38</v>
      </c>
    </row>
    <row r="188" spans="2:4" x14ac:dyDescent="0.3">
      <c r="C188" s="52">
        <f>SUMIF(BTS_매출관리!C:C,B188,BTS_매출관리!I:I)</f>
        <v>0</v>
      </c>
      <c r="D188">
        <f t="shared" si="2"/>
        <v>38</v>
      </c>
    </row>
    <row r="189" spans="2:4" x14ac:dyDescent="0.3">
      <c r="C189" s="52">
        <f>SUMIF(BTS_매출관리!C:C,B189,BTS_매출관리!I:I)</f>
        <v>0</v>
      </c>
      <c r="D189">
        <f t="shared" si="2"/>
        <v>38</v>
      </c>
    </row>
    <row r="190" spans="2:4" x14ac:dyDescent="0.3">
      <c r="C190" s="52">
        <f>SUMIF(BTS_매출관리!C:C,B190,BTS_매출관리!I:I)</f>
        <v>0</v>
      </c>
      <c r="D190">
        <f t="shared" si="2"/>
        <v>38</v>
      </c>
    </row>
    <row r="191" spans="2:4" x14ac:dyDescent="0.3">
      <c r="C191" s="52">
        <f>SUMIF(BTS_매출관리!C:C,B191,BTS_매출관리!I:I)</f>
        <v>0</v>
      </c>
      <c r="D191">
        <f t="shared" si="2"/>
        <v>38</v>
      </c>
    </row>
    <row r="192" spans="2:4" x14ac:dyDescent="0.3">
      <c r="C192" s="52">
        <f>SUMIF(BTS_매출관리!C:C,B192,BTS_매출관리!I:I)</f>
        <v>0</v>
      </c>
      <c r="D192">
        <f t="shared" si="2"/>
        <v>38</v>
      </c>
    </row>
    <row r="193" spans="3:4" x14ac:dyDescent="0.3">
      <c r="C193" s="52">
        <f>SUMIF(BTS_매출관리!C:C,B193,BTS_매출관리!I:I)</f>
        <v>0</v>
      </c>
      <c r="D193">
        <f t="shared" si="2"/>
        <v>38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38</v>
      </c>
    </row>
    <row r="195" spans="3:4" x14ac:dyDescent="0.3">
      <c r="C195" s="52">
        <f>SUMIF(BTS_매출관리!C:C,B195,BTS_매출관리!I:I)</f>
        <v>0</v>
      </c>
      <c r="D195">
        <f t="shared" si="3"/>
        <v>38</v>
      </c>
    </row>
    <row r="196" spans="3:4" x14ac:dyDescent="0.3">
      <c r="C196" s="52">
        <f>SUMIF(BTS_매출관리!C:C,B196,BTS_매출관리!I:I)</f>
        <v>0</v>
      </c>
      <c r="D196">
        <f t="shared" si="3"/>
        <v>38</v>
      </c>
    </row>
    <row r="197" spans="3:4" x14ac:dyDescent="0.3">
      <c r="C197" s="52">
        <f>SUMIF(BTS_매출관리!C:C,B197,BTS_매출관리!I:I)</f>
        <v>0</v>
      </c>
      <c r="D197">
        <f t="shared" si="3"/>
        <v>38</v>
      </c>
    </row>
    <row r="198" spans="3:4" x14ac:dyDescent="0.3">
      <c r="C198" s="52">
        <f>SUMIF(BTS_매출관리!C:C,B198,BTS_매출관리!I:I)</f>
        <v>0</v>
      </c>
      <c r="D198">
        <f t="shared" si="3"/>
        <v>38</v>
      </c>
    </row>
    <row r="199" spans="3:4" x14ac:dyDescent="0.3">
      <c r="C199" s="52">
        <f>SUMIF(BTS_매출관리!C:C,B199,BTS_매출관리!I:I)</f>
        <v>0</v>
      </c>
      <c r="D199">
        <f t="shared" si="3"/>
        <v>38</v>
      </c>
    </row>
    <row r="200" spans="3:4" x14ac:dyDescent="0.3">
      <c r="C200" s="52">
        <f>SUMIF(BTS_매출관리!C:C,B200,BTS_매출관리!I:I)</f>
        <v>0</v>
      </c>
      <c r="D200">
        <f t="shared" si="3"/>
        <v>38</v>
      </c>
    </row>
    <row r="201" spans="3:4" x14ac:dyDescent="0.3">
      <c r="C201" s="52">
        <f>SUMIF(BTS_매출관리!C:C,B201,BTS_매출관리!I:I)</f>
        <v>0</v>
      </c>
      <c r="D201">
        <f t="shared" si="3"/>
        <v>38</v>
      </c>
    </row>
    <row r="202" spans="3:4" x14ac:dyDescent="0.3">
      <c r="C202" s="52">
        <f>SUMIF(BTS_매출관리!C:C,B202,BTS_매출관리!I:I)</f>
        <v>0</v>
      </c>
      <c r="D202">
        <f t="shared" si="3"/>
        <v>38</v>
      </c>
    </row>
    <row r="203" spans="3:4" x14ac:dyDescent="0.3">
      <c r="C203" s="52">
        <f>SUMIF(BTS_매출관리!C:C,B203,BTS_매출관리!I:I)</f>
        <v>0</v>
      </c>
      <c r="D203">
        <f t="shared" si="3"/>
        <v>38</v>
      </c>
    </row>
    <row r="204" spans="3:4" x14ac:dyDescent="0.3">
      <c r="C204" s="52">
        <f>SUMIF(BTS_매출관리!C:C,B204,BTS_매출관리!I:I)</f>
        <v>0</v>
      </c>
      <c r="D204">
        <f t="shared" si="3"/>
        <v>38</v>
      </c>
    </row>
    <row r="205" spans="3:4" x14ac:dyDescent="0.3">
      <c r="C205" s="52">
        <f>SUMIF(BTS_매출관리!C:C,B205,BTS_매출관리!I:I)</f>
        <v>0</v>
      </c>
      <c r="D205">
        <f t="shared" si="3"/>
        <v>38</v>
      </c>
    </row>
    <row r="206" spans="3:4" x14ac:dyDescent="0.3">
      <c r="C206" s="52">
        <f>SUMIF(BTS_매출관리!C:C,B206,BTS_매출관리!I:I)</f>
        <v>0</v>
      </c>
      <c r="D206">
        <f t="shared" si="3"/>
        <v>38</v>
      </c>
    </row>
    <row r="207" spans="3:4" x14ac:dyDescent="0.3">
      <c r="C207" s="52">
        <f>SUMIF(BTS_매출관리!C:C,B207,BTS_매출관리!I:I)</f>
        <v>0</v>
      </c>
      <c r="D207">
        <f t="shared" si="3"/>
        <v>38</v>
      </c>
    </row>
    <row r="208" spans="3:4" x14ac:dyDescent="0.3">
      <c r="C208" s="52">
        <f>SUMIF(BTS_매출관리!C:C,B208,BTS_매출관리!I:I)</f>
        <v>0</v>
      </c>
      <c r="D208">
        <f t="shared" si="3"/>
        <v>38</v>
      </c>
    </row>
    <row r="209" spans="3:4" x14ac:dyDescent="0.3">
      <c r="C209" s="52">
        <f>SUMIF(BTS_매출관리!C:C,B209,BTS_매출관리!I:I)</f>
        <v>0</v>
      </c>
      <c r="D209">
        <f t="shared" si="3"/>
        <v>38</v>
      </c>
    </row>
    <row r="210" spans="3:4" x14ac:dyDescent="0.3">
      <c r="C210" s="52">
        <f>SUMIF(BTS_매출관리!C:C,B210,BTS_매출관리!I:I)</f>
        <v>0</v>
      </c>
      <c r="D210">
        <f t="shared" si="3"/>
        <v>38</v>
      </c>
    </row>
    <row r="211" spans="3:4" x14ac:dyDescent="0.3">
      <c r="C211" s="52">
        <f>SUMIF(BTS_매출관리!C:C,B211,BTS_매출관리!I:I)</f>
        <v>0</v>
      </c>
      <c r="D211">
        <f t="shared" si="3"/>
        <v>38</v>
      </c>
    </row>
    <row r="212" spans="3:4" x14ac:dyDescent="0.3">
      <c r="C212" s="52">
        <f>SUMIF(BTS_매출관리!C:C,B212,BTS_매출관리!I:I)</f>
        <v>0</v>
      </c>
      <c r="D212">
        <f t="shared" si="3"/>
        <v>38</v>
      </c>
    </row>
    <row r="213" spans="3:4" x14ac:dyDescent="0.3">
      <c r="C213" s="52">
        <f>SUMIF(BTS_매출관리!C:C,B213,BTS_매출관리!I:I)</f>
        <v>0</v>
      </c>
      <c r="D213">
        <f t="shared" si="3"/>
        <v>38</v>
      </c>
    </row>
    <row r="214" spans="3:4" x14ac:dyDescent="0.3">
      <c r="C214" s="52">
        <f>SUMIF(BTS_매출관리!C:C,B214,BTS_매출관리!I:I)</f>
        <v>0</v>
      </c>
      <c r="D214">
        <f t="shared" si="3"/>
        <v>38</v>
      </c>
    </row>
    <row r="215" spans="3:4" x14ac:dyDescent="0.3">
      <c r="C215" s="52">
        <f>SUMIF(BTS_매출관리!C:C,B215,BTS_매출관리!I:I)</f>
        <v>0</v>
      </c>
      <c r="D215">
        <f t="shared" si="3"/>
        <v>38</v>
      </c>
    </row>
    <row r="216" spans="3:4" x14ac:dyDescent="0.3">
      <c r="C216" s="52">
        <f>SUMIF(BTS_매출관리!C:C,B216,BTS_매출관리!I:I)</f>
        <v>0</v>
      </c>
      <c r="D216">
        <f t="shared" si="3"/>
        <v>38</v>
      </c>
    </row>
    <row r="217" spans="3:4" x14ac:dyDescent="0.3">
      <c r="C217" s="52">
        <f>SUMIF(BTS_매출관리!C:C,B217,BTS_매출관리!I:I)</f>
        <v>0</v>
      </c>
      <c r="D217">
        <f t="shared" si="3"/>
        <v>38</v>
      </c>
    </row>
    <row r="218" spans="3:4" x14ac:dyDescent="0.3">
      <c r="C218" s="52">
        <f>SUMIF(BTS_매출관리!C:C,B218,BTS_매출관리!I:I)</f>
        <v>0</v>
      </c>
      <c r="D218">
        <f t="shared" si="3"/>
        <v>38</v>
      </c>
    </row>
    <row r="219" spans="3:4" x14ac:dyDescent="0.3">
      <c r="C219" s="52">
        <f>SUMIF(BTS_매출관리!C:C,B219,BTS_매출관리!I:I)</f>
        <v>0</v>
      </c>
      <c r="D219">
        <f t="shared" si="3"/>
        <v>38</v>
      </c>
    </row>
    <row r="220" spans="3:4" x14ac:dyDescent="0.3">
      <c r="C220" s="52">
        <f>SUMIF(BTS_매출관리!C:C,B220,BTS_매출관리!I:I)</f>
        <v>0</v>
      </c>
      <c r="D220">
        <f t="shared" si="3"/>
        <v>38</v>
      </c>
    </row>
    <row r="221" spans="3:4" x14ac:dyDescent="0.3">
      <c r="C221" s="52">
        <f>SUMIF(BTS_매출관리!C:C,B221,BTS_매출관리!I:I)</f>
        <v>0</v>
      </c>
      <c r="D221">
        <f t="shared" si="3"/>
        <v>38</v>
      </c>
    </row>
    <row r="222" spans="3:4" x14ac:dyDescent="0.3">
      <c r="C222" s="52">
        <f>SUMIF(BTS_매출관리!C:C,B222,BTS_매출관리!I:I)</f>
        <v>0</v>
      </c>
      <c r="D222">
        <f t="shared" si="3"/>
        <v>38</v>
      </c>
    </row>
    <row r="223" spans="3:4" x14ac:dyDescent="0.3">
      <c r="C223" s="52">
        <f>SUMIF(BTS_매출관리!C:C,B223,BTS_매출관리!I:I)</f>
        <v>0</v>
      </c>
      <c r="D223">
        <f t="shared" si="3"/>
        <v>38</v>
      </c>
    </row>
    <row r="224" spans="3:4" x14ac:dyDescent="0.3">
      <c r="C224" s="52">
        <f>SUMIF(BTS_매출관리!C:C,B224,BTS_매출관리!I:I)</f>
        <v>0</v>
      </c>
      <c r="D224">
        <f t="shared" si="3"/>
        <v>38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3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1463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4448</v>
      </c>
      <c r="D1235" t="s">
        <v>4453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4454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4455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4456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4457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4458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4461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4462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4464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4465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4466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4469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4475</v>
      </c>
    </row>
    <row r="1248" spans="1:4" x14ac:dyDescent="0.3">
      <c r="A1248">
        <v>1272</v>
      </c>
      <c r="B1248" s="13">
        <v>45992</v>
      </c>
      <c r="C1248" t="s">
        <v>4472</v>
      </c>
      <c r="D1248" t="s">
        <v>4476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4477</v>
      </c>
    </row>
    <row r="1250" spans="1:4" x14ac:dyDescent="0.3">
      <c r="A1250">
        <v>1274</v>
      </c>
      <c r="B1250" s="13">
        <v>45993</v>
      </c>
      <c r="C1250" t="s">
        <v>4480</v>
      </c>
      <c r="D1250" t="s">
        <v>4483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4484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4485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4490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4491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4492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4493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4494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4495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4496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4504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4505</v>
      </c>
    </row>
    <row r="1262" spans="1:4" x14ac:dyDescent="0.3">
      <c r="A1262">
        <v>1286</v>
      </c>
      <c r="B1262" s="13">
        <v>45995</v>
      </c>
      <c r="C1262" t="s">
        <v>4501</v>
      </c>
      <c r="D1262" t="s">
        <v>4506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4511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4512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4513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4514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4515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4519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4520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4521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4522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4523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4524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4529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4530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4531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4532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4533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4534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4535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4536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4542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4543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4544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4545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4546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4547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4552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4553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4555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4558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4566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4569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4572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4573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4574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4629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4630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4631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4633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4641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4642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4643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4644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4645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4646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4648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4649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4650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4651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4656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4657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4661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4663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4664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4665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4666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4667</v>
      </c>
    </row>
    <row r="1321" spans="1:4" x14ac:dyDescent="0.3">
      <c r="A1321">
        <v>1345</v>
      </c>
      <c r="B1321" s="13">
        <v>46009</v>
      </c>
      <c r="C1321" t="s">
        <v>4670</v>
      </c>
      <c r="D1321" t="s">
        <v>4673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4674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4675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4676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4677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4678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4688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4689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4690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4691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4692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4700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4703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4705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4706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4707</v>
      </c>
    </row>
    <row r="1338" spans="1:4" x14ac:dyDescent="0.3">
      <c r="A1338">
        <v>1362</v>
      </c>
      <c r="B1338" s="13">
        <v>46013</v>
      </c>
      <c r="C1338" t="s">
        <v>4670</v>
      </c>
      <c r="D1338" t="s">
        <v>4708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4709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4711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4717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4718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4720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4721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4722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4723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4724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4730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4731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4732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4733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4737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4738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4739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4741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4742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4745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4749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4750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4753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4755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4756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4758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4759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4760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4762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4769</v>
      </c>
    </row>
    <row r="1368" spans="1:4" x14ac:dyDescent="0.3">
      <c r="A1368">
        <v>1392</v>
      </c>
      <c r="B1368" s="13">
        <v>46024</v>
      </c>
      <c r="C1368" t="s">
        <v>4778</v>
      </c>
      <c r="D1368" t="s">
        <v>4784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4785</v>
      </c>
    </row>
    <row r="1370" spans="1:4" x14ac:dyDescent="0.3">
      <c r="A1370">
        <v>1394</v>
      </c>
      <c r="B1370" s="13">
        <v>46024</v>
      </c>
      <c r="C1370" t="s">
        <v>4781</v>
      </c>
      <c r="D1370" t="s">
        <v>4786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4787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4788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4789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4790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4793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4796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4797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4798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4800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4801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4802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4812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4813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4814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4815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4816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4819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4820</v>
      </c>
    </row>
    <row r="1389" spans="1:4" x14ac:dyDescent="0.3">
      <c r="A1389">
        <v>1413</v>
      </c>
      <c r="B1389" s="13">
        <v>46029</v>
      </c>
      <c r="C1389" t="s">
        <v>4670</v>
      </c>
      <c r="D1389" t="s">
        <v>4825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4826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4827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4829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4840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4870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4872</v>
      </c>
    </row>
    <row r="1413" spans="1:4" x14ac:dyDescent="0.3">
      <c r="A1413">
        <v>1437</v>
      </c>
      <c r="B1413" s="13">
        <v>46034</v>
      </c>
      <c r="C1413" t="s">
        <v>4860</v>
      </c>
      <c r="D1413" t="s">
        <v>4873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4890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4910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4912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4913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4914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4915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4916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4918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4920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4922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27" sqref="I2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4925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218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4926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0</v>
      </c>
      <c r="I4" s="52" t="s">
        <v>4757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4926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4831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4926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4757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15083000</v>
      </c>
      <c r="I19" s="52" t="s">
        <v>4926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4900</v>
      </c>
      <c r="H20" s="194">
        <f>SUMIF(주문_리스트!C:C,거래처!B20,주문_리스트!K:K)+SUMIF(주문_리스트!C:C,거래처!B20,주문_리스트!L:L)-10000</f>
        <v>384999.69999999925</v>
      </c>
      <c r="I20" s="52" t="s">
        <v>4926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250000</v>
      </c>
      <c r="I21" s="52" t="s">
        <v>4926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4538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  <c r="I26" s="52" t="s">
        <v>4926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4697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1870000</v>
      </c>
      <c r="I32" s="52" t="s">
        <v>4926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1775000</v>
      </c>
      <c r="I37" s="52" t="s">
        <v>4926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  <c r="I38" s="52" t="s">
        <v>4926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4699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4757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4926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4444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4926</v>
      </c>
    </row>
    <row r="74" spans="1:9" hidden="1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410000</v>
      </c>
      <c r="I76" s="52" t="s">
        <v>4926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4831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hidden="1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4831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hidden="1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4694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</v>
      </c>
      <c r="I94" s="52" t="s">
        <v>4926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4680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1067000</v>
      </c>
      <c r="I97" s="52" t="s">
        <v>4926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4771</v>
      </c>
    </row>
    <row r="102" spans="1:9" hidden="1" x14ac:dyDescent="0.3">
      <c r="A102" s="47">
        <v>101</v>
      </c>
      <c r="B102" t="s">
        <v>1346</v>
      </c>
      <c r="C102" t="s">
        <v>4896</v>
      </c>
      <c r="E102" t="s">
        <v>4897</v>
      </c>
      <c r="F102" t="s">
        <v>4898</v>
      </c>
      <c r="G102" t="s">
        <v>4899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  <c r="I104" s="52" t="s">
        <v>4926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4528</v>
      </c>
      <c r="H108" s="194">
        <f>SUMIF(주문_리스트!C:C,거래처!B108,주문_리스트!K:K)+SUMIF(주문_리스트!C:C,거래처!B108,주문_리스트!L:L)</f>
        <v>0</v>
      </c>
      <c r="I108" s="52" t="s">
        <v>4653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  <c r="I109" s="52" t="s">
        <v>4926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  <c r="I113" s="52" t="s">
        <v>4926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4771</v>
      </c>
    </row>
    <row r="115" spans="1:9" hidden="1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4699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4831</v>
      </c>
    </row>
    <row r="119" spans="1:9" hidden="1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4527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4846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4634</v>
      </c>
      <c r="C140" t="s">
        <v>4635</v>
      </c>
      <c r="E140" t="s">
        <v>4636</v>
      </c>
      <c r="F140" t="s">
        <v>4637</v>
      </c>
      <c r="G140" t="s">
        <v>4638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2150000</v>
      </c>
      <c r="I152" s="52" t="s">
        <v>4926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4693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4757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hidden="1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hidden="1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4926</v>
      </c>
    </row>
    <row r="191" spans="1:9" hidden="1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4548</v>
      </c>
    </row>
    <row r="201" spans="1:9" hidden="1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hidden="1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4719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4449</v>
      </c>
      <c r="C208" t="s">
        <v>4450</v>
      </c>
      <c r="E208" t="s">
        <v>4451</v>
      </c>
      <c r="F208" t="s">
        <v>4452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4472</v>
      </c>
      <c r="C209" t="s">
        <v>4473</v>
      </c>
      <c r="E209" t="s">
        <v>4474</v>
      </c>
      <c r="F209" t="s">
        <v>963</v>
      </c>
      <c r="G209" t="s">
        <v>4479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4480</v>
      </c>
      <c r="C210" t="s">
        <v>4481</v>
      </c>
      <c r="E210" t="s">
        <v>4482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4501</v>
      </c>
      <c r="C211" t="s">
        <v>4502</v>
      </c>
      <c r="E211" t="s">
        <v>4503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4670</v>
      </c>
      <c r="C212" t="s">
        <v>4671</v>
      </c>
      <c r="E212" t="s">
        <v>4672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4778</v>
      </c>
      <c r="C213" t="s">
        <v>4779</v>
      </c>
      <c r="E213" t="s">
        <v>4780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4781</v>
      </c>
      <c r="C214" t="s">
        <v>4782</v>
      </c>
      <c r="E214" t="s">
        <v>4783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4861</v>
      </c>
      <c r="C215" t="s">
        <v>4862</v>
      </c>
      <c r="E215" t="s">
        <v>4863</v>
      </c>
      <c r="F215" t="s">
        <v>4864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4906</v>
      </c>
      <c r="E216" t="s">
        <v>4907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2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286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-75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-149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-51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4508</v>
      </c>
      <c r="D44" s="288" t="s">
        <v>4509</v>
      </c>
      <c r="E44" s="288" t="s">
        <v>4508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-66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-76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-76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4447</v>
      </c>
      <c r="D85" s="288" t="s">
        <v>2725</v>
      </c>
      <c r="E85" s="288" t="s">
        <v>4447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4822</v>
      </c>
      <c r="D88" s="288" t="s">
        <v>1714</v>
      </c>
      <c r="E88" s="288" t="s">
        <v>4822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4712</v>
      </c>
      <c r="D89" s="288" t="s">
        <v>1715</v>
      </c>
      <c r="E89" s="288" t="s">
        <v>4712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-149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4655</v>
      </c>
      <c r="D141" s="288" t="s">
        <v>4654</v>
      </c>
      <c r="E141" s="288" t="s">
        <v>4655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3113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4488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4487</v>
      </c>
      <c r="D229" s="288" t="s">
        <v>4489</v>
      </c>
      <c r="E229" s="288" t="s">
        <v>4487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-11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-11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4445</v>
      </c>
      <c r="D259" s="288" t="s">
        <v>4446</v>
      </c>
      <c r="E259" s="288" t="s">
        <v>4445</v>
      </c>
    </row>
    <row r="260" spans="1:9" x14ac:dyDescent="0.3">
      <c r="A260">
        <v>263</v>
      </c>
      <c r="B260">
        <v>1</v>
      </c>
      <c r="C260" s="288" t="s">
        <v>4516</v>
      </c>
      <c r="D260" s="288" t="s">
        <v>1198</v>
      </c>
      <c r="E260" s="288" t="s">
        <v>4516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4517</v>
      </c>
      <c r="D261" s="288" t="s">
        <v>4518</v>
      </c>
      <c r="E261" s="288" t="s">
        <v>4517</v>
      </c>
    </row>
    <row r="262" spans="1:9" x14ac:dyDescent="0.3">
      <c r="A262">
        <v>265</v>
      </c>
      <c r="B262">
        <v>2</v>
      </c>
      <c r="D262" s="288" t="s">
        <v>4540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4550</v>
      </c>
      <c r="D263" s="288" t="s">
        <v>4551</v>
      </c>
      <c r="E263" s="288" t="s">
        <v>4550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4567</v>
      </c>
      <c r="D264" s="288" t="s">
        <v>4568</v>
      </c>
      <c r="E264" s="288" t="s">
        <v>4567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4570</v>
      </c>
      <c r="D265" s="288" t="s">
        <v>4571</v>
      </c>
      <c r="E265" s="288" t="s">
        <v>4570</v>
      </c>
      <c r="F265" s="52">
        <v>650000</v>
      </c>
    </row>
    <row r="266" spans="1:9" x14ac:dyDescent="0.3">
      <c r="A266">
        <v>269</v>
      </c>
      <c r="D266" s="288" t="s">
        <v>4632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4658</v>
      </c>
      <c r="D267" s="288" t="s">
        <v>4659</v>
      </c>
      <c r="E267" s="288" t="s">
        <v>4658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4660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4684</v>
      </c>
      <c r="D270" s="288" t="s">
        <v>3883</v>
      </c>
      <c r="E270" s="288" t="s">
        <v>4684</v>
      </c>
      <c r="F270" s="52">
        <v>70000</v>
      </c>
      <c r="G270" s="52">
        <v>40000</v>
      </c>
      <c r="I270" s="52" t="s">
        <v>4685</v>
      </c>
    </row>
    <row r="271" spans="1:9" x14ac:dyDescent="0.3">
      <c r="A271">
        <v>274</v>
      </c>
      <c r="B271">
        <v>3</v>
      </c>
      <c r="C271" s="288" t="s">
        <v>4701</v>
      </c>
      <c r="D271" s="288" t="s">
        <v>4702</v>
      </c>
      <c r="E271" s="288" t="s">
        <v>4701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4713</v>
      </c>
      <c r="D272" s="288" t="s">
        <v>4714</v>
      </c>
      <c r="E272" s="288" t="s">
        <v>4713</v>
      </c>
    </row>
    <row r="273" spans="1:7" x14ac:dyDescent="0.3">
      <c r="A273">
        <v>276</v>
      </c>
      <c r="B273">
        <v>1</v>
      </c>
      <c r="C273" s="288" t="s">
        <v>4715</v>
      </c>
      <c r="D273" s="288" t="s">
        <v>4716</v>
      </c>
      <c r="E273" s="288" t="s">
        <v>4715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4795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4817</v>
      </c>
      <c r="D275" s="288" t="s">
        <v>4818</v>
      </c>
      <c r="E275" s="288" t="s">
        <v>4817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4823</v>
      </c>
      <c r="D276" s="288" t="s">
        <v>4161</v>
      </c>
      <c r="E276" s="288" t="s">
        <v>4823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4833</v>
      </c>
      <c r="D277" s="288" t="s">
        <v>4834</v>
      </c>
      <c r="E277" s="288" t="s">
        <v>4833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4843</v>
      </c>
      <c r="D279" s="288" t="s">
        <v>4844</v>
      </c>
      <c r="E279" s="288" t="s">
        <v>4843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4852</v>
      </c>
      <c r="D280" s="288" t="s">
        <v>4853</v>
      </c>
      <c r="E280" s="288" t="s">
        <v>4852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4891</v>
      </c>
      <c r="D281" s="288" t="s">
        <v>4892</v>
      </c>
      <c r="E281" s="288" t="s">
        <v>4891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4901</v>
      </c>
      <c r="D282" s="288" t="s">
        <v>4902</v>
      </c>
      <c r="E282" s="288" t="s">
        <v>4901</v>
      </c>
      <c r="F282" s="52">
        <v>2100000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4606</v>
      </c>
      <c r="C1" s="307" t="s">
        <v>4579</v>
      </c>
      <c r="D1" s="309"/>
    </row>
    <row r="2" spans="1:4" ht="17.25" x14ac:dyDescent="0.3">
      <c r="A2" s="309"/>
      <c r="B2" s="307" t="s">
        <v>4607</v>
      </c>
      <c r="C2" s="307" t="s">
        <v>4578</v>
      </c>
      <c r="D2" s="309"/>
    </row>
    <row r="3" spans="1:4" ht="17.25" x14ac:dyDescent="0.3">
      <c r="A3" s="309"/>
      <c r="B3" s="307" t="s">
        <v>4608</v>
      </c>
      <c r="C3" s="307" t="s">
        <v>4580</v>
      </c>
      <c r="D3" s="309"/>
    </row>
    <row r="4" spans="1:4" ht="17.25" x14ac:dyDescent="0.3">
      <c r="A4" s="309"/>
      <c r="B4" s="307" t="s">
        <v>4609</v>
      </c>
      <c r="C4" s="307" t="s">
        <v>4581</v>
      </c>
      <c r="D4" s="309"/>
    </row>
    <row r="5" spans="1:4" ht="17.25" x14ac:dyDescent="0.3">
      <c r="A5" s="309"/>
      <c r="B5" s="307" t="s">
        <v>4610</v>
      </c>
      <c r="C5" s="307" t="s">
        <v>4582</v>
      </c>
      <c r="D5" s="309"/>
    </row>
    <row r="6" spans="1:4" ht="17.25" x14ac:dyDescent="0.3">
      <c r="A6" s="309"/>
      <c r="B6" s="307" t="s">
        <v>4611</v>
      </c>
      <c r="C6" s="307" t="s">
        <v>4583</v>
      </c>
      <c r="D6" s="309"/>
    </row>
    <row r="7" spans="1:4" ht="17.25" x14ac:dyDescent="0.3">
      <c r="A7" s="309"/>
      <c r="B7" s="307" t="s">
        <v>4612</v>
      </c>
      <c r="C7" s="307" t="s">
        <v>4584</v>
      </c>
      <c r="D7" s="309"/>
    </row>
    <row r="8" spans="1:4" ht="17.25" x14ac:dyDescent="0.3">
      <c r="A8" s="309"/>
      <c r="B8" s="307" t="s">
        <v>4613</v>
      </c>
      <c r="C8" s="307" t="s">
        <v>4585</v>
      </c>
      <c r="D8" s="309"/>
    </row>
    <row r="9" spans="1:4" ht="17.25" x14ac:dyDescent="0.3">
      <c r="A9" s="309"/>
      <c r="B9" s="307" t="s">
        <v>4614</v>
      </c>
      <c r="C9" s="307" t="s">
        <v>4586</v>
      </c>
      <c r="D9" s="309"/>
    </row>
    <row r="10" spans="1:4" ht="17.25" x14ac:dyDescent="0.3">
      <c r="A10" s="309"/>
      <c r="B10" s="307" t="s">
        <v>4609</v>
      </c>
      <c r="C10" s="307" t="s">
        <v>4587</v>
      </c>
      <c r="D10" s="309"/>
    </row>
    <row r="11" spans="1:4" ht="17.25" x14ac:dyDescent="0.3">
      <c r="A11" s="309"/>
      <c r="B11" s="307" t="s">
        <v>4615</v>
      </c>
      <c r="C11" s="307" t="s">
        <v>4588</v>
      </c>
      <c r="D11" s="309"/>
    </row>
    <row r="12" spans="1:4" ht="17.25" x14ac:dyDescent="0.3">
      <c r="A12" s="309"/>
      <c r="B12" s="307" t="s">
        <v>4616</v>
      </c>
      <c r="C12" s="307" t="s">
        <v>4589</v>
      </c>
      <c r="D12" s="309"/>
    </row>
    <row r="13" spans="1:4" ht="17.25" x14ac:dyDescent="0.3">
      <c r="A13" s="309"/>
      <c r="B13" s="307" t="s">
        <v>4617</v>
      </c>
      <c r="C13" s="307" t="s">
        <v>4590</v>
      </c>
      <c r="D13" s="309"/>
    </row>
    <row r="14" spans="1:4" ht="17.25" x14ac:dyDescent="0.3">
      <c r="A14" s="309"/>
      <c r="B14" s="307" t="s">
        <v>4618</v>
      </c>
      <c r="C14" s="307" t="s">
        <v>4591</v>
      </c>
      <c r="D14" s="309"/>
    </row>
    <row r="15" spans="1:4" ht="17.25" x14ac:dyDescent="0.3">
      <c r="A15" s="309"/>
      <c r="B15" s="307" t="s">
        <v>4619</v>
      </c>
      <c r="C15" s="307" t="s">
        <v>4592</v>
      </c>
      <c r="D15" s="309"/>
    </row>
    <row r="16" spans="1:4" ht="17.25" x14ac:dyDescent="0.3">
      <c r="A16" s="309"/>
      <c r="B16" s="307" t="s">
        <v>4620</v>
      </c>
      <c r="C16" s="307" t="s">
        <v>4593</v>
      </c>
      <c r="D16" s="309"/>
    </row>
    <row r="17" spans="1:4" ht="17.25" x14ac:dyDescent="0.3">
      <c r="A17" s="309"/>
      <c r="B17" s="307" t="s">
        <v>4621</v>
      </c>
      <c r="C17" s="307" t="s">
        <v>4594</v>
      </c>
      <c r="D17" s="309"/>
    </row>
    <row r="18" spans="1:4" ht="17.25" x14ac:dyDescent="0.3">
      <c r="A18" s="309"/>
      <c r="B18" s="307" t="s">
        <v>4622</v>
      </c>
      <c r="C18" s="307" t="s">
        <v>4595</v>
      </c>
      <c r="D18" s="309"/>
    </row>
    <row r="19" spans="1:4" ht="17.25" x14ac:dyDescent="0.3">
      <c r="A19" s="309"/>
      <c r="B19" s="307" t="s">
        <v>4623</v>
      </c>
      <c r="C19" s="307" t="s">
        <v>4596</v>
      </c>
      <c r="D19" s="309"/>
    </row>
    <row r="20" spans="1:4" ht="17.25" x14ac:dyDescent="0.3">
      <c r="A20" s="309"/>
      <c r="B20" s="307" t="s">
        <v>4624</v>
      </c>
      <c r="C20" s="307" t="s">
        <v>4597</v>
      </c>
      <c r="D20" s="309"/>
    </row>
    <row r="21" spans="1:4" ht="17.25" x14ac:dyDescent="0.3">
      <c r="A21" s="309"/>
      <c r="B21" s="307" t="s">
        <v>4625</v>
      </c>
      <c r="C21" s="307" t="s">
        <v>4598</v>
      </c>
      <c r="D21" s="309"/>
    </row>
    <row r="22" spans="1:4" ht="17.25" x14ac:dyDescent="0.3">
      <c r="A22" s="309"/>
      <c r="B22" s="307" t="s">
        <v>4626</v>
      </c>
      <c r="C22" s="307" t="s">
        <v>4599</v>
      </c>
      <c r="D22" s="309"/>
    </row>
    <row r="23" spans="1:4" ht="17.25" x14ac:dyDescent="0.3">
      <c r="A23" s="309"/>
      <c r="B23" s="307" t="s">
        <v>4627</v>
      </c>
      <c r="C23" s="307" t="s">
        <v>4600</v>
      </c>
      <c r="D23" s="309"/>
    </row>
    <row r="24" spans="1:4" ht="17.25" x14ac:dyDescent="0.3">
      <c r="A24" s="309"/>
      <c r="B24" s="307" t="s">
        <v>4628</v>
      </c>
      <c r="C24" s="307" t="s">
        <v>4601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4602</v>
      </c>
      <c r="D26" s="309"/>
    </row>
    <row r="27" spans="1:4" ht="17.25" x14ac:dyDescent="0.3">
      <c r="A27" s="309"/>
      <c r="B27" s="307"/>
      <c r="C27" s="307" t="s">
        <v>4603</v>
      </c>
      <c r="D27" s="309"/>
    </row>
    <row r="28" spans="1:4" ht="17.25" x14ac:dyDescent="0.3">
      <c r="A28" s="309"/>
      <c r="B28" s="307"/>
      <c r="C28" s="307" t="s">
        <v>4604</v>
      </c>
      <c r="D28" s="309"/>
    </row>
    <row r="29" spans="1:4" ht="17.25" x14ac:dyDescent="0.3">
      <c r="A29" s="309"/>
      <c r="B29" s="307"/>
      <c r="C29" s="307" t="s">
        <v>4605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2026-01-19T10:18:45Z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