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883FD13-4A01-49ED-9608-7B1FD0D2291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<sst xmlns="http://schemas.openxmlformats.org/spreadsheetml/2006/main" count="15207" uniqueCount="4979">
  <si>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</si>
  <si>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</si>
  <si>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</si>
  <si>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</si>
  <si>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</si>
  <si>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</si>
  <si>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</si>
  <si>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</si>
  <si>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</si>
  <si>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</si>
  <si>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</si>
  <si>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</si>
  <si>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</si>
  <si>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</si>
  <si>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</si>
  <si>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</si>
  <si>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</si>
  <si>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</si>
  <si>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</si>
  <si>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</si>
  <si>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</si>
  <si>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</si>
  <si>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</si>
  <si>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</si>
  <si>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</si>
  <si>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</si>
  <si>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</si>
  <si>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</si>
  <si>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</si>
  <si>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</si>
  <si>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</si>
  <si>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</si>
  <si>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</si>
  <si>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</si>
  <si>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</si>
  <si>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</si>
  <si>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</si>
  <si>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</si>
  <si>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</si>
  <si>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</si>
  <si>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</si>
  <si>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</si>
  <si>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</si>
  <si>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</si>
  <si>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</si>
  <si>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</si>
  <si>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</si>
  <si>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</si>
  <si>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</si>
  <si>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</si>
  <si>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</si>
  <si>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</si>
  <si>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</si>
  <si>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</si>
  <si>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</si>
  <si>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</si>
  <si>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</si>
  <si>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</si>
  <si>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</si>
  <si>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</si>
  <si>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</si>
  <si>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</si>
  <si>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</si>
  <si>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</si>
  <si>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</si>
  <si>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</si>
  <si>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</si>
  <si>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</si>
  <si>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</si>
  <si>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</si>
  <si>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</si>
  <si>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</si>
  <si>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</si>
  <si>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</si>
  <si>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</si>
  <si>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</si>
  <si>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</si>
  <si>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</si>
  <si>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</si>
  <si>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</si>
  <si>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</si>
  <si>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</si>
  <si>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</si>
  <si>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</si>
  <si>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</si>
  <si>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</si>
  <si>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</si>
  <si>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</si>
  <si>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</si>
  <si>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</si>
  <si>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</si>
  <si>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</si>
  <si>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</si>
  <si>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</si>
  <si>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</si>
  <si>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</si>
  <si>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</si>
  <si>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</si>
  <si>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</si>
  <si>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</si>
  <si>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</si>
  <si>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</si>
  <si>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</si>
  <si>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</si>
  <si>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</si>
  <si>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</si>
  <si>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</si>
  <si>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</si>
  <si>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</si>
  <si>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</si>
  <si>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</si>
  <si>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</si>
  <si>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</si>
  <si>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</si>
  <si>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</si>
  <si>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</si>
  <si>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</si>
  <si>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</si>
  <si>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</si>
  <si>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</si>
  <si>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</si>
  <si>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</si>
  <si>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</si>
  <si>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</si>
  <si>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</si>
  <si>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</si>
  <si>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</si>
  <si>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</si>
  <si>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</si>
  <si>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</si>
  <si>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</si>
  <si>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</si>
  <si>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</si>
  <si>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</si>
  <si>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</si>
  <si>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</si>
  <si>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</si>
  <si>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</si>
  <si>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</si>
  <si>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</si>
  <si>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</si>
  <si>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</si>
  <si>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</si>
  <si>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</si>
  <si>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</si>
  <si>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</si>
  <si>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</si>
  <si>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</si>
  <si>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</si>
  <si>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</si>
  <si>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</si>
  <si>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</si>
  <si>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</si>
  <si>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</si>
  <si>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</si>
  <si>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</si>
  <si>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</si>
  <si>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</si>
  <si>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</si>
  <si>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</si>
  <si>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</si>
  <si>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</si>
  <si>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</si>
  <si>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</si>
  <si>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</si>
  <si>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</si>
  <si>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</si>
  <si>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</si>
  <si>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</si>
  <si>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</si>
  <si>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</si>
  <si>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</si>
  <si>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</si>
  <si>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</si>
  <si>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</si>
  <si>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</si>
  <si>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</si>
  <si>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</si>
  <si>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</si>
  <si>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</si>
  <si>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</si>
  <si>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</si>
  <si>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</si>
  <si>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</si>
  <si>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</si>
  <si>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</si>
  <si>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</si>
  <si>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</si>
  <si>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</si>
  <si>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</si>
  <si>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</si>
  <si>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</si>
  <si>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</si>
  <si>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</si>
  <si>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</si>
  <si>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</si>
  <si>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</si>
  <si>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</si>
  <si>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</si>
  <si>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</si>
  <si>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</si>
  <si>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</si>
  <si>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</si>
  <si>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</si>
  <si>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</si>
  <si>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</si>
  <si>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</si>
  <si>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</si>
  <si>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</si>
  <si>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</si>
  <si>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</si>
  <si>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</si>
  <si>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</si>
  <si>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</si>
  <si>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</si>
  <si>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</si>
  <si>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</si>
  <si>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</si>
  <si>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</si>
  <si>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</si>
  <si>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</si>
  <si>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</si>
  <si>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</si>
  <si>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</si>
  <si>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</si>
  <si>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</si>
  <si>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</si>
  <si>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</si>
  <si>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</si>
  <si>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</si>
  <si>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</si>
  <si>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</si>
  <si>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</si>
  <si>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</si>
  <si>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</si>
  <si>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</si>
  <si>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</si>
  <si>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</si>
  <si>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</si>
  <si>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</si>
  <si>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</si>
  <si>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</si>
  <si>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</si>
  <si>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</si>
  <si>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</si>
  <si>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</si>
  <si>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</si>
  <si>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</si>
  <si>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</si>
  <si>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</si>
  <si>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</si>
  <si>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</si>
  <si>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</si>
  <si>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</si>
  <si>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</si>
  <si>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</si>
  <si>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</si>
  <si>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</si>
  <si>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</si>
  <si>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</si>
  <si>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</si>
  <si>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</si>
  <si>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</si>
  <si>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</si>
  <si>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</si>
  <si>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</si>
  <si>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</si>
  <si>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</si>
  <si>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</si>
  <si>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</si>
  <si>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</si>
  <si>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</si>
  <si>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</si>
  <si>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</si>
  <si>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</si>
  <si>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</si>
  <si>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</si>
  <si>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</si>
  <si>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</si>
  <si>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</si>
  <si>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</si>
  <si>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</si>
  <si>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</si>
  <si>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</si>
  <si>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</si>
  <si>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</si>
  <si>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</si>
  <si>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</si>
  <si>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</si>
  <si>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</si>
  <si>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</si>
  <si>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</si>
  <si>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</si>
  <si>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</si>
  <si>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</si>
  <si>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</si>
  <si>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</si>
  <si>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</si>
  <si>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</si>
  <si>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</si>
  <si>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</si>
  <si>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</si>
  <si>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</si>
  <si>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</si>
  <si>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</si>
  <si>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</si>
  <si>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</si>
  <si>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</si>
  <si>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</si>
  <si>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</si>
  <si>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</si>
  <si>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</si>
  <si>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</si>
  <si>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</si>
  <si>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</si>
  <si>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</si>
  <si>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</si>
  <si>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</si>
  <si>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</si>
  <si>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</si>
  <si>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</si>
  <si>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</si>
  <si>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</si>
  <si>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</si>
  <si>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</si>
  <si>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</si>
  <si>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</si>
  <si>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</si>
  <si>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</si>
  <si>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</si>
  <si>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</si>
  <si>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</si>
  <si>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</si>
  <si>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</si>
  <si>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</si>
  <si>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</si>
  <si>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</si>
  <si>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</si>
  <si>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</si>
  <si>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</si>
  <si>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</si>
  <si>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</si>
  <si>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</si>
  <si>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</si>
  <si>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</si>
  <si>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</si>
  <si>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</si>
  <si>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</si>
  <si>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</si>
  <si>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</si>
  <si>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</si>
  <si>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</si>
  <si>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</si>
  <si>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</si>
  <si>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</si>
  <si>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</si>
  <si>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</si>
  <si>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</si>
  <si>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</si>
  <si>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</si>
  <si>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</si>
  <si>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</si>
  <si>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</si>
  <si>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</si>
  <si>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</si>
  <si>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</si>
  <si>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</si>
  <si>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</si>
  <si>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</si>
  <si>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</si>
  <si>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</si>
  <si>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</si>
  <si>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</si>
  <si>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</si>
  <si>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</si>
  <si>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</si>
  <si>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</si>
  <si>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</si>
  <si>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</si>
  <si>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</si>
  <si>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</si>
  <si>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</si>
  <si>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</si>
  <si>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</si>
  <si>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</si>
  <si>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</si>
  <si>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</si>
  <si>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</si>
  <si>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</si>
  <si>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</si>
  <si>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</si>
  <si>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</si>
  <si>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</si>
  <si>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</si>
  <si>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</si>
  <si>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</si>
  <si>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</si>
  <si>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</si>
  <si>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</si>
  <si>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</si>
  <si>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</si>
  <si>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</si>
  <si>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</si>
  <si>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</si>
  <si>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</si>
  <si>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</si>
  <si>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</si>
  <si>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</si>
  <si>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</si>
  <si>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</si>
  <si>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</si>
  <si>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</si>
  <si>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</si>
  <si>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</si>
  <si>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</si>
  <si>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</si>
  <si>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</si>
  <si>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</si>
  <si>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</si>
  <si>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</si>
  <si>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</si>
  <si>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</si>
  <si>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</si>
  <si>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</si>
  <si>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</si>
  <si>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</si>
  <si>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</si>
  <si>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</si>
  <si>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</si>
  <si>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</si>
  <si>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</si>
  <si>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</si>
  <si>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</si>
  <si>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</si>
  <si>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</si>
  <si>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</si>
  <si>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</si>
  <si>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</si>
  <si>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</si>
  <si>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</si>
  <si>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</si>
  <si>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</si>
  <si>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</si>
  <si>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</si>
  <si>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</si>
  <si>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</si>
  <si>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</si>
  <si>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</si>
  <si>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</si>
  <si>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</si>
  <si>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</si>
  <si>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</si>
  <si>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</si>
  <si>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</si>
  <si>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</si>
  <si>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</si>
  <si>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</si>
  <si>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</si>
  <si>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</si>
  <si>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</si>
  <si>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</si>
  <si>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</si>
  <si>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</si>
  <si>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</si>
  <si>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</si>
  <si>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</si>
  <si>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</si>
  <si>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</si>
  <si>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</si>
  <si>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</si>
  <si>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</si>
  <si>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</si>
  <si>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</si>
  <si>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</si>
  <si>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</si>
  <si>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</si>
  <si>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</si>
  <si>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</si>
  <si>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</si>
  <si>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</si>
  <si>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</si>
  <si>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</si>
  <si>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</si>
  <si>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</si>
  <si>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</si>
  <si>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</si>
  <si>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</si>
  <si>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</si>
  <si>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</si>
  <si>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</si>
  <si>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</si>
  <si>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</si>
  <si>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</si>
  <si>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</si>
  <si>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</si>
  <si>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</si>
  <si>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</si>
  <si>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</si>
  <si>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</si>
  <si>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</si>
  <si>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</si>
  <si>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</si>
  <si>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</si>
  <si>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</si>
  <si>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</si>
  <si>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</si>
  <si>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</si>
  <si>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</si>
  <si>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</si>
  <si>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</si>
  <si>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</si>
  <si>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</si>
  <si>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</si>
  <si>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</si>
  <si>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</si>
  <si>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</si>
  <si>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</si>
  <si>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</si>
  <si>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</si>
  <si>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</si>
  <si>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</si>
  <si>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</si>
  <si>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</si>
  <si>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</si>
  <si>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</si>
  <si>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</si>
  <si>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</si>
  <si>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</si>
  <si>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</si>
  <si>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</si>
  <si>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</si>
  <si>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</si>
  <si>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</si>
  <si>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</si>
  <si>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</si>
  <si>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</si>
  <si>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</si>
  <si>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</si>
  <si>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</si>
  <si>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</si>
  <si>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</si>
  <si>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</si>
  <si>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</si>
  <si>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</si>
  <si>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</si>
  <si>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</si>
  <si>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</si>
  <si>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</si>
  <si>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</si>
  <si>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</si>
  <si>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</si>
  <si>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</si>
  <si>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</si>
  <si>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</si>
  <si>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</si>
  <si>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</si>
  <si>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</si>
  <si>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</si>
  <si>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</si>
  <si>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</si>
  <si>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</si>
  <si>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</si>
  <si>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</si>
  <si>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</si>
  <si>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</si>
  <si>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</si>
  <si>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</si>
  <si>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</si>
  <si>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</si>
  <si>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</si>
  <si>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</si>
  <si>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</si>
  <si>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</si>
  <si>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</si>
  <si>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</si>
  <si>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</si>
  <si>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</si>
  <si>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</si>
  <si>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</si>
  <si>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</si>
  <si>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</si>
  <si>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</si>
  <si>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</si>
  <si>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</si>
  <si>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</si>
  <si>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</si>
  <si>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</si>
  <si>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</si>
  <si>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</si>
  <si>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</si>
  <si>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</si>
  <si>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</si>
  <si>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</si>
  <si>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</si>
  <si>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</si>
  <si>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</si>
  <si>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</si>
  <si>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</si>
  <si>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</si>
  <si>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</si>
  <si>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</si>
  <si>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</si>
  <si>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</si>
  <si>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</si>
  <si>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</si>
  <si>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</si>
  <si>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</si>
  <si>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</si>
  <si>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</si>
  <si>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</si>
  <si>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</si>
  <si>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</si>
  <si>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</si>
  <si>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</si>
  <si>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</si>
  <si>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</si>
  <si>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</si>
  <si>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</si>
  <si>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</si>
  <si>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</si>
  <si>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</si>
  <si>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</si>
  <si>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</si>
  <si>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</si>
  <si>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</si>
  <si>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</si>
  <si>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</si>
  <si>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</si>
  <si>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</si>
  <si>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</si>
  <si>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</si>
  <si>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</si>
  <si>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</si>
  <si>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</si>
  <si>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</si>
  <si>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</si>
  <si>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</si>
  <si>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</si>
  <si>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</si>
  <si>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</si>
  <si>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</si>
  <si>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</si>
  <si>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</si>
  <si>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</si>
  <si>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</si>
  <si>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</si>
  <si>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</si>
  <si>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</si>
  <si>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</si>
  <si>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</si>
  <si>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</si>
  <si>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</si>
  <si>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</si>
  <si>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</si>
  <si>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</si>
  <si>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</si>
  <si>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</si>
  <si>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</si>
  <si>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</si>
  <si>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</si>
  <si>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</si>
  <si>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</si>
  <si>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</si>
  <si>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</si>
  <si>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</si>
  <si>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</si>
  <si>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</si>
  <si>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</si>
  <si>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</si>
  <si>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</si>
  <si>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</si>
  <si>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</si>
  <si>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</si>
  <si>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</si>
  <si>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</si>
  <si>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</si>
  <si>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</si>
  <si>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</si>
  <si>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</si>
  <si>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</si>
  <si>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</si>
  <si>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</si>
  <si>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</si>
  <si>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</si>
  <si>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</si>
  <si>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</si>
  <si>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</si>
  <si>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</si>
  <si>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</si>
  <si>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</si>
  <si>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</si>
  <si>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</si>
  <si>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</si>
  <si>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</si>
  <si>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</si>
  <si>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</si>
  <si>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</si>
  <si>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</si>
  <si>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</si>
  <si>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</si>
  <si>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</si>
  <si>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</si>
  <si>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</si>
  <si>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</si>
  <si>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</si>
  <si>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</si>
  <si>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</si>
  <si>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</si>
  <si>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</si>
  <si>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</si>
  <si>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</si>
  <si>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</si>
  <si>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</si>
  <si>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</si>
  <si>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</si>
  <si>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</si>
  <si>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</si>
  <si>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</si>
  <si>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</si>
  <si>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</si>
  <si>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</si>
  <si>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</si>
  <si>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</si>
  <si>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</si>
  <si>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</si>
  <si>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</si>
  <si>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</si>
  <si>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</si>
  <si>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</si>
  <si>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</si>
  <si>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</si>
  <si>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</si>
  <si>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</si>
  <si>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</si>
  <si>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</si>
  <si>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</si>
  <si>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</si>
  <si>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</si>
  <si>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</si>
  <si>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</si>
  <si>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</si>
  <si>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</si>
  <si>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</si>
  <si>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</si>
  <si>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</si>
  <si>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</si>
  <si>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</si>
  <si>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</si>
  <si>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</si>
  <si>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</si>
  <si>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</si>
  <si>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</si>
  <si>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</si>
  <si>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</si>
  <si>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</si>
  <si>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</si>
  <si>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</si>
  <si>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</si>
  <si>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</si>
  <si>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</si>
  <si>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</si>
  <si>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</si>
  <si>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</si>
  <si>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</si>
  <si>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</si>
  <si>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</si>
  <si>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</si>
  <si>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</si>
  <si>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</si>
  <si>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</si>
  <si>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</si>
  <si>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</si>
  <si>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</si>
  <si>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</si>
  <si>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</si>
  <si>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</si>
  <si>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</si>
  <si>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</si>
  <si>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</si>
  <si>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</si>
  <si>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</si>
  <si>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</si>
  <si>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</si>
  <si>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</si>
  <si>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</si>
  <si>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</si>
  <si>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</si>
  <si>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</si>
  <si>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</si>
  <si>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</si>
  <si>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</si>
  <si>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</si>
  <si>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</si>
  <si>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</si>
  <si>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</si>
  <si>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</si>
  <si>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</si>
  <si>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</si>
  <si>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</si>
  <si>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</si>
  <si>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</si>
  <si>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</si>
  <si>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</si>
  <si>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</si>
  <si>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</si>
  <si>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</si>
  <si>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</si>
  <si>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</si>
  <si>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</si>
  <si>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</si>
  <si>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</si>
  <si>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</si>
  <si>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</si>
  <si>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</si>
  <si>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</si>
  <si>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</si>
  <si>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</si>
  <si>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</si>
  <si>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</si>
  <si>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</si>
  <si>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</si>
  <si>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</si>
  <si>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</si>
  <si>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</si>
  <si>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</si>
  <si>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</si>
  <si>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</si>
  <si>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</si>
  <si>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</si>
  <si>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</si>
  <si>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</si>
  <si>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</si>
  <si>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</si>
  <si>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</si>
  <si>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</si>
  <si>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</si>
  <si>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</si>
  <si>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</si>
  <si>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</si>
  <si>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</si>
  <si>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</si>
  <si>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</si>
  <si>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</si>
  <si>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</si>
  <si>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</si>
  <si>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</si>
  <si>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</si>
  <si>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</si>
  <si>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</si>
  <si>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</si>
  <si>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</si>
  <si>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</si>
  <si>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</si>
  <si>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</si>
  <si>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</si>
  <si>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</si>
  <si>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</si>
  <si>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</si>
  <si>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</si>
  <si>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</si>
  <si>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</si>
  <si>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</si>
  <si>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</si>
  <si>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</si>
  <si>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</si>
  <si>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</si>
  <si>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</si>
  <si>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</si>
  <si>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</si>
  <si>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</si>
  <si>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</si>
  <si>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</si>
  <si>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</si>
  <si>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</si>
  <si>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</si>
  <si>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</si>
  <si>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</si>
  <si>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</si>
  <si>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</si>
  <si>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</si>
  <si>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</si>
  <si>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</si>
  <si>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</si>
  <si>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</si>
  <si>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</si>
  <si>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</si>
  <si>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</si>
  <si>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</si>
  <si>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</si>
  <si>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</si>
  <si>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</si>
  <si>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</si>
  <si>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</si>
  <si>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</si>
  <si>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</si>
  <si>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</si>
  <si>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</si>
  <si>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</si>
  <si>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</si>
  <si>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</si>
  <si>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</si>
  <si>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</si>
  <si>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</si>
  <si>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</si>
  <si>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</si>
  <si>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</si>
  <si>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</si>
  <si>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</si>
  <si>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</si>
  <si>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</si>
  <si>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</si>
  <si>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</si>
  <si>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</si>
  <si>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</si>
  <si>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</si>
  <si>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</si>
  <si>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</si>
  <si>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</si>
  <si>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</si>
  <si>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</si>
  <si>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</si>
  <si>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</si>
  <si>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</si>
  <si>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</si>
  <si>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</si>
  <si>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</si>
  <si>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</si>
  <si>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</si>
  <si>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</si>
  <si>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</si>
  <si>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</si>
  <si>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</si>
  <si>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</si>
  <si>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</si>
  <si>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</si>
  <si>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</si>
  <si>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</si>
  <si>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</si>
  <si>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</si>
  <si>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</si>
  <si>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</si>
  <si>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</si>
  <si>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</si>
  <si>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</si>
  <si>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</si>
  <si>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</si>
  <si>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</si>
  <si>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</si>
  <si>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</si>
  <si>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</si>
  <si>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</si>
  <si>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</si>
  <si>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</si>
  <si>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</si>
  <si>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</si>
  <si>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</si>
  <si>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</si>
  <si>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</si>
  <si>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</si>
  <si>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</si>
  <si>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</si>
  <si>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</si>
  <si>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</si>
  <si>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</si>
  <si>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</si>
  <si>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</si>
  <si>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</si>
  <si>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</si>
  <si>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</si>
  <si>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</si>
  <si>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</si>
  <si>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</si>
  <si>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</si>
  <si>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</si>
  <si>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</si>
  <si>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</si>
  <si>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</si>
  <si>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</si>
  <si>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</si>
  <si>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</si>
  <si>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</si>
  <si>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</si>
  <si>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</si>
  <si>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</si>
  <si>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</si>
  <si>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</si>
  <si>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</si>
  <si>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</si>
  <si>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</si>
  <si>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</si>
  <si>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</si>
  <si>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</si>
  <si>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</si>
  <si>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</si>
  <si>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</si>
  <si>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</si>
  <si>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</si>
  <si>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</si>
  <si>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</si>
  <si>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</si>
  <si>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</si>
  <si>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</si>
  <si>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</si>
  <si>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</si>
  <si>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</si>
  <si>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</si>
  <si>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</si>
  <si>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</si>
  <si>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</si>
  <si>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</si>
  <si>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</si>
  <si>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</si>
  <si>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</si>
  <si>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</si>
  <si>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</si>
  <si>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</si>
  <si>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</si>
  <si>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</si>
  <si>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</si>
  <si>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</si>
  <si>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</si>
  <si>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</si>
  <si>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</si>
  <si>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</si>
  <si>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</si>
  <si>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</si>
  <si>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</si>
  <si>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</si>
  <si>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</si>
  <si>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</si>
  <si>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</si>
  <si>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</si>
  <si>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</si>
  <si>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</si>
  <si>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</si>
  <si>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</si>
  <si>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</si>
  <si>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</si>
  <si>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</si>
  <si>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</si>
  <si>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</si>
  <si>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</si>
  <si>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</si>
  <si>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</si>
  <si>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</si>
  <si>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</si>
  <si>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</si>
  <si>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</si>
  <si>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</si>
  <si>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</si>
  <si>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</si>
  <si>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</si>
  <si>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</si>
  <si>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</si>
  <si>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</si>
  <si>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</si>
  <si>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</si>
  <si>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</si>
  <si>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</si>
  <si>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</si>
  <si>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</si>
  <si>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</si>
  <si>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</si>
  <si>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</si>
  <si>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</si>
  <si>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</si>
  <si>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</si>
  <si>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</si>
  <si>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</si>
  <si>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</si>
  <si>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</si>
  <si>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</si>
  <si>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</si>
  <si>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</si>
  <si>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</si>
  <si>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</si>
  <si>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</si>
  <si>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</si>
  <si>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</si>
  <si>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</si>
  <si>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</si>
  <si>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</si>
  <si>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</si>
  <si>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</si>
  <si>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</si>
  <si>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</si>
  <si>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</si>
  <si>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</si>
  <si>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</si>
  <si>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</si>
  <si>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</si>
  <si>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</si>
  <si>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</si>
  <si>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</si>
  <si>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</si>
  <si>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</si>
  <si>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</si>
  <si>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</si>
  <si>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</si>
  <si>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</si>
  <si>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</si>
  <si>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</si>
  <si>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</si>
  <si>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</si>
  <si>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</si>
  <si>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</si>
  <si>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</si>
  <si>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</si>
  <si>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</si>
  <si>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</si>
  <si>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</si>
  <si>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</si>
  <si>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</si>
  <si>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</si>
  <si>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</si>
  <si>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</si>
  <si>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</si>
  <si>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</si>
  <si>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</si>
  <si>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</si>
  <si>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</si>
  <si>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</si>
  <si>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</si>
  <si>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</si>
  <si>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</si>
  <si>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</si>
  <si>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</si>
  <si>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</si>
  <si>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</si>
  <si>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</si>
  <si>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</si>
  <si>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</si>
  <si>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</si>
  <si>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</si>
  <si>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</si>
  <si>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</si>
  <si>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</si>
  <si>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</si>
  <si>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</si>
  <si>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</si>
  <si>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</si>
  <si>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</si>
  <si>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</si>
  <si>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</si>
  <si>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</si>
  <si>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</si>
  <si>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</si>
  <si>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</si>
  <si>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</si>
  <si>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</si>
  <si>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</si>
  <si>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</si>
  <si>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</si>
  <si>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</si>
  <si>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</si>
  <si>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</si>
  <si>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</si>
  <si>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</si>
  <si>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</si>
  <si>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</si>
  <si>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</si>
  <si>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</si>
  <si>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</si>
  <si>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</si>
  <si>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</si>
  <si>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</si>
  <si>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</si>
  <si>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</si>
  <si>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</si>
  <si>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</si>
  <si>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</si>
  <si>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</si>
  <si>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</si>
  <si>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</si>
  <si>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</si>
  <si>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</si>
  <si>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</si>
  <si>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</si>
  <si>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</si>
  <si>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</si>
  <si>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</si>
  <si>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</si>
  <si>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</si>
  <si>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</si>
  <si>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</si>
  <si>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</si>
  <si>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</si>
  <si>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</si>
  <si>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</si>
  <si>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</si>
  <si>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</si>
  <si>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</si>
  <si>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</si>
  <si>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</si>
  <si>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</si>
  <si>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</si>
  <si>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</si>
  <si>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</si>
  <si>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</si>
  <si>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</si>
  <si>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</si>
  <si>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</si>
  <si>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</si>
  <si>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</si>
  <si>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</si>
  <si>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</si>
  <si>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</si>
  <si>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</si>
  <si>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</si>
  <si>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</si>
  <si>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</si>
  <si>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</si>
  <si>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</si>
  <si>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</si>
  <si>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</si>
  <si>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</si>
  <si>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</si>
  <si>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</si>
  <si>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</si>
  <si>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</si>
  <si>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</si>
  <si>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</si>
  <si>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</si>
  <si>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</si>
  <si>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</si>
  <si>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</si>
  <si>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</si>
  <si>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</si>
  <si>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</si>
  <si>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</si>
  <si>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</si>
  <si>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</si>
  <si>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</si>
  <si>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</si>
  <si>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</si>
  <si>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</si>
  <si>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</si>
  <si>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</si>
  <si>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</si>
  <si>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</si>
  <si>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</si>
  <si>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</si>
  <si>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</si>
  <si>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</si>
  <si>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</si>
  <si>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</si>
  <si>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</si>
  <si>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</si>
  <si>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</si>
  <si>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</si>
  <si>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</si>
  <si>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</si>
  <si>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</si>
  <si>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</si>
  <si>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</si>
  <si>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</si>
  <si>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</si>
  <si>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</si>
  <si>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</si>
  <si>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</si>
  <si>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</si>
  <si>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</si>
  <si>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</si>
  <si>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</si>
  <si>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</si>
  <si>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</si>
  <si>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</si>
  <si>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</si>
  <si>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</si>
  <si>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</si>
  <si>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</si>
  <si>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</si>
  <si>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</si>
  <si>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</si>
  <si>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</si>
  <si>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</si>
  <si>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</si>
  <si>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</si>
  <si>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</si>
  <si>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</si>
  <si>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</si>
  <si>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</si>
  <si>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</si>
  <si>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</si>
  <si>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</si>
  <si>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</si>
  <si>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</si>
  <si>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</si>
  <si>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</si>
  <si>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</si>
  <si>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</si>
  <si>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</si>
  <si>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</si>
  <si>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</si>
  <si>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</si>
  <si>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</si>
  <si>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</si>
  <si>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</si>
  <si>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</si>
  <si>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</si>
  <si>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</si>
  <si>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</si>
  <si>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</si>
  <si>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</si>
  <si>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</si>
  <si>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</si>
  <si>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</si>
  <si>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</si>
  <si>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</si>
  <si>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</si>
  <si>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</si>
  <si>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</si>
  <si>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</si>
  <si>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</si>
  <si>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</si>
  <si>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</si>
  <si>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</si>
  <si>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</si>
  <si>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</si>
  <si>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</si>
  <si>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</si>
  <si>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</si>
  <si>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</si>
  <si>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</si>
  <si>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</si>
  <si>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</si>
  <si>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</si>
  <si>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</si>
  <si>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</si>
  <si>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</si>
  <si>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</si>
  <si>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</si>
  <si>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</si>
  <si>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</si>
  <si>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</si>
  <si>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</si>
  <si>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</si>
  <si>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</si>
  <si>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</si>
  <si>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</si>
  <si>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</si>
  <si>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</si>
  <si>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</si>
  <si>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</si>
  <si>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</si>
  <si>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</si>
  <si>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</si>
  <si>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</si>
  <si>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</si>
  <si>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</si>
  <si>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</si>
  <si>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</si>
  <si>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</si>
  <si>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</si>
  <si>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</si>
  <si>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</si>
  <si>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</si>
  <si>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</si>
  <si>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</si>
  <si>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</si>
  <si>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</si>
  <si>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</si>
  <si>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</si>
  <si>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</si>
  <si>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</si>
  <si>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</si>
  <si>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</si>
  <si>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</si>
  <si>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</si>
  <si>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</si>
  <si>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</si>
  <si>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</si>
  <si>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</si>
  <si>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</si>
  <si>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</si>
  <si>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</si>
  <si>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</si>
  <si>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</si>
  <si>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</si>
  <si>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</si>
  <si>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</si>
  <si>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</si>
  <si>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</si>
  <si>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</si>
  <si>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</si>
  <si>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</si>
  <si>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</si>
  <si>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</si>
  <si>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</si>
  <si>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</si>
  <si>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</si>
  <si>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</si>
  <si>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</si>
  <si>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</si>
  <si>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</si>
  <si>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</si>
  <si>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</si>
  <si>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</si>
  <si>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</si>
  <si>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</si>
  <si>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</si>
  <si>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</si>
  <si>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</si>
  <si>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</si>
  <si>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</si>
  <si>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</si>
  <si>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</si>
  <si>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</si>
  <si>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</si>
  <si>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</si>
  <si>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</si>
  <si>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</si>
  <si>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</si>
  <si>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</si>
  <si>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</si>
  <si>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</si>
  <si>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</si>
  <si>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</si>
  <si>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</si>
  <si>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</si>
  <si>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</si>
  <si>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</si>
  <si>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</si>
  <si>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</si>
  <si>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</si>
  <si>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</si>
  <si>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</si>
  <si>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</si>
  <si>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</si>
  <si>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</si>
  <si>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</si>
  <si>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</si>
  <si>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</si>
  <si>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</si>
  <si>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</si>
  <si>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</si>
  <si>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</si>
  <si>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</si>
  <si>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</si>
  <si>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</si>
  <si>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</si>
  <si>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</si>
  <si>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</si>
  <si>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</si>
  <si>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</si>
  <si>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</si>
  <si>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</si>
  <si>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</si>
  <si>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</si>
  <si>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</si>
  <si>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</si>
  <si>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</si>
  <si>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</si>
  <si>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</si>
  <si>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</si>
  <si>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</si>
  <si>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</si>
  <si>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</si>
  <si>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</si>
  <si>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</si>
  <si>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</si>
  <si>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</si>
  <si>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</si>
  <si>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</si>
  <si>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</si>
  <si>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</si>
  <si>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</si>
  <si>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</si>
  <si>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</si>
  <si>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</si>
  <si>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</si>
  <si>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</si>
  <si>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</si>
  <si>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</si>
  <si>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</si>
  <si>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</si>
  <si>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</si>
  <si>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</si>
  <si>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</si>
  <si>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</si>
  <si>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</si>
  <si>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</si>
  <si>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</si>
  <si>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</si>
  <si>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</si>
  <si>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</si>
  <si>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</si>
  <si>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</si>
  <si>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</si>
  <si>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</si>
  <si>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</si>
  <si>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</si>
  <si>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</si>
  <si>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</si>
  <si>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</si>
  <si>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</si>
  <si>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</si>
  <si>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</si>
  <si>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</si>
  <si>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</si>
  <si>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</si>
  <si>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</si>
  <si>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</si>
  <si>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</si>
  <si>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</si>
  <si>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</si>
  <si>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</si>
  <si>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</si>
  <si>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</si>
  <si>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</si>
  <si>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</si>
  <si>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</si>
  <si>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</si>
  <si>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</si>
  <si>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</si>
  <si>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</si>
  <si>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</si>
  <si>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</si>
  <si>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</si>
  <si>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</si>
  <si>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</si>
  <si>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</si>
  <si>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</si>
  <si>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</si>
  <si>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</si>
  <si>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</si>
  <si>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</si>
  <si>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</si>
  <si>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</si>
  <si>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</si>
  <si>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</si>
  <si>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</si>
  <si>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</si>
  <si>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</si>
  <si>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</si>
  <si>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</si>
  <si>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</si>
  <si>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</si>
  <si>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</si>
  <si>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</si>
  <si>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</si>
  <si>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</si>
  <si>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</si>
  <si>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</si>
  <si>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</si>
  <si>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</si>
  <si>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</si>
  <si>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</si>
  <si>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</si>
  <si>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</si>
  <si>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</si>
  <si>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</si>
  <si>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</si>
  <si>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</si>
  <si>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</si>
  <si>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</si>
  <si>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</si>
  <si>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</si>
  <si>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</si>
  <si>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</si>
  <si>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</si>
  <si>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</si>
  <si>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</si>
  <si>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</si>
  <si>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</si>
  <si>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</si>
  <si>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</si>
  <si>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</si>
  <si>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</si>
  <si>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</si>
  <si>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</si>
  <si>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</si>
  <si>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</si>
  <si>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</si>
  <si>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</si>
  <si>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</si>
  <si>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</si>
  <si>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</si>
  <si>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</si>
  <si>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</si>
  <si>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</si>
  <si>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</si>
  <si>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</si>
  <si>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</si>
  <si>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</si>
  <si>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</si>
  <si>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</si>
  <si>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</si>
  <si>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</si>
  <si>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</si>
  <si>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</si>
  <si>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</si>
  <si>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</si>
  <si>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</si>
  <si>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</si>
  <si>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</si>
  <si>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</si>
  <si>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</si>
  <si>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</si>
  <si>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</si>
  <si>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</si>
  <si>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</si>
  <si>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</si>
  <si>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</si>
  <si>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</si>
  <si>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</si>
  <si>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</si>
  <si>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</si>
  <si>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</si>
  <si>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</si>
  <si>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</si>
  <si>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</si>
  <si>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</si>
  <si>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</si>
  <si>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</si>
  <si>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</si>
  <si>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</si>
  <si>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</si>
  <si>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</si>
  <si>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</si>
  <si>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</si>
  <si>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</si>
  <si>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</si>
  <si>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</si>
  <si>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</si>
  <si>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</si>
  <si>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</si>
  <si>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</si>
  <si>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</si>
  <si>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</si>
  <si>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</si>
  <si>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</si>
  <si>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</si>
  <si>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</si>
  <si>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</si>
  <si>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</si>
  <si>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</si>
  <si>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</si>
  <si>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</si>
  <si>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</si>
  <si>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</si>
  <si>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</si>
  <si>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</si>
  <si>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</si>
  <si>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</si>
  <si>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</si>
  <si>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</si>
  <si>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</si>
  <si>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</si>
  <si>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</si>
  <si>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</si>
  <si>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</si>
  <si>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</si>
  <si>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</si>
  <si>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</si>
  <si>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</si>
  <si>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</si>
  <si>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</si>
  <si>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</si>
  <si>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</si>
  <si>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</si>
  <si>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</si>
  <si>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</si>
  <si>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</si>
  <si>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</si>
  <si>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</si>
  <si>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</si>
  <si>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</si>
  <si>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</si>
  <si>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</si>
  <si>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</si>
  <si>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</si>
  <si>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</si>
  <si>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</si>
  <si>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</si>
  <si>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</si>
  <si>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</si>
  <si>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</si>
  <si>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</si>
  <si>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</si>
  <si>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</si>
  <si>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</si>
  <si>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</si>
  <si>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</si>
  <si>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</si>
  <si>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</si>
  <si>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</si>
  <si>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</si>
  <si>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</si>
  <si>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</si>
  <si>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</si>
  <si>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</si>
  <si>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</si>
  <si>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</si>
  <si>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</si>
  <si>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</si>
  <si>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</si>
  <si>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</si>
  <si>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</si>
  <si>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</si>
  <si>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</si>
  <si>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</si>
  <si>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</si>
  <si>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</si>
  <si>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</si>
  <si>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</si>
  <si>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</si>
  <si>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</si>
  <si>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</si>
  <si>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</si>
  <si>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</si>
  <si>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</si>
  <si>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</si>
  <si>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</si>
  <si>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</si>
  <si>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</si>
  <si>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</si>
  <si>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</si>
  <si>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</si>
  <si>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</si>
  <si>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</si>
  <si>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</si>
  <si>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</si>
  <si>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</si>
  <si>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</si>
  <si>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</si>
  <si>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</si>
  <si>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</si>
  <si>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</si>
  <si>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</si>
  <si>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</si>
  <si>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</si>
  <si>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</si>
  <si>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</si>
  <si>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</si>
  <si>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</si>
  <si>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</si>
  <si>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</si>
  <si>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</si>
  <si>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</si>
  <si>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</si>
  <si>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</si>
  <si>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</si>
  <si>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</si>
  <si>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</si>
  <si>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</si>
  <si>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</si>
  <si>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</si>
  <si>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</si>
  <si>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</si>
  <si>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</si>
  <si>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</si>
  <si>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</si>
  <si>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</si>
  <si>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</si>
  <si>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</si>
  <si>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</si>
  <si>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</si>
  <si>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</si>
  <si>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</si>
  <si>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</si>
  <si>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</si>
  <si>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</si>
  <si>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</si>
  <si>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</si>
  <si>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</si>
  <si>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</si>
  <si>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</si>
  <si>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</si>
  <si>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</si>
  <si>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</si>
  <si>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</si>
  <si>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</si>
  <si>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</si>
  <si>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</si>
  <si>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</si>
  <si>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</si>
  <si>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</si>
  <si>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</si>
  <si>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</si>
  <si>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</si>
  <si>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</si>
  <si>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</si>
  <si>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</si>
  <si>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</si>
  <si>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</si>
  <si>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</si>
  <si>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</si>
  <si>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</si>
  <si>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</si>
  <si>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</si>
  <si>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</si>
  <si>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</si>
  <si>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</si>
  <si>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</si>
  <si>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</si>
  <si>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</si>
  <si>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</si>
  <si>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</si>
  <si>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</si>
  <si>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</si>
  <si>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</si>
  <si>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</si>
  <si>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</si>
  <si>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</si>
  <si>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</si>
  <si>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</si>
  <si>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</si>
  <si>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</si>
  <si>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</si>
  <si>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</si>
  <si>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</si>
  <si>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</si>
  <si>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</si>
  <si>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</si>
  <si>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</si>
  <si>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</si>
  <si>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</si>
  <si>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</si>
  <si>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</si>
  <si>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</si>
  <si>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</si>
  <si>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</si>
  <si>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</si>
  <si>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</si>
  <si>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</si>
  <si>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</si>
  <si>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</si>
  <si>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</si>
  <si>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</si>
  <si>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</si>
  <si>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</si>
  <si>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</si>
  <si>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</si>
  <si>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</si>
  <si>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</si>
  <si>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</si>
  <si>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</si>
  <si>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</si>
  <si>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</si>
  <si>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</si>
  <si>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</si>
  <si>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</si>
  <si>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</si>
  <si>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</si>
  <si>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</si>
  <si>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</si>
  <si>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</si>
  <si>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</si>
  <si>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</si>
  <si>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</si>
  <si>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</si>
  <si>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</si>
  <si>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</si>
  <si>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</si>
  <si>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</si>
  <si>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</si>
  <si>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</si>
  <si>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</si>
  <si>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</si>
  <si>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</si>
  <si>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</si>
  <si>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</si>
  <si>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</si>
  <si>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</si>
  <si>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</si>
  <si>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</si>
  <si>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</si>
  <si>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</si>
  <si>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</si>
  <si>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</si>
  <si>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</si>
  <si>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</si>
  <si>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</si>
  <si>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</si>
  <si>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</si>
  <si>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</si>
  <si>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</si>
  <si>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</si>
  <si>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</si>
  <si>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</si>
  <si>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</si>
  <si>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</si>
  <si>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</si>
  <si>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</si>
  <si>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</si>
  <si>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</si>
  <si>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</si>
  <si>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</si>
  <si>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</si>
  <si>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</si>
  <si>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</si>
  <si>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</si>
  <si>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</si>
  <si>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</si>
  <si>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</si>
  <si>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</si>
  <si>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</si>
  <si>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</si>
  <si>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</si>
  <si>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</si>
  <si>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</si>
  <si>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</si>
  <si>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</si>
  <si>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</si>
  <si>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</si>
  <si>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</si>
  <si>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</si>
  <si>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</si>
  <si>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</si>
  <si>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</si>
  <si>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</si>
  <si>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</si>
  <si>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</si>
  <si>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</si>
  <si>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</si>
  <si>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</si>
  <si>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</si>
  <si>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</si>
  <si>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</si>
  <si>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</si>
  <si>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</si>
  <si>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</si>
  <si>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</si>
  <si>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</si>
  <si>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</si>
  <si>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</si>
  <si>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</si>
  <si>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</si>
  <si>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</si>
  <si>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</si>
  <si>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</si>
  <si>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</si>
  <si>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</si>
  <si>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</si>
  <si>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</si>
  <si>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</si>
  <si>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</si>
  <si>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</si>
  <si>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</si>
  <si>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</si>
  <si>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</si>
  <si>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</si>
  <si>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</si>
  <si>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</si>
  <si>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</si>
  <si>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</si>
  <si>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</si>
  <si>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</si>
  <si>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</si>
  <si>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</si>
  <si>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</si>
  <si>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</si>
  <si>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</si>
  <si>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</si>
  <si>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</si>
  <si>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</si>
  <si>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</si>
  <si>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</si>
  <si>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</si>
  <si>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</si>
  <si>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</si>
  <si>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</si>
  <si>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</si>
  <si>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</si>
  <si>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</si>
  <si>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</si>
  <si>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</si>
  <si>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</si>
  <si>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</si>
  <si>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</si>
  <si>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</si>
  <si>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</si>
  <si>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</si>
  <si>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</si>
  <si>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</si>
  <si>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</si>
  <si>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</si>
  <si>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</si>
  <si>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</si>
  <si>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</si>
  <si>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</si>
  <si>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</si>
  <si>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</si>
  <si>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</si>
  <si>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</si>
  <si>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</si>
  <si>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</si>
  <si>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</si>
  <si>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</si>
  <si>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</si>
  <si>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</si>
  <si>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</si>
  <si>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</si>
  <si>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</si>
  <si>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</si>
  <si>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</si>
  <si>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</si>
  <si>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</si>
  <si>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</si>
  <si>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</si>
  <si>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</si>
  <si>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</si>
  <si>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</si>
  <si>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</si>
  <si>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</si>
  <si>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</si>
  <si>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</si>
  <si>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</si>
  <si>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</si>
  <si>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</si>
  <si>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</si>
  <si>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</si>
  <si>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</si>
  <si>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</si>
  <si>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</si>
  <si>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</si>
  <si>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</si>
  <si>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</si>
  <si>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</si>
  <si>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</si>
  <si>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</si>
  <si>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</si>
  <si>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</si>
  <si>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</si>
  <si>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</si>
  <si>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</si>
  <si>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</si>
  <si>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</si>
  <si>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</si>
  <si>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</si>
  <si>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</si>
  <si>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</si>
  <si>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</si>
  <si>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</si>
  <si>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</si>
  <si>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</si>
  <si>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</si>
  <si>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</si>
  <si>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</si>
  <si>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</si>
  <si>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</si>
  <si>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</si>
  <si>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</si>
  <si>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</si>
  <si>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</si>
  <si>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</si>
  <si>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</si>
  <si>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</si>
  <si>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</si>
  <si>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</si>
  <si>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</si>
  <si>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</si>
  <si>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</si>
  <si>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</si>
  <si>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</si>
  <si>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</si>
  <si>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</si>
  <si>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</si>
  <si>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</si>
  <si>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</si>
  <si>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</si>
  <si>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</si>
  <si>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</si>
  <si>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</si>
  <si>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</si>
  <si>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</si>
  <si>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</si>
  <si>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</si>
  <si>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</si>
  <si>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</si>
  <si>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</si>
  <si>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</si>
  <si>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</si>
  <si>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</si>
  <si>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</si>
  <si>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</si>
  <si>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</si>
  <si>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</si>
  <si>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</si>
  <si>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</si>
  <si>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</si>
  <si>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</si>
  <si>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</si>
  <si>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</si>
  <si>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</si>
  <si>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</si>
  <si>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</si>
  <si>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</si>
  <si>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</si>
  <si>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</si>
  <si>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</si>
  <si>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</si>
  <si>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</si>
  <si>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</si>
  <si>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</si>
  <si>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</si>
  <si>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</si>
  <si>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</si>
  <si>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</si>
  <si>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</si>
  <si>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</si>
  <si>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</si>
  <si>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</si>
  <si>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</si>
  <si>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</si>
  <si>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</si>
  <si>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</si>
  <si>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</si>
  <si>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</si>
  <si>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</si>
  <si>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</si>
  <si>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</si>
  <si>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</si>
  <si>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</si>
  <si>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</si>
  <si>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</si>
  <si>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</si>
  <si>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</si>
  <si>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</si>
  <si>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</si>
  <si>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</si>
  <si>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</si>
  <si>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</si>
  <si>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</si>
  <si>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</si>
  <si>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</si>
  <si>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</si>
  <si>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</si>
  <si>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</si>
  <si>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</si>
  <si>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</si>
  <si>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</si>
  <si>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</si>
  <si>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</si>
  <si>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</si>
  <si>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</si>
  <si>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</si>
  <si>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</si>
  <si>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</si>
  <si>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</si>
  <si>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</si>
  <si>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</si>
  <si>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</si>
  <si>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</si>
  <si>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</si>
  <si>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</si>
  <si>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</si>
  <si>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</si>
  <si>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</si>
  <si>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</si>
  <si>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</si>
  <si>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</si>
  <si>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</si>
  <si>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</si>
  <si>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</si>
  <si>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</si>
  <si>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</si>
  <si>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</si>
  <si>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</si>
  <si>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</si>
  <si>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</si>
  <si>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</si>
  <si>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</si>
  <si>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</si>
  <si>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</si>
  <si>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</si>
  <si>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</si>
  <si>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</si>
  <si>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</si>
  <si>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</si>
  <si>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</si>
  <si>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</si>
  <si>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</si>
  <si>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</si>
  <si>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</si>
  <si>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</si>
  <si>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</si>
  <si>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</si>
  <si>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</si>
  <si>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</si>
  <si>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</si>
  <si>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</si>
  <si>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</si>
  <si>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</si>
  <si>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</si>
  <si>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</si>
  <si>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</si>
  <si>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</si>
  <si>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</si>
  <si>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</si>
  <si>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</si>
  <si>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</si>
  <si>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</si>
  <si>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</si>
  <si>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</si>
  <si>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</si>
  <si>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</si>
  <si>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</si>
  <si>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</si>
  <si>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</si>
  <si>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</si>
  <si>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</si>
  <si>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</si>
  <si>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</si>
  <si>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</si>
  <si>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</si>
  <si>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</si>
  <si>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</si>
  <si>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</si>
  <si>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</si>
  <si>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</si>
  <si>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</si>
  <si>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</si>
  <si>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</si>
  <si>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</si>
  <si>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</si>
  <si>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</si>
  <si>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</si>
  <si>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</si>
  <si>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</si>
  <si>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</si>
  <si>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</si>
  <si>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</si>
  <si>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</si>
  <si>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</si>
  <si>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</si>
  <si>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</si>
  <si>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</si>
  <si>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</si>
  <si>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</si>
  <si>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</si>
  <si>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</si>
  <si>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</si>
  <si>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</si>
  <si>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</si>
  <si>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</si>
  <si>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</si>
  <si>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</si>
  <si>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</si>
  <si>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</si>
  <si>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</si>
  <si>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</si>
  <si>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</si>
  <si>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</si>
  <si>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</si>
  <si>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</si>
  <si>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</si>
  <si>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</si>
  <si>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</si>
  <si>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</si>
  <si>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</si>
  <si>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</si>
  <si>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</si>
  <si>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</si>
  <si>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</si>
  <si>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</si>
  <si>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</si>
  <si>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</si>
  <si>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</si>
  <si>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</si>
  <si>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</si>
  <si>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</si>
  <si>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</si>
  <si>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</si>
  <si>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</si>
  <si>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</si>
  <si>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</si>
  <si>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</si>
  <si>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</si>
  <si>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</si>
  <si>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</si>
  <si>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</si>
  <si>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</si>
  <si>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</si>
  <si>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</si>
  <si>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</si>
  <si>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</si>
  <si>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</si>
  <si>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</si>
  <si>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</si>
  <si>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</si>
  <si>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</si>
  <si>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</si>
  <si>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</si>
  <si>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</si>
  <si>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</si>
  <si>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</si>
  <si>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</si>
  <si>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</si>
  <si>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</si>
  <si>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</si>
  <si>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</si>
  <si>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</si>
  <si>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</si>
  <si>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</si>
  <si>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</si>
  <si>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</si>
  <si>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</si>
  <si>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</si>
  <si>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</si>
  <si>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</si>
  <si>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</si>
  <si>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</si>
  <si>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</si>
  <si>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</si>
  <si>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</si>
  <si>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</si>
  <si>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</si>
  <si>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</si>
  <si>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</si>
  <si>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</si>
  <si>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</si>
  <si>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</si>
  <si>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</si>
  <si>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</si>
  <si>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</si>
  <si>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</si>
  <si>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</si>
  <si>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</si>
  <si>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</si>
  <si>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</si>
  <si>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</si>
  <si>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</si>
  <si>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</si>
  <si>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</si>
  <si>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</si>
  <si>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</si>
  <si>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</si>
  <si>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</si>
  <si>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</si>
  <si>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</si>
  <si>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</si>
  <si>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</si>
  <si>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</si>
  <si>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</si>
  <si>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</si>
  <si>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</si>
  <si>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</si>
  <si>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</si>
  <si>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</si>
  <si>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</si>
  <si>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</si>
  <si>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</si>
  <si>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</si>
  <si>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</si>
  <si>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</si>
  <si>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</si>
  <si>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</si>
  <si>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</si>
  <si>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</si>
  <si>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</si>
  <si>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</si>
  <si>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</si>
  <si>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</si>
  <si>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</si>
  <si>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</si>
  <si>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</si>
  <si>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</si>
  <si>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</si>
  <si>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</si>
  <si>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</si>
  <si>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</si>
  <si>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</si>
  <si>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</si>
  <si>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</si>
  <si>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</si>
  <si>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</si>
  <si>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</si>
  <si>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</si>
  <si>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</si>
  <si>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</si>
  <si>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</si>
  <si>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</si>
  <si>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</si>
  <si>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</si>
  <si>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</si>
  <si>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</si>
  <si>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</si>
  <si>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</si>
  <si>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</si>
  <si>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</si>
  <si>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</si>
  <si>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</si>
  <si>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</si>
  <si>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</si>
  <si>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</si>
  <si>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</si>
  <si>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</si>
  <si>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</si>
  <si>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</si>
  <si>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</si>
  <si>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</si>
  <si>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</si>
  <si>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</si>
  <si>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</si>
  <si>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</si>
  <si>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</si>
  <si>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</si>
  <si>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</si>
  <si>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</si>
  <si>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</si>
  <si>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</si>
  <si>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</si>
  <si>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</si>
  <si>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</si>
  <si>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</si>
  <si>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</si>
  <si>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</si>
  <si>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</si>
  <si>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</si>
  <si>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</si>
  <si>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</si>
  <si>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</si>
  <si>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</si>
  <si>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</si>
  <si>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</si>
  <si>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</si>
  <si>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</si>
  <si>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</si>
  <si>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</si>
  <si>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</si>
  <si>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</si>
  <si>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</si>
  <si>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</si>
  <si>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</si>
  <si>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</si>
  <si>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</si>
  <si>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</si>
  <si>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</si>
  <si>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</si>
  <si>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</si>
  <si>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</si>
  <si>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</si>
  <si>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</si>
  <si>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</si>
  <si>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</si>
  <si>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</si>
  <si>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</si>
  <si>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</si>
  <si>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</si>
  <si>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</si>
  <si>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</si>
  <si>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</si>
  <si>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</si>
  <si>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</si>
  <si>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</si>
  <si>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</si>
  <si>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</si>
  <si>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</si>
  <si>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</si>
  <si>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</si>
  <si>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</si>
  <si>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</si>
  <si>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</si>
  <si>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</si>
  <si>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</si>
  <si>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</si>
  <si>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</si>
  <si>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</si>
  <si>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</si>
  <si>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</si>
  <si>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</si>
  <si>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</si>
  <si>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</si>
  <si>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</si>
  <si>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</si>
  <si>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</si>
  <si>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</si>
  <si>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</si>
  <si>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</si>
  <si>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</si>
  <si>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</si>
  <si>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</si>
  <si>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</si>
  <si>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</si>
  <si>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</si>
  <si>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</si>
  <si>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</si>
  <si>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</si>
  <si>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</si>
  <si>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</si>
  <si>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</si>
  <si>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</si>
  <si>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</si>
  <si>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</si>
  <si>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</si>
  <si>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</si>
  <si>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</si>
  <si>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</si>
  <si>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</si>
  <si>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</si>
  <si>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</si>
  <si>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</si>
  <si>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</si>
  <si>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</si>
  <si>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</si>
  <si>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</si>
  <si>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</si>
  <si>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</si>
  <si>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</si>
  <si>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</si>
  <si>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</si>
  <si>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</si>
  <si>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</si>
  <si>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</si>
  <si>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</si>
  <si>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</si>
  <si>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</si>
  <si>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</si>
  <si>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</si>
  <si>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</si>
  <si>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</si>
  <si>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</si>
  <si>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</si>
  <si>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</si>
  <si>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</si>
  <si>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</si>
  <si>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</si>
  <si>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</si>
  <si>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</si>
  <si>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</si>
  <si>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</si>
  <si>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</si>
  <si>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</si>
  <si>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</si>
  <si>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</si>
  <si>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</si>
  <si>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</si>
  <si>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</si>
  <si>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</si>
  <si>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</si>
  <si>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</si>
  <si>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</si>
  <si>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</si>
  <si>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</si>
  <si>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</si>
  <si>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</si>
  <si>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</si>
  <si>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</si>
  <si>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</si>
  <si>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</si>
  <si>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</si>
  <si>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</si>
  <si>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</si>
  <si>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</si>
  <si>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</si>
  <si>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</si>
  <si>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</si>
  <si>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</si>
  <si>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</si>
  <si>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</si>
  <si>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</si>
  <si>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</si>
  <si>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</si>
  <si>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</si>
  <si>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</si>
  <si>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</si>
  <si>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</si>
  <si>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</si>
  <si>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</si>
  <si>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</si>
  <si>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</si>
  <si>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</si>
  <si>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</si>
  <si>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</si>
  <si>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</si>
  <si>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</si>
  <si>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</si>
  <si>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</si>
  <si>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</si>
  <si>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</si>
  <si>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</si>
  <si>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</si>
  <si>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</si>
  <si>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</si>
  <si>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</si>
  <si>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</si>
  <si>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</si>
  <si>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</si>
  <si>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</si>
  <si>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</si>
  <si>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</si>
  <si>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</si>
  <si>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</si>
  <si>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</si>
  <si>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</si>
  <si>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</si>
  <si>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</si>
  <si>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</si>
  <si>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</si>
  <si>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</si>
  <si>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</si>
  <si>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</si>
  <si>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</si>
  <si>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</si>
  <si>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</si>
  <si>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</si>
  <si>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</si>
  <si>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</si>
  <si>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</si>
  <si>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</si>
  <si>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</si>
  <si>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</si>
  <si>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</si>
  <si>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</si>
  <si>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</si>
  <si>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</si>
  <si>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</si>
  <si>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</si>
  <si>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</si>
  <si>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</si>
  <si>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</si>
  <si>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</si>
  <si>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</si>
  <si>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</si>
  <si>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</si>
  <si>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</si>
  <si>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</si>
  <si>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</si>
  <si>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</si>
  <si>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</si>
  <si>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</si>
  <si>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</si>
  <si>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</si>
  <si>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</si>
  <si>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</si>
  <si>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</si>
  <si>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</si>
  <si>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</si>
  <si>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</si>
  <si>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</si>
  <si>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</si>
  <si>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</si>
  <si>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</si>
  <si>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</si>
  <si>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</si>
  <si>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</si>
  <si>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</si>
  <si>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</si>
  <si>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</si>
  <si>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</si>
  <si>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</si>
  <si>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</si>
  <si>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</si>
  <si>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</si>
  <si>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</si>
  <si>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</si>
  <si>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</si>
  <si>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</si>
  <si>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</si>
  <si>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</si>
  <si>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</si>
  <si>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</si>
  <si>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</si>
  <si>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</si>
  <si>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</si>
  <si>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</si>
  <si>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</si>
  <si>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</si>
  <si>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</si>
  <si>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</si>
  <si>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</si>
  <si>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</si>
  <si>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</si>
  <si>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</si>
  <si>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</si>
  <si>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</si>
  <si>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</si>
  <si>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</si>
  <si>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</si>
  <si>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</si>
  <si>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</si>
  <si>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</si>
  <si>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</si>
  <si>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</si>
  <si>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</si>
  <si>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</si>
  <si>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</si>
  <si>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</si>
  <si>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</si>
  <si>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</si>
  <si>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</si>
  <si>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</si>
  <si>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</si>
  <si>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</si>
  <si>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</si>
  <si>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</si>
  <si>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</si>
  <si>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</si>
  <si>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</si>
  <si>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</si>
  <si>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</si>
  <si>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</si>
  <si>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</si>
  <si>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</si>
  <si>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</si>
  <si>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</si>
  <si>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</si>
  <si>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</si>
  <si>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</si>
  <si>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</si>
  <si>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</si>
  <si>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</si>
  <si>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</si>
  <si>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</si>
  <si>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</si>
  <si>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</si>
  <si>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</si>
  <si>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</si>
  <si>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</si>
  <si>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</si>
  <si>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</si>
  <si>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</si>
  <si>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</si>
  <si>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</si>
  <si>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</si>
  <si>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</si>
  <si>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</si>
  <si>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</si>
  <si>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</si>
  <si>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</si>
  <si>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</si>
  <si>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</si>
  <si>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</si>
  <si>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</si>
  <si>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</si>
  <si>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</si>
  <si>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</si>
  <si>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</si>
  <si>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</si>
  <si>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</si>
  <si>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</si>
  <si>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</si>
  <si>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</si>
  <si>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</si>
  <si>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</si>
  <si>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</si>
  <si>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</si>
  <si>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</si>
  <si>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</si>
  <si>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</si>
  <si>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</si>
  <si>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</si>
  <si>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</si>
  <si>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</si>
  <si>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</si>
  <si>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</si>
  <si>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</si>
  <si>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</si>
  <si>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</si>
  <si>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</si>
  <si>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</si>
  <si>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</si>
  <si>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</si>
  <si>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</si>
  <si>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</si>
  <si>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</si>
  <si>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</si>
  <si>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</si>
  <si>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</si>
  <si>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</si>
  <si>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</si>
  <si>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</si>
  <si>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</si>
  <si>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</si>
  <si>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</si>
  <si>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</si>
  <si>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</si>
  <si>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</si>
  <si>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</si>
  <si>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</si>
  <si>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</si>
  <si>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</si>
  <si>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</si>
  <si>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</si>
  <si>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</si>
  <si>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</si>
  <si>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</si>
  <si>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</si>
  <si>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</si>
  <si>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</si>
  <si>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</si>
  <si>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</si>
  <si>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</si>
  <si>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</si>
  <si>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</si>
  <si>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</si>
  <si>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</si>
  <si>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</si>
  <si>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</si>
  <si>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</si>
  <si>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</si>
  <si>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</si>
  <si>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</si>
  <si>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</si>
  <si>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</si>
  <si>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</si>
  <si>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</si>
  <si>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</si>
  <si>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</si>
  <si>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</si>
  <si>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</si>
  <si>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</si>
  <si>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</si>
  <si>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</si>
  <si>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</si>
  <si>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</si>
  <si>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</si>
  <si>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</si>
  <si>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</si>
  <si>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</si>
  <si>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</si>
  <si>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</si>
  <si>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</si>
  <si>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</si>
  <si>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</si>
  <si>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</si>
  <si>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</si>
  <si>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</si>
  <si>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</si>
  <si>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</si>
  <si>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</si>
  <si>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</si>
  <si>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</si>
  <si>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</si>
  <si>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</si>
  <si>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</si>
  <si>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</si>
  <si>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</si>
  <si>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</si>
  <si>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</si>
  <si>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</si>
  <si>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</si>
  <si>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</si>
  <si>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</si>
  <si>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</si>
  <si>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</si>
  <si>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</si>
  <si>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</si>
  <si>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</si>
  <si>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</si>
  <si>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</si>
  <si>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</si>
  <si>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</si>
  <si>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</si>
  <si>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</si>
  <si>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</si>
  <si>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</si>
  <si>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</si>
  <si>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</si>
  <si>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</si>
  <si>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</si>
  <si>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</si>
  <si>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</si>
  <si>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</si>
  <si>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</si>
  <si>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</si>
  <si>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</si>
  <si>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</si>
  <si>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</si>
  <si>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</si>
  <si>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</si>
  <si>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</si>
  <si>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</si>
  <si>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</si>
  <si>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</si>
  <si>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</si>
  <si>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</si>
  <si>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</si>
  <si>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</si>
  <si>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</si>
  <si>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</si>
  <si>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</si>
  <si>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</si>
  <si>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</si>
  <si>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</si>
  <si>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</si>
  <si>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</si>
  <si>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</si>
  <si>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</si>
  <si>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</si>
  <si>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</si>
  <si>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</si>
  <si>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</si>
  <si>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</si>
  <si>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</si>
  <si>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</si>
  <si>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</si>
  <si>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</si>
  <si>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</si>
  <si>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</si>
  <si>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</si>
  <si>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</si>
  <si>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</si>
  <si>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</si>
  <si>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</si>
  <si>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</si>
  <si>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</si>
  <si>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</si>
  <si>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</si>
  <si>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</si>
  <si>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</si>
  <si>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</si>
  <si>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</si>
  <si>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</si>
  <si>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</si>
  <si>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</si>
  <si>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</si>
  <si>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</si>
  <si>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</si>
  <si>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</si>
  <si>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</si>
  <si>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</si>
  <si>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</si>
  <si>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</si>
  <si>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</si>
  <si>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</si>
  <si>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</si>
  <si>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</si>
  <si>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</si>
  <si>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</si>
  <si>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</si>
  <si>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</si>
  <si>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</si>
  <si>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</si>
  <si>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</si>
  <si>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</si>
  <si>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</si>
  <si>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</si>
  <si>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</si>
  <si>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</si>
  <si>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</si>
  <si>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</si>
  <si>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</si>
  <si>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</si>
  <si>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</si>
  <si>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</si>
  <si>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</si>
  <si>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</si>
  <si>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</si>
  <si>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</si>
  <si>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</si>
  <si>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</si>
  <si>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</si>
  <si>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</si>
  <si>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</si>
  <si>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</si>
  <si>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</si>
  <si>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</si>
  <si>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</si>
  <si>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</si>
  <si>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</si>
  <si>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</si>
  <si>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</si>
  <si>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</si>
  <si>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</si>
  <si>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</si>
  <si>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</si>
  <si>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</si>
  <si>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</si>
  <si>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</si>
  <si>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</si>
  <si>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</si>
  <si>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</si>
  <si>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</si>
  <si>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</si>
  <si>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</si>
  <si>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</si>
  <si>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</si>
  <si>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</si>
  <si>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</si>
  <si>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</si>
  <si>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</si>
  <si>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</si>
  <si>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</si>
  <si>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</si>
  <si>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</si>
  <si>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</si>
  <si>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</si>
  <si>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</si>
  <si>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</si>
  <si>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</si>
  <si>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</si>
  <si>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</si>
  <si>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</si>
  <si>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</si>
  <si>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</si>
  <si>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</si>
  <si>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</si>
  <si>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</si>
  <si>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</si>
  <si>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</si>
  <si>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</si>
  <si>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</si>
  <si>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</si>
  <si>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</si>
  <si>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</si>
  <si>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</si>
  <si>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</si>
  <si>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</si>
  <si>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</si>
  <si>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</si>
  <si>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</si>
  <si>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</si>
  <si>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</si>
  <si>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</si>
  <si>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</si>
  <si>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</si>
  <si>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</si>
  <si>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</si>
  <si>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</si>
  <si>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</si>
  <si>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</si>
  <si>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</si>
  <si>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</si>
  <si>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</si>
  <si>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</si>
  <si>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</si>
  <si>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</si>
  <si>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</si>
  <si>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</si>
  <si>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</si>
  <si>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</si>
  <si>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</si>
  <si>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</si>
  <si>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</si>
  <si>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</si>
  <si>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</si>
  <si>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</si>
  <si>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</si>
  <si>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</si>
  <si>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</si>
  <si>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</si>
  <si>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</si>
  <si>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</si>
  <si>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</si>
  <si>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</si>
  <si>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</si>
  <si>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</si>
  <si>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</si>
  <si>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</si>
  <si>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</si>
  <si>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</si>
  <si>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</si>
  <si>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</si>
  <si>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</si>
  <si>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</si>
  <si>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</si>
  <si>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</si>
  <si>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</si>
  <si>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</si>
  <si>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</si>
  <si>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</si>
  <si>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</si>
  <si>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</si>
  <si>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</si>
  <si>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</si>
  <si>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</si>
  <si>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</si>
  <si>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</si>
  <si>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</si>
  <si>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</si>
  <si>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</si>
  <si>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</si>
  <si>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</si>
  <si>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</si>
  <si>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</si>
  <si>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</si>
  <si>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</si>
  <si>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</si>
  <si>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</si>
  <si>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</si>
  <si>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</si>
  <si>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</si>
  <si>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</si>
  <si>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</si>
  <si>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</si>
  <si>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</si>
  <si>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</si>
  <si>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</si>
  <si>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</si>
  <si>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</si>
  <si>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</si>
  <si>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</si>
  <si>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</si>
  <si>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</si>
  <si>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</si>
  <si>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</si>
  <si>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</si>
  <si>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</si>
  <si>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</si>
  <si>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</si>
  <si>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</si>
  <si>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</si>
  <si>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</si>
  <si>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</si>
  <si>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</si>
  <si>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</si>
  <si>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</si>
  <si>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</si>
  <si>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</si>
  <si>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</si>
  <si>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</si>
  <si>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</si>
  <si>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</si>
  <si>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</si>
  <si>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</si>
  <si>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</si>
  <si>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</si>
  <si>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</si>
  <si>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</si>
  <si>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</si>
  <si>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</si>
  <si>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</si>
  <si>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</si>
  <si>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</si>
  <si>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</si>
  <si>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</si>
  <si>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</si>
  <si>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</si>
  <si>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</si>
  <si>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</si>
  <si>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</si>
  <si>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</si>
  <si>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</si>
  <si>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</si>
  <si>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</si>
  <si>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</si>
  <si>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</si>
  <si>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</si>
  <si>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</si>
  <si>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</si>
  <si>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</si>
  <si>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</si>
  <si>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</si>
  <si>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</si>
  <si>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</si>
  <si>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</si>
  <si>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</si>
  <si>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</si>
  <si>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</si>
  <si>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</si>
  <si>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</si>
  <si>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</si>
  <si>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</si>
  <si>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</si>
  <si>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</si>
  <si>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</si>
  <si>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</si>
  <si>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</si>
  <si>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</si>
  <si>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</si>
  <si>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</si>
  <si>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</si>
  <si>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</si>
  <si>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</si>
  <si>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</si>
  <si>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</si>
  <si>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</si>
  <si>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</si>
  <si>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</si>
  <si>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</si>
  <si>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</si>
  <si>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</si>
  <si>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</si>
  <si>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</si>
  <si>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</si>
  <si>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</si>
  <si>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</si>
  <si>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</si>
  <si>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</si>
  <si>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</si>
  <si>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</si>
  <si>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</si>
  <si>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</si>
  <si>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</si>
  <si>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</si>
  <si>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</si>
  <si>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</si>
  <si>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</si>
  <si>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</si>
  <si>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</si>
  <si>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</si>
  <si>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</si>
  <si>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</si>
  <si>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</si>
  <si>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</si>
  <si>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</si>
  <si>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</si>
  <si>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</si>
  <si>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</si>
  <si>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</si>
  <si>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</si>
  <si>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</si>
  <si>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</si>
  <si>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</si>
  <si>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</si>
  <si>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</si>
  <si>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</si>
  <si>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</si>
  <si>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</si>
  <si>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</si>
  <si>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</si>
  <si>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</si>
  <si>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</si>
  <si>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</si>
  <si>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</si>
  <si>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</si>
  <si>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</si>
  <si>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</si>
  <si>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</si>
  <si>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</si>
  <si>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</si>
  <si>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</si>
  <si>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</si>
  <si>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</si>
  <si>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</si>
  <si>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</si>
  <si>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</si>
  <si>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</si>
  <si>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</si>
  <si>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</si>
  <si>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</si>
  <si>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</si>
  <si>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</si>
  <si>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</si>
  <si>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</si>
  <si>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</si>
  <si>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</si>
  <si>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</si>
  <si>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</si>
  <si>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</si>
  <si>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</si>
  <si>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</si>
  <si>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</si>
  <si>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</si>
  <si>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</si>
  <si>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</si>
  <si>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</si>
  <si>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</si>
  <si>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</si>
  <si>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</si>
  <si>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</si>
  <si>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</si>
  <si>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</si>
  <si>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</si>
  <si>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</si>
  <si>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</si>
  <si>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</si>
  <si>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</si>
  <si>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</si>
  <si>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</si>
  <si>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</si>
  <si>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</si>
  <si>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</si>
  <si>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</si>
  <si>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</si>
  <si>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</si>
  <si>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</si>
  <si>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</si>
  <si>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</si>
  <si>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</si>
  <si>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</si>
  <si>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</si>
  <si>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</si>
  <si>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</si>
  <si>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</si>
  <si>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</si>
  <si>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</si>
  <si>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</si>
  <si>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</si>
  <si>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</si>
  <si>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</si>
  <si>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</si>
  <si>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</si>
  <si>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</si>
  <si>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</si>
  <si>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</si>
  <si>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</si>
  <si>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</si>
  <si>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</si>
  <si>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</si>
  <si>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</si>
  <si>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</si>
  <si>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</si>
  <si>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</si>
  <si>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</si>
  <si>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</si>
  <si>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</si>
  <si>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</si>
  <si>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</si>
  <si>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</si>
  <si>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</si>
  <si>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</si>
  <si>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</si>
  <si>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</si>
  <si>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</si>
  <si>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</si>
  <si>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</si>
  <si>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</si>
  <si>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</si>
  <si>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</si>
  <si>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</si>
  <si>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</si>
  <si>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</si>
  <si>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</si>
  <si>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</si>
  <si>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</si>
  <si>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</si>
  <si>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</si>
  <si>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</si>
  <si>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</si>
  <si>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</si>
  <si>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</si>
  <si>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</si>
  <si>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</si>
  <si>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</si>
  <si>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</si>
  <si>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</si>
  <si>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</si>
  <si>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</si>
  <si>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</si>
  <si>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</si>
  <si>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</si>
  <si>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</si>
  <si>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</si>
  <si>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</si>
  <si>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</si>
  <si>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</si>
  <si>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</si>
  <si>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</si>
  <si>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</si>
  <si>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</si>
  <si>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</si>
  <si>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</si>
  <si>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</si>
  <si>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</si>
  <si>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</si>
  <si>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</si>
  <si>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</si>
  <si>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</si>
  <si>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</si>
  <si>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</si>
  <si>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</si>
  <si>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</si>
  <si>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</si>
  <si>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</si>
  <si>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</si>
  <si>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</si>
  <si>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</si>
  <si>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</si>
  <si>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</si>
  <si>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</si>
  <si>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</si>
  <si>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</si>
  <si>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</si>
  <si>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</si>
  <si>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</si>
  <si>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</si>
  <si>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</si>
  <si>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</si>
  <si>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</si>
  <si>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</si>
  <si>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</si>
  <si>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</si>
  <si>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</si>
  <si>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</si>
  <si>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</si>
  <si>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</si>
  <si>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</si>
  <si>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</si>
  <si>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</si>
  <si>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</si>
  <si>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</si>
  <si>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</si>
  <si>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</si>
  <si>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</si>
  <si>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</si>
  <si>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</si>
  <si>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</si>
  <si>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</si>
  <si>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</si>
  <si>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</si>
  <si>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</si>
  <si>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</si>
  <si>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</si>
  <si>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</si>
  <si>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</si>
  <si>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</si>
  <si>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</si>
  <si>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</si>
  <si>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</si>
  <si>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</si>
  <si>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</si>
  <si>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</si>
  <si>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</si>
  <si>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</si>
  <si>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</si>
  <si>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</si>
  <si>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</si>
  <si>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</si>
  <si>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</si>
  <si>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</si>
  <si>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</si>
  <si>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</si>
  <si>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</si>
  <si>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</si>
  <si>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</si>
  <si>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</si>
  <si>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</si>
  <si>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</si>
  <si>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</si>
  <si>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</si>
  <si>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</si>
  <si>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</si>
  <si>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</si>
  <si>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</si>
  <si>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</si>
  <si>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</si>
  <si>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</si>
  <si>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</si>
  <si>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</si>
  <si>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</si>
  <si>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</si>
  <si>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</si>
  <si>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</si>
  <si>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</si>
  <si>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</si>
  <si>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</si>
  <si>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</si>
  <si>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</si>
  <si>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</si>
  <si>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</si>
  <si>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</si>
  <si>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</si>
  <si>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</si>
  <si>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</si>
  <si>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</si>
  <si>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</si>
  <si>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</si>
  <si>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</si>
  <si>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</si>
  <si>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</si>
  <si>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</si>
  <si>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</si>
  <si>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</si>
  <si>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</si>
  <si>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</si>
  <si>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</si>
  <si>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</si>
  <si>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</si>
  <si>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</si>
  <si>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</si>
  <si>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</si>
  <si>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</si>
  <si>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</si>
  <si>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</si>
  <si>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</si>
  <si>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</si>
  <si>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</si>
  <si>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</si>
  <si>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</si>
  <si>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</si>
  <si>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</si>
  <si>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</si>
  <si>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</si>
  <si>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</si>
  <si>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</si>
  <si>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</si>
  <si>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</si>
  <si>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</si>
  <si>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</si>
  <si>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</si>
  <si>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</si>
  <si>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</si>
  <si>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</si>
  <si>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</si>
  <si>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</si>
  <si>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</si>
  <si>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</si>
  <si>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</si>
  <si>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</si>
  <si>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</si>
  <si>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</si>
  <si>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</si>
  <si>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</si>
  <si>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</si>
  <si>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</si>
  <si>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</si>
  <si>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</si>
  <si>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</si>
  <si>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</si>
  <si>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</si>
  <si>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</si>
  <si>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</si>
  <si>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</si>
  <si>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</si>
  <si>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</si>
  <si>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</si>
  <si>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</si>
  <si>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</si>
  <si>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</si>
  <si>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</si>
  <si>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</si>
  <si>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</si>
  <si>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</si>
  <si>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</si>
  <si>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</si>
  <si>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</si>
  <si>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</si>
  <si>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</si>
  <si>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</si>
  <si>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</si>
  <si>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</si>
  <si>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</si>
  <si>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</si>
  <si>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</si>
  <si>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</si>
  <si>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</si>
  <si>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</si>
  <si>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</si>
  <si>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</si>
  <si>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</si>
  <si>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</si>
  <si>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</si>
  <si>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</si>
  <si>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</si>
  <si>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</si>
  <si>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</si>
  <si>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</si>
  <si>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</si>
  <si>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</si>
  <si>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</si>
  <si>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</si>
  <si>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</si>
  <si>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</si>
  <si>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</si>
  <si>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</si>
  <si>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</si>
  <si>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</si>
  <si>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</si>
  <si>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</si>
  <si>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</si>
  <si>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</si>
  <si>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</si>
  <si>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</si>
  <si>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</si>
  <si>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</si>
  <si>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</si>
  <si>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</si>
  <si>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</si>
  <si>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</si>
  <si>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</si>
  <si>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</si>
  <si>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</si>
  <si>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</si>
  <si>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</si>
  <si>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</si>
  <si>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</si>
  <si>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</si>
  <si>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</si>
  <si>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</si>
  <si>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</si>
  <si>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</si>
  <si>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</si>
  <si>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</si>
  <si>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</si>
  <si>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</si>
  <si>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</si>
  <si>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</si>
  <si>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</si>
  <si>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</si>
  <si>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</si>
  <si>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</si>
  <si>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</si>
  <si>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</si>
  <si>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</si>
  <si>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</si>
  <si>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</si>
  <si>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</si>
  <si>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</si>
  <si>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</si>
  <si>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</si>
  <si>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</si>
  <si>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</si>
  <si>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</si>
  <si>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</si>
  <si>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</si>
  <si>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</si>
  <si>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</si>
  <si>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</si>
  <si>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</si>
  <si>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</si>
  <si>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</si>
  <si>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</si>
  <si>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</si>
  <si>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</si>
  <si>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</si>
  <si>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</si>
  <si>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</si>
  <si>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</si>
  <si>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</si>
  <si>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</si>
  <si>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</si>
  <si>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</si>
  <si>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</si>
  <si>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</si>
  <si>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</si>
  <si>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</si>
  <si>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</si>
  <si>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</si>
  <si>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</si>
  <si>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</si>
  <si>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</si>
  <si>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</si>
  <si>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</si>
  <si>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</si>
  <si>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</si>
  <si>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</si>
  <si>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</si>
  <si>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</si>
  <si>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</si>
  <si>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</si>
  <si>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</si>
  <si>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</si>
  <si>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</si>
  <si>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</si>
  <si>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</si>
  <si>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</si>
  <si>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</si>
  <si>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</si>
  <si>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</si>
  <si>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</si>
  <si>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</si>
  <si>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</si>
  <si>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</si>
  <si>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</si>
  <si>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</si>
  <si>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</si>
  <si>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</si>
  <si>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</si>
  <si>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</si>
  <si>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</si>
  <si>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</si>
  <si>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</si>
  <si>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</si>
  <si>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</si>
  <si>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</si>
  <si>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</si>
  <si>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</si>
  <si>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</si>
  <si>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</si>
  <si>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</si>
  <si>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</si>
  <si>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</si>
  <si>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</si>
  <si>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</si>
  <si>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</si>
  <si>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</si>
  <si>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</si>
  <si>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</si>
  <si>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</si>
  <si>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</si>
  <si>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</si>
  <si>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</si>
  <si>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</si>
  <si>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</si>
  <si>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</si>
  <si>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</si>
  <si>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</si>
  <si>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</si>
  <si>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</si>
  <si>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</si>
  <si>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</si>
  <si>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</si>
  <si>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</si>
  <si>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</si>
  <si>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</si>
  <si>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</si>
  <si>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</si>
  <si>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</si>
  <si>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</si>
  <si>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</si>
  <si>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</si>
  <si>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</si>
  <si>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</si>
  <si>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</si>
  <si>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</si>
  <si>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</si>
  <si>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</si>
  <si>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</si>
  <si>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</si>
  <si>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</si>
  <si>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</si>
  <si>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</si>
  <si>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</si>
  <si>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</si>
  <si>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</si>
  <si>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</si>
  <si>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</si>
  <si>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</si>
  <si>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</si>
  <si>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</si>
  <si>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</si>
  <si>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</si>
  <si>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</si>
  <si>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</si>
  <si>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</si>
  <si>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</si>
  <si>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</si>
  <si>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</si>
  <si>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</si>
  <si>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</si>
  <si>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</si>
  <si>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</si>
  <si>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</si>
  <si>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</si>
  <si>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</si>
  <si>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</si>
  <si>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</si>
  <si>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</si>
  <si>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</si>
  <si>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</si>
  <si>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</si>
  <si>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</si>
  <si>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</si>
  <si>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</si>
  <si>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</si>
  <si>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</si>
  <si>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</si>
  <si>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</si>
  <si>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</si>
  <si>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</si>
  <si>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</si>
  <si>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</si>
  <si>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</si>
  <si>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</si>
  <si>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</si>
  <si>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</si>
  <si>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</si>
  <si>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</si>
  <si>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</si>
  <si>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</si>
  <si>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</si>
  <si>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</si>
  <si>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</si>
  <si>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</si>
  <si>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</si>
  <si>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</si>
  <si>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</si>
  <si>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</si>
  <si>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</si>
  <si>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</si>
  <si>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</si>
  <si>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</si>
  <si>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</si>
  <si>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</si>
  <si>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</si>
  <si>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</si>
  <si>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</si>
  <si>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</si>
  <si>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</si>
  <si>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</si>
  <si>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</si>
  <si>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</si>
  <si>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</si>
  <si>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</si>
  <si>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</si>
  <si>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</si>
  <si>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</si>
  <si>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</si>
  <si>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</si>
  <si>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</si>
  <si>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</si>
  <si>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</si>
  <si>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</si>
  <si>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</si>
  <si>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</si>
  <si>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</si>
  <si>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</si>
  <si>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</si>
  <si>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</si>
  <si>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</si>
  <si>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</si>
  <si>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</si>
  <si>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</si>
  <si>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</si>
  <si>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</si>
  <si>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</si>
  <si>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</si>
  <si>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</si>
  <si>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</si>
  <si>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</si>
  <si>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</si>
  <si>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</si>
  <si>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</si>
  <si>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</si>
  <si>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</si>
  <si>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</si>
  <si>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</si>
  <si>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</si>
  <si>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</si>
  <si>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</si>
  <si>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</si>
  <si>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</si>
  <si>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</si>
  <si>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</si>
  <si>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</si>
  <si>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</si>
  <si>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</si>
  <si>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</si>
  <si>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</si>
  <si>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</si>
  <si>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</si>
  <si>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</si>
  <si>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</si>
  <si>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</si>
  <si>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</si>
  <si>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</si>
  <si>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</si>
  <si>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</si>
  <si>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</si>
  <si>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</si>
  <si>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</si>
  <si>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</si>
  <si>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</si>
  <si>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</si>
  <si>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</si>
  <si>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</si>
  <si>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</si>
  <si>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</si>
  <si>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</si>
  <si>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</si>
  <si>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</si>
  <si>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</si>
  <si>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</si>
  <si>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</si>
  <si>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</si>
  <si>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</si>
  <si>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</si>
  <si>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</si>
  <si>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</si>
  <si>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</si>
  <si>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</si>
  <si>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</si>
  <si>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</si>
  <si>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</si>
  <si>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</si>
  <si>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</si>
  <si>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</si>
  <si>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</si>
  <si>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</si>
  <si>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</si>
  <si>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</si>
  <si>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</si>
  <si>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</si>
  <si>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</si>
  <si>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</si>
  <si>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</si>
  <si>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</si>
  <si>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</si>
  <si>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</si>
  <si>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</si>
  <si>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</si>
  <si>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</si>
  <si>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</si>
  <si>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</si>
  <si>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</si>
  <si>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</si>
  <si>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</si>
  <si>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</si>
  <si>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</si>
  <si>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</si>
  <si>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</si>
  <si>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</si>
  <si>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</si>
  <si>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</si>
  <si>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</si>
  <si>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</si>
  <si>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</si>
  <si>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</si>
  <si>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</si>
  <si>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</si>
  <si>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</si>
  <si>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</si>
  <si>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</si>
  <si>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</si>
  <si>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</si>
  <si>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</si>
  <si>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</si>
  <si>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</si>
  <si>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</si>
  <si>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</si>
  <si>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</si>
  <si>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</si>
  <si>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</si>
  <si>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</si>
  <si>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</si>
  <si>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</si>
  <si>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</si>
  <si>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</si>
  <si>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</si>
  <si>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</si>
  <si>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</si>
  <si>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</si>
  <si>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</si>
  <si>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</si>
  <si>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</si>
  <si>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</si>
  <si>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</si>
  <si>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</si>
  <si>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</si>
  <si>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</si>
  <si>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</si>
  <si>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</si>
  <si>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</si>
  <si>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</si>
  <si>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</si>
  <si>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</si>
  <si>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</si>
  <si>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</si>
  <si>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</si>
  <si>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</si>
  <si>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</si>
  <si>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</si>
  <si>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</si>
  <si>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</si>
  <si>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</si>
  <si>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</si>
  <si>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</si>
  <si>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</si>
  <si>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</si>
  <si>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</si>
  <si>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</si>
  <si>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</si>
  <si>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</si>
  <si>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</si>
  <si>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</si>
  <si>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</si>
  <si>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</si>
  <si>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</si>
  <si>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</si>
  <si>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</si>
  <si>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</si>
  <si>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</si>
  <si>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</si>
  <si>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</si>
  <si>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</si>
  <si>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</si>
  <si>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</si>
  <si>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</si>
  <si>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</si>
  <si>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</si>
  <si>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</si>
  <si>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</si>
  <si>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</si>
  <si>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</si>
  <si>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</si>
  <si>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</si>
  <si>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</si>
  <si>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</si>
  <si>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</si>
  <si>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</si>
  <si>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</si>
  <si>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</si>
  <si>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</si>
  <si>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</si>
  <si>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</si>
  <si>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</si>
  <si>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</si>
  <si>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</si>
  <si>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</si>
  <si>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</si>
  <si>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</si>
  <si>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</si>
  <si>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</si>
  <si>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</si>
  <si>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</si>
  <si>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</si>
  <si>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</si>
  <si>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</si>
  <si>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</si>
  <si>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</si>
  <si>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</si>
  <si>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</si>
  <si>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</si>
  <si>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</si>
  <si>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</si>
  <si>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</si>
  <si>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</si>
  <si>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</si>
  <si>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</si>
  <si>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</si>
  <si>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</si>
  <si>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</si>
  <si>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</si>
  <si>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</si>
  <si>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</si>
  <si>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</si>
  <si>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</si>
  <si>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</si>
  <si>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</si>
  <si>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</si>
  <si>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</si>
  <si>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</si>
  <si>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</si>
  <si>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</si>
  <si>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</si>
  <si>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</si>
  <si>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</si>
  <si>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</si>
  <si>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</si>
  <si>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</si>
  <si>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</si>
  <si>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</si>
  <si>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</si>
  <si>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</si>
  <si>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</si>
  <si>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</si>
  <si>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</si>
  <si>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</si>
  <si>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</si>
  <si>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</si>
  <si>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</si>
  <si>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</si>
  <si>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</si>
  <si>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</si>
  <si>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</si>
  <si>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</si>
  <si>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</si>
  <si>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</si>
  <si>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</si>
  <si>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</si>
  <si>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</si>
  <si>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</si>
  <si>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</si>
  <si>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</si>
  <si>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</si>
  <si>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</si>
  <si>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</si>
  <si>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</si>
  <si>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</si>
  <si>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</si>
  <si>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</si>
  <si>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</si>
  <si>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</si>
  <si>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</si>
  <si>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</si>
  <si>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</si>
  <si>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</si>
  <si>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</si>
  <si>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</si>
  <si>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</si>
  <si>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</si>
  <si>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</si>
  <si>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</si>
  <si>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</si>
  <si>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</si>
  <si>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</si>
  <si>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</si>
  <si>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</si>
  <si>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</si>
  <si>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</si>
  <si>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</si>
  <si>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</si>
  <si>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</si>
  <si>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</si>
  <si>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</si>
  <si>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</si>
  <si>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</si>
  <si>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</si>
  <si>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</si>
  <si>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</si>
  <si>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</si>
  <si>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</si>
  <si>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</si>
  <si>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</si>
  <si>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</si>
  <si>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</si>
  <si>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</si>
  <si>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</si>
  <si>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</si>
  <si>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</si>
  <si>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</si>
  <si>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</si>
  <si>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</si>
  <si>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</si>
  <si>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</si>
  <si>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</si>
  <si>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</si>
  <si>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</si>
  <si>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</si>
  <si>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</si>
  <si>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</si>
  <si>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</si>
  <si>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</si>
  <si>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</si>
  <si>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</si>
  <si>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</si>
  <si>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</si>
  <si>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</si>
  <si>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</si>
  <si>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</si>
  <si>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</si>
  <si>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</si>
  <si>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</si>
  <si>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</si>
  <si>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</si>
  <si>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</si>
  <si>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</si>
  <si>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</si>
  <si>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</si>
  <si>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</si>
  <si>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</si>
  <si>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</si>
  <si>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</si>
  <si>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</si>
  <si>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</si>
  <si>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</si>
  <si>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</si>
  <si>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</si>
  <si>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</si>
  <si>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</si>
  <si>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</si>
  <si>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</si>
  <si>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</si>
  <si>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</si>
  <si>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</si>
  <si>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</si>
  <si>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</si>
  <si>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</si>
  <si>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</si>
  <si>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</si>
  <si>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</si>
  <si>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</si>
  <si>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</si>
  <si>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</si>
  <si>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</si>
  <si>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</si>
  <si>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</si>
  <si>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</si>
  <si>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</si>
  <si>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</si>
  <si>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</si>
  <si>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</si>
  <si>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</si>
  <si>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</si>
  <si>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</si>
  <si>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</si>
  <si>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</si>
  <si>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</si>
  <si>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</si>
  <si>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</si>
  <si>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</si>
  <si>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</si>
  <si>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</si>
  <si>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</si>
  <si>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</si>
  <si>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</si>
  <si>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</si>
  <si>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</si>
  <si>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</si>
  <si>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</si>
  <si>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</si>
  <si>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</si>
  <si>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</si>
  <si>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</si>
  <si>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</si>
  <si>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</si>
  <si>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</si>
  <si>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</si>
  <si>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</si>
  <si>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</si>
  <si>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</si>
  <si>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</si>
  <si>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</si>
  <si>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</si>
  <si>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</si>
  <si>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</si>
  <si>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</si>
  <si>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</si>
  <si>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</si>
  <si>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</si>
  <si>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</si>
  <si>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</si>
  <si>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</si>
  <si>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</si>
  <si>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</si>
  <si>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</si>
  <si>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</si>
  <si>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</si>
  <si>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</si>
  <si>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</si>
  <si>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</si>
  <si>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</si>
  <si>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</si>
  <si>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</si>
  <si>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</si>
  <si>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</si>
  <si>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</si>
  <si>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</si>
  <si>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</si>
  <si>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</si>
  <si>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</si>
  <si>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</si>
  <si>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</si>
  <si>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</si>
  <si>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</si>
  <si>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</si>
  <si>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</si>
  <si>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</si>
  <si>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</si>
  <si>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</si>
  <si>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</si>
  <si>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</si>
  <si>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</si>
  <si>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</si>
  <si>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</si>
  <si>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</si>
  <si>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</si>
  <si>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</si>
  <si>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</si>
  <si>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</si>
  <si>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</si>
  <si>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</si>
  <si>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</si>
  <si>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</si>
  <si>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</si>
  <si>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</si>
  <si>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</si>
  <si>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</si>
  <si>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</si>
  <si>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</si>
  <si>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</si>
  <si>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</si>
  <si>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</si>
  <si>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</si>
  <si>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</si>
  <si>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</si>
  <si>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</si>
  <si>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</si>
  <si>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</si>
  <si>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</si>
  <si>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</si>
  <si>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</si>
  <si>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</si>
  <si>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</si>
  <si>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</si>
  <si>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</si>
  <si>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</si>
  <si>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</si>
  <si>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</si>
  <si>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</si>
  <si>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</si>
  <si>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</si>
  <si>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</si>
  <si>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</si>
  <si>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</si>
  <si>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</si>
  <si>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</si>
  <si>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</si>
  <si>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</si>
  <si>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</si>
  <si>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</si>
  <si>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</si>
  <si>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</si>
  <si>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</si>
  <si>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</si>
  <si>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</si>
  <si>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</si>
  <si>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</si>
  <si>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</si>
  <si>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</si>
  <si>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</si>
  <si>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</si>
  <si>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</si>
  <si>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</si>
  <si>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</si>
  <si>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</si>
  <si>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</si>
  <si>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</si>
  <si>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</si>
  <si>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</si>
  <si>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</si>
  <si>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</si>
  <si>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</si>
  <si>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</si>
  <si>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</si>
  <si>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</si>
  <si>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</si>
  <si>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</si>
  <si>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</si>
  <si>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</si>
  <si>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</si>
  <si>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</si>
  <si>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</si>
  <si>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</si>
  <si>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</si>
  <si>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</si>
  <si>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</si>
  <si>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</si>
  <si>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</si>
  <si>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</si>
  <si>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</si>
  <si>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</si>
  <si>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</si>
  <si>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</si>
  <si>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</si>
  <si>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</si>
  <si>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</si>
  <si>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</si>
  <si>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</si>
  <si>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</si>
  <si>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</si>
  <si>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</si>
  <si>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</si>
  <si>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</si>
  <si>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</si>
  <si>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</si>
  <si>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</si>
  <si>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</si>
  <si>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</si>
  <si>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</si>
  <si>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</si>
  <si>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</si>
  <si>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</si>
  <si>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</si>
  <si>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</si>
  <si>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</si>
  <si>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</si>
  <si>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</si>
  <si>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</si>
  <si>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</si>
  <si>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</si>
  <si>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</si>
  <si>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</si>
  <si>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</si>
  <si>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</si>
  <si>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</si>
  <si>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</si>
  <si>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</si>
  <si>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</si>
  <si>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</si>
  <si>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</si>
  <si>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</si>
  <si>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</si>
  <si>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</si>
  <si>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</si>
  <si>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</si>
  <si>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</si>
  <si>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</si>
  <si>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</si>
  <si>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</si>
  <si>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</si>
  <si>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</si>
  <si>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</si>
  <si>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</si>
  <si>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</si>
  <si>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</si>
  <si>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</si>
  <si>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</si>
  <si>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</si>
  <si>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</si>
  <si>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</si>
  <si>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</si>
  <si>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</si>
  <si>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</si>
  <si>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</si>
  <si>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</si>
  <si>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</si>
  <si>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</si>
  <si>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</si>
  <si>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</si>
  <si>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</si>
  <si>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</si>
  <si>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</si>
  <si>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</si>
  <si>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</si>
  <si>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</si>
  <si>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</si>
  <si>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</si>
  <si>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</si>
  <si>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</si>
  <si>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</si>
  <si>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</si>
  <si>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</si>
  <si>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</si>
  <si>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</si>
  <si>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</si>
  <si>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</si>
  <si>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</si>
  <si>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</si>
  <si>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</si>
  <si>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</si>
  <si>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</si>
  <si>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</si>
  <si>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</si>
  <si>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</si>
  <si>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</si>
  <si>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</si>
  <si>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</si>
  <si>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</si>
  <si>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</si>
  <si>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</si>
  <si>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</si>
  <si>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</si>
  <si>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</si>
  <si>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</si>
  <si>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</si>
  <si>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</si>
  <si>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</si>
  <si>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</si>
  <si>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</si>
  <si>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</si>
  <si>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</si>
  <si>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</si>
  <si>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</si>
  <si>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</si>
  <si>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</si>
  <si>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</si>
  <si>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</si>
  <si>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</si>
  <si>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</si>
  <si>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</si>
  <si>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</si>
  <si>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</si>
  <si>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</si>
  <si>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</si>
  <si>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</si>
  <si>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</si>
  <si>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</si>
  <si>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</si>
  <si>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</si>
  <si>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</si>
  <si>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</si>
  <si>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</si>
  <si>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</si>
  <si>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</si>
  <si>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</si>
  <si>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</si>
  <si>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</si>
  <si>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</si>
  <si>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</si>
  <si>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</si>
  <si>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</si>
  <si>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</si>
  <si>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</si>
  <si>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</si>
  <si>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</si>
  <si>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</si>
  <si>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</si>
  <si>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</si>
  <si>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</si>
  <si>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</si>
  <si>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</si>
  <si>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</si>
  <si>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</si>
  <si>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</si>
  <si>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</si>
  <si>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</si>
  <si>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</si>
  <si>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</si>
  <si>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</si>
  <si>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</si>
  <si>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</si>
  <si>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</si>
  <si>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</si>
  <si>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</si>
  <si>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</si>
  <si>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</si>
  <si>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</si>
  <si>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</si>
  <si>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</si>
  <si>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</si>
  <si>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</si>
  <si>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</si>
  <si>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</si>
  <si>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</si>
  <si>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</si>
  <si>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</si>
  <si>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</si>
  <si>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</si>
  <si>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</si>
  <si>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</si>
  <si>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</si>
  <si>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</si>
  <si>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</si>
  <si>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</si>
  <si>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</si>
  <si>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</si>
  <si>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</si>
  <si>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</si>
  <si>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</si>
  <si>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</si>
  <si>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</si>
  <si>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</si>
  <si>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</si>
  <si>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</si>
  <si>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</si>
  <si>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</si>
  <si>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</si>
  <si>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</si>
  <si>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</si>
  <si>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</si>
  <si>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</si>
  <si>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</si>
  <si>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</si>
  <si>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</si>
  <si>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</si>
  <si>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</si>
  <si>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</si>
  <si>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</si>
  <si>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</si>
  <si>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</si>
  <si>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</si>
  <si>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</si>
  <si>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</si>
  <si>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</si>
  <si>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</si>
  <si>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</si>
  <si>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</si>
  <si>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</si>
  <si>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</si>
  <si>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</si>
  <si>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</si>
  <si>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</si>
  <si>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</si>
  <si>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</si>
  <si>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</si>
  <si>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</si>
  <si>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</si>
  <si>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</si>
  <si>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</si>
  <si>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</si>
  <si>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</si>
  <si>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</si>
  <si>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</si>
  <si>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</si>
  <si>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</si>
  <si>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</si>
  <si>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</si>
  <si>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</si>
  <si>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</si>
  <si>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</si>
  <si>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</si>
  <si>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</si>
  <si>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</si>
  <si>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</si>
  <si>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</si>
  <si>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</si>
  <si>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</si>
  <si>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</si>
  <si>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</si>
  <si>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</si>
  <si>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</si>
  <si>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</si>
  <si>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</si>
  <si>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</si>
  <si>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</si>
  <si>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</si>
  <si>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</si>
  <si>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</si>
  <si>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</si>
  <si>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</si>
  <si>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</si>
  <si>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</si>
  <si>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</si>
  <si>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</si>
  <si>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</si>
  <si>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</si>
  <si>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</si>
  <si>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</si>
  <si>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</si>
  <si>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</si>
  <si>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</si>
  <si>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</si>
  <si>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</si>
  <si>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</si>
  <si>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</si>
  <si>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</si>
  <si>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</si>
  <si>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</si>
  <si>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</si>
  <si>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</si>
  <si>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</si>
  <si>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</si>
  <si>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</si>
  <si>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</si>
  <si>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</si>
  <si>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</si>
  <si>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</si>
  <si>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</si>
  <si>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</si>
  <si>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</si>
  <si>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</si>
  <si>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</si>
  <si>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</si>
  <si>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</si>
  <si>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</si>
  <si>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</si>
  <si>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</si>
  <si>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</si>
  <si>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</si>
  <si>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</si>
  <si>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</si>
  <si>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</si>
  <si>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</si>
  <si>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</si>
  <si>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</si>
  <si>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</si>
  <si>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</si>
  <si>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</si>
  <si>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</si>
  <si>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</si>
  <si>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</si>
  <si>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</si>
  <si>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</si>
  <si>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</si>
  <si>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</si>
  <si>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</si>
  <si>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</si>
  <si>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</si>
  <si>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</si>
  <si>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</si>
  <si>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</si>
  <si>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</si>
  <si>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</si>
  <si>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</si>
  <si>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</si>
  <si>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</si>
  <si>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</si>
  <si>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</si>
  <si>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</si>
  <si>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</si>
  <si>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</si>
  <si>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</si>
  <si>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</si>
  <si>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</si>
  <si>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</si>
  <si>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</si>
  <si>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</si>
  <si>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</si>
  <si>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</si>
  <si>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</si>
  <si>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</si>
  <si>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</si>
  <si>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</si>
  <si>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</si>
  <si>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</si>
  <si>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</si>
  <si>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</si>
  <si>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</si>
  <si>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</si>
  <si>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</si>
  <si>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</si>
  <si>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</si>
  <si>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</si>
  <si>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</si>
  <si>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</si>
  <si>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</si>
  <si>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</si>
  <si>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</si>
  <si>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</si>
  <si>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</si>
  <si>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</si>
  <si>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</si>
  <si>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</si>
  <si>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</si>
  <si>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</si>
  <si>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</si>
  <si>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</si>
  <si>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</si>
  <si>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</si>
  <si>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</si>
  <si>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</si>
  <si>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</si>
  <si>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</si>
  <si>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</si>
  <si>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</si>
  <si>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</si>
  <si>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</si>
  <si>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</si>
  <si>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</si>
  <si>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</si>
  <si>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</si>
  <si>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</si>
  <si>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</si>
  <si>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</si>
  <si>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</si>
  <si>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</si>
  <si>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</si>
  <si>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</si>
  <si>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</si>
  <si>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</si>
  <si>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</si>
  <si>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</si>
  <si>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</si>
  <si>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</si>
  <si>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</si>
  <si>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</si>
  <si>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</si>
  <si>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</si>
  <si>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</si>
  <si>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</si>
  <si>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</si>
  <si>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</si>
  <si>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</si>
  <si>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</si>
  <si>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</si>
  <si>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</si>
  <si>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</si>
  <si>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</si>
  <si>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</si>
  <si>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</si>
  <si>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</si>
  <si>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</si>
  <si>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</si>
  <si>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</si>
  <si>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</si>
  <si>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</si>
  <si>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</si>
  <si>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</si>
  <si>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</si>
  <si>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</si>
  <si>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</si>
  <si>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</si>
  <si>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</si>
  <si>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</si>
  <si>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</si>
  <si>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</si>
  <si>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</si>
  <si>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</si>
  <si>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</si>
  <si>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</si>
  <si>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</si>
  <si>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</si>
  <si>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</si>
  <si>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</si>
  <si>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</si>
  <si>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</si>
  <si>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</si>
  <si>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</si>
  <si>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</si>
  <si>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</si>
  <si>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</si>
  <si>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</si>
  <si>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</si>
  <si>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</si>
  <si>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</si>
  <si>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</si>
  <si>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</si>
  <si>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</si>
  <si>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</si>
  <si>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</si>
  <si>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</si>
  <si>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</si>
  <si>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</si>
  <si>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</si>
  <si>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</si>
  <si>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</si>
  <si>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</si>
  <si>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</si>
  <si>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</si>
  <si>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</si>
  <si>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</si>
  <si>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</si>
  <si>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</si>
  <si>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</si>
  <si>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</si>
  <si>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</si>
  <si>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</si>
  <si>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</si>
  <si>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</si>
  <si>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</si>
  <si>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</si>
  <si>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</si>
  <si>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</si>
  <si>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</si>
  <si>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</si>
  <si>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</si>
  <si>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</si>
  <si>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</si>
  <si>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</si>
  <si>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</si>
  <si>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</si>
  <si>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</si>
  <si>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</si>
  <si>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</si>
  <si>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</si>
  <si>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</si>
  <si>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</si>
  <si>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</si>
  <si>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</si>
  <si>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</si>
  <si>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</si>
  <si>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</si>
  <si>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</si>
  <si>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</si>
  <si>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</si>
  <si>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</si>
  <si>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</si>
  <si>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</si>
  <si>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</si>
  <si>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</si>
  <si>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</si>
  <si>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</si>
  <si>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</si>
  <si>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</si>
  <si>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</si>
  <si>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</si>
  <si>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</si>
  <si>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</si>
  <si>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</si>
  <si>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</si>
  <si>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</si>
  <si>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</si>
  <si>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</si>
  <si>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</si>
  <si>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</si>
  <si>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</si>
  <si>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</si>
  <si>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</si>
  <si>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</si>
  <si>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</si>
  <si>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</si>
  <si>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</si>
  <si>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</si>
  <si>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</si>
  <si>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</si>
  <si>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</si>
  <si>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</si>
  <si>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</si>
  <si>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</si>
  <si>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</si>
  <si>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</si>
  <si>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</si>
  <si>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</si>
  <si>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</si>
  <si>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</si>
  <si>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</si>
  <si>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</si>
  <si>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</si>
  <si>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</si>
  <si>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</si>
  <si>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</si>
  <si>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</si>
  <si>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</si>
  <si>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</si>
  <si>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</si>
  <si>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</si>
  <si>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</si>
  <si>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</si>
  <si>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</si>
  <si>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</si>
  <si>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</si>
  <si>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</si>
  <si>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</si>
  <si>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</si>
  <si>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</si>
  <si>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</si>
  <si>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</si>
  <si>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</si>
  <si>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</si>
  <si>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</si>
  <si>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</si>
  <si>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</si>
  <si>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</si>
  <si>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</si>
  <si>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</si>
  <si>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</si>
  <si>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</si>
  <si>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</si>
  <si>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</si>
  <si>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</si>
  <si>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</si>
  <si>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</si>
  <si>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</si>
  <si>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</si>
  <si>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</si>
  <si>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</si>
  <si>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</si>
  <si>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</si>
  <si>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</si>
  <si>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</si>
  <si>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</si>
  <si>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</si>
  <si>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</si>
  <si>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</si>
  <si>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</si>
  <si>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</si>
  <si>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</si>
  <si>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</si>
  <si>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</si>
  <si>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</si>
  <si>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</si>
  <si>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</si>
  <si>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</si>
  <si>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</si>
  <si>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</si>
  <si>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</si>
  <si>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</si>
  <si>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</si>
  <si>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</si>
  <si>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</si>
  <si>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</si>
  <si>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</si>
  <si>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</si>
  <si>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</si>
  <si>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</si>
  <si>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</si>
  <si>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</si>
  <si>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</si>
  <si>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</si>
  <si>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</si>
  <si>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</si>
  <si>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</si>
  <si>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</si>
  <si>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</si>
  <si>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</si>
  <si>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</si>
  <si>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</si>
  <si>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</si>
  <si>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</si>
  <si>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</si>
  <si>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</si>
  <si>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</si>
  <si>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</si>
  <si>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</si>
  <si>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</si>
  <si>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</si>
  <si>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</si>
  <si>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</si>
  <si>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</si>
  <si>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</si>
  <si>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</si>
  <si>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</si>
  <si>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</si>
  <si>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</si>
  <si>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</si>
  <si>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</si>
  <si>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</si>
  <si>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</si>
  <si>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</si>
  <si>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</si>
  <si>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</si>
  <si>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</si>
  <si>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</si>
  <si>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</si>
  <si>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</si>
  <si>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</si>
  <si>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</si>
  <si>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</si>
  <si>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</si>
  <si>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</si>
  <si>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</si>
  <si>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</si>
  <si>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</si>
  <si>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</si>
  <si>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</si>
  <si>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</si>
  <si>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</si>
  <si>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</si>
  <si>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</si>
  <si>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</si>
  <si>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</si>
  <si>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</si>
  <si>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</si>
  <si>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</si>
  <si>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</si>
  <si>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</si>
  <si>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</si>
  <si>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</si>
  <si>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반품확인</t>
    <phoneticPr fontId="2" type="noConversion"/>
  </si>
  <si>
    <t>이박사자동차정비(구미)_260123_192259.xlsx</t>
  </si>
  <si>
    <t>이박사자동차정비(구미)_260123_192819.xlsx</t>
  </si>
  <si>
    <t>2026-01-24</t>
  </si>
  <si>
    <t>오토티엠(광명)_260124_123622.xlsx</t>
  </si>
  <si>
    <t>오토티엠(광명)_260124_123622.xlsx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</si>
</sst>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3455000</c:v>
                </c:pt>
                <c:pt idx="1">
                  <c:v>0</c:v>
                </c:pt>
                <c:pt idx="2">
                  <c:v>1650000</c:v>
                </c:pt>
                <c:pt idx="3">
                  <c:v>850000</c:v>
                </c:pt>
                <c:pt idx="4">
                  <c:v>2559000</c:v>
                </c:pt>
                <c:pt idx="5">
                  <c:v>385000</c:v>
                </c:pt>
                <c:pt idx="6">
                  <c:v>737000</c:v>
                </c:pt>
                <c:pt idx="7">
                  <c:v>2035000</c:v>
                </c:pt>
                <c:pt idx="8">
                  <c:v>0</c:v>
                </c:pt>
                <c:pt idx="9">
                  <c:v>1275000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47</c:v>
                      </c:pt>
                      <c:pt idx="2">
                        <c:v>19</c:v>
                      </c:pt>
                      <c:pt idx="3">
                        <c:v>31</c:v>
                      </c:pt>
                      <c:pt idx="4">
                        <c:v>8</c:v>
                      </c:pt>
                      <c:pt idx="5">
                        <c:v>41</c:v>
                      </c:pt>
                      <c:pt idx="6">
                        <c:v>33</c:v>
                      </c:pt>
                      <c:pt idx="7">
                        <c:v>13</c:v>
                      </c:pt>
                      <c:pt idx="8">
                        <c:v>47</c:v>
                      </c:pt>
                      <c:pt idx="9">
                        <c:v>22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46046</v>
      </c>
      <c r="U2" s="324"/>
    </row>
    <row r="3" spans="1:21" ht="24.95" customHeight="1" x14ac:dyDescent="0.3">
      <c r="A3" s="391" t="s">
        <v>1162</v>
      </c>
      <c r="B3" s="37" t="s">
        <v>59</v>
      </c>
      <c r="C3" s="394" t="s">
        <v>1186</v>
      </c>
      <c r="D3" s="395"/>
      <c r="E3" s="395"/>
      <c r="F3" s="395"/>
      <c r="G3" s="395"/>
      <c r="H3" s="395"/>
      <c r="I3" s="395"/>
      <c r="J3" s="396"/>
      <c r="K3" s="397" t="s">
        <v>1163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1188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1187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32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2362</v>
      </c>
      <c r="B8" s="433"/>
      <c r="C8" s="433"/>
      <c r="D8" s="433"/>
      <c r="E8" s="434"/>
      <c r="F8" s="435"/>
      <c r="G8" s="436"/>
      <c r="H8" s="436"/>
      <c r="I8" s="437"/>
      <c r="J8" s="443">
        <v>450000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450000</v>
      </c>
      <c r="U8" s="442"/>
    </row>
    <row r="9" spans="1:21" ht="15.6" customHeight="1" x14ac:dyDescent="0.3">
      <c r="A9" s="421"/>
      <c r="B9" s="422"/>
      <c r="C9" s="422"/>
      <c r="D9" s="422"/>
      <c r="E9" s="423"/>
      <c r="F9" s="424"/>
      <c r="G9" s="422"/>
      <c r="H9" s="422"/>
      <c r="I9" s="423"/>
      <c r="J9" s="430"/>
      <c r="K9" s="430"/>
      <c r="L9" s="430"/>
      <c r="M9" s="430"/>
      <c r="N9" s="430"/>
      <c r="O9" s="431"/>
      <c r="P9" s="431"/>
      <c r="Q9" s="425"/>
      <c r="R9" s="426"/>
      <c r="S9" s="427"/>
      <c r="T9" s="428"/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2307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0</v>
      </c>
      <c r="G20" s="327"/>
      <c r="H20" s="327"/>
      <c r="I20" s="328"/>
      <c r="J20" s="364">
        <f>SUM(J8:N19)</f>
        <v>450000</v>
      </c>
      <c r="K20" s="365"/>
      <c r="L20" s="365"/>
      <c r="M20" s="365"/>
      <c r="N20" s="366"/>
      <c r="O20" s="329">
        <f>SUM(O8:P19)</f>
        <v>1</v>
      </c>
      <c r="P20" s="329"/>
      <c r="Q20" s="367">
        <f>SUM(Q8:S19)</f>
        <v>0</v>
      </c>
      <c r="R20" s="327"/>
      <c r="S20" s="328"/>
      <c r="T20" s="327">
        <f>SUM(T8:U15)</f>
        <v>450000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오토티엠(광명)</v>
      </c>
      <c r="R21" s="335"/>
      <c r="S21" s="335"/>
      <c r="T21" s="335"/>
      <c r="U21" s="387"/>
    </row>
    <row r="22" spans="1:21" ht="20.100000000000001" customHeight="1" x14ac:dyDescent="0.3">
      <c r="A22" s="314" t="s">
        <v>4978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1192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46046</v>
      </c>
      <c r="U25" s="324"/>
    </row>
    <row r="26" spans="1:21" ht="24.95" customHeight="1" x14ac:dyDescent="0.3">
      <c r="A26" s="391" t="s">
        <v>1162</v>
      </c>
      <c r="B26" s="37" t="s">
        <v>59</v>
      </c>
      <c r="C26" s="394" t="str">
        <f>C3</f>
        <v>오토티엠(광명)</v>
      </c>
      <c r="D26" s="395"/>
      <c r="E26" s="395"/>
      <c r="F26" s="395"/>
      <c r="G26" s="395"/>
      <c r="H26" s="395"/>
      <c r="I26" s="395"/>
      <c r="J26" s="396"/>
      <c r="K26" s="397" t="s">
        <v>1163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경기도 광명시 노온사동 572-108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010-5154-1996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경동(화물)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6HP_Repair</v>
      </c>
      <c r="B31" s="382"/>
      <c r="C31" s="382"/>
      <c r="D31" s="382"/>
      <c r="E31" s="382"/>
      <c r="F31" s="382">
        <f>F8</f>
        <v>0</v>
      </c>
      <c r="G31" s="382"/>
      <c r="H31" s="382"/>
      <c r="I31" s="382"/>
      <c r="J31" s="386">
        <f>J8</f>
        <v>450000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450000</v>
      </c>
      <c r="U31" s="385"/>
    </row>
    <row r="32" spans="1:21" ht="15.6" customHeight="1" x14ac:dyDescent="0.3">
      <c r="A32" s="374">
        <f t="shared" ref="A32:A38" si="0">A9</f>
        <v>0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2307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0</v>
      </c>
      <c r="G43" s="327"/>
      <c r="H43" s="327"/>
      <c r="I43" s="328"/>
      <c r="J43" s="364">
        <f>J20</f>
        <v>450000</v>
      </c>
      <c r="K43" s="365"/>
      <c r="L43" s="365"/>
      <c r="M43" s="365"/>
      <c r="N43" s="366"/>
      <c r="O43" s="329">
        <f>O20</f>
        <v>1</v>
      </c>
      <c r="P43" s="329"/>
      <c r="Q43" s="367">
        <f>Q20</f>
        <v>0</v>
      </c>
      <c r="R43" s="327"/>
      <c r="S43" s="327"/>
      <c r="T43" s="327">
        <f>T20</f>
        <v>450000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450000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오토티엠(광명)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450000</v>
      </c>
      <c r="H1" s="107">
        <f>SUM(H2:H2)</f>
        <v>1</v>
      </c>
      <c r="I1" s="107">
        <f>SUM(I2:I2)</f>
        <v>0</v>
      </c>
      <c r="J1" s="107">
        <f>SUM(J2:J2)</f>
        <v>450000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4976</v>
      </c>
      <c r="C2" s="47" t="s">
        <v>1476</v>
      </c>
      <c r="E2" t="s">
        <v>1526</v>
      </c>
      <c r="G2">
        <v>450000</v>
      </c>
      <c r="H2">
        <v>1</v>
      </c>
      <c r="I2" s="226"/>
      <c r="J2" s="226">
        <v>450000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58"/>
  <sheetViews>
    <sheetView workbookViewId="0">
      <pane xSplit="1" ySplit="1" topLeftCell="B2828" activePane="bottomRight" state="frozen"/>
      <selection activeCell="N26" sqref="N26"/>
      <selection pane="topRight" activeCell="N26" sqref="N26"/>
      <selection pane="bottomLeft" activeCell="N26" sqref="N26"/>
      <selection pane="bottomRight" activeCell="L2853" sqref="L285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2859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4564</v>
      </c>
    </row>
    <row r="2140" spans="1:14" x14ac:dyDescent="0.3">
      <c r="A2140" s="58">
        <v>2140</v>
      </c>
      <c r="B2140" s="264">
        <v>45964</v>
      </c>
      <c r="C2140" s="292" t="s">
        <v>4772</v>
      </c>
      <c r="D2140" s="295" t="s">
        <v>4074</v>
      </c>
      <c r="E2140" s="292" t="s">
        <v>4775</v>
      </c>
      <c r="F2140" s="269" t="s">
        <v>4776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4564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4564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4564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4564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4564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4564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4564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4564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4564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4564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4564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4564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4564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4564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4564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4564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4564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4564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4564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4564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4564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4564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4564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4564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4564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4564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4564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4564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4564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4564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4564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4564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4564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4564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4564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4564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4564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4564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4564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4564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4564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4564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4564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4564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4564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4564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4564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4564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4564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4564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4564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4564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4564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4564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4564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4564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4564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4564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4564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4564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4564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4564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4564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4564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4564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4564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4564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4564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4564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4564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4564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4564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4564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4564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4564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4564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4564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4564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4564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4564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4564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4564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4564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4564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4564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4564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4564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4564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4564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4564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4564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4564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4564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4564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4564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4564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4564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4564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4564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4564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4564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4564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4564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4564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4564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4564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4564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4564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4564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4564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4564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4564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4564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4564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4564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4564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4564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4564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4564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4564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4564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4564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4564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4564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4576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4564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4564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4564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4576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4564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4564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4564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4564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4564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4576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4576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4576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4576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4576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4576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4576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4576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4576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4576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4447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4576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4576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4576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4576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4576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4576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4576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4576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4576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4576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4576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4576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4576</v>
      </c>
    </row>
    <row r="2390" spans="1:14" x14ac:dyDescent="0.3">
      <c r="A2390" s="58">
        <v>2390</v>
      </c>
      <c r="B2390" s="264">
        <v>45988</v>
      </c>
      <c r="C2390" s="292" t="s">
        <v>4447</v>
      </c>
      <c r="E2390" s="292" t="s">
        <v>4458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4459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4576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4576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4576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4576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4576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4576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4576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4462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4576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4576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4576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4466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4467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4469</v>
      </c>
      <c r="N2409" t="s">
        <v>4564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4470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4793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4793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4793</v>
      </c>
    </row>
    <row r="2416" spans="1:14" x14ac:dyDescent="0.3">
      <c r="A2416" s="58">
        <v>2416</v>
      </c>
      <c r="B2416" s="264">
        <v>45992</v>
      </c>
      <c r="C2416" s="292" t="s">
        <v>4471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4793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4471</v>
      </c>
      <c r="E2421" s="292" t="s">
        <v>4477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4479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4793</v>
      </c>
    </row>
    <row r="2426" spans="1:14" x14ac:dyDescent="0.3">
      <c r="A2426" s="58">
        <v>2426</v>
      </c>
      <c r="B2426" s="264">
        <v>45993</v>
      </c>
      <c r="C2426" s="292" t="s">
        <v>4497</v>
      </c>
      <c r="E2426" s="292" t="s">
        <v>4498</v>
      </c>
      <c r="F2426" s="269" t="s">
        <v>4499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4793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4793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4793</v>
      </c>
    </row>
    <row r="2429" spans="1:14" x14ac:dyDescent="0.3">
      <c r="A2429" s="58">
        <v>2429</v>
      </c>
      <c r="B2429" s="264">
        <v>45993</v>
      </c>
      <c r="C2429" s="292" t="s">
        <v>4479</v>
      </c>
      <c r="E2429" s="292" t="s">
        <v>4485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4793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4793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4793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4793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4793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4793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4793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4793</v>
      </c>
    </row>
    <row r="2438" spans="1:14" x14ac:dyDescent="0.3">
      <c r="A2438" s="58">
        <v>2438</v>
      </c>
      <c r="B2438" s="264">
        <v>45994</v>
      </c>
      <c r="C2438" s="292" t="s">
        <v>4772</v>
      </c>
      <c r="D2438" s="295" t="s">
        <v>4074</v>
      </c>
      <c r="E2438" s="292" t="s">
        <v>4773</v>
      </c>
      <c r="F2438" s="269" t="s">
        <v>4774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4793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4793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4793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4496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4793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4793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4793</v>
      </c>
    </row>
    <row r="2448" spans="1:14" x14ac:dyDescent="0.3">
      <c r="A2448" s="58">
        <v>2448</v>
      </c>
      <c r="B2448" s="264">
        <v>45995</v>
      </c>
      <c r="C2448" s="292" t="s">
        <v>4500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4793</v>
      </c>
    </row>
    <row r="2449" spans="1:14" x14ac:dyDescent="0.3">
      <c r="A2449" s="58">
        <v>2449</v>
      </c>
      <c r="B2449" s="264">
        <v>45995</v>
      </c>
      <c r="C2449" s="292" t="s">
        <v>4500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4506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4509</v>
      </c>
      <c r="G2452" s="265">
        <v>600000</v>
      </c>
      <c r="H2452" s="269">
        <v>1</v>
      </c>
      <c r="K2452" s="265">
        <v>600000</v>
      </c>
      <c r="N2452" t="s">
        <v>4793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4793</v>
      </c>
    </row>
    <row r="2454" spans="1:14" x14ac:dyDescent="0.3">
      <c r="A2454" s="58">
        <v>2454</v>
      </c>
      <c r="B2454" s="264">
        <v>45996</v>
      </c>
      <c r="C2454" s="292" t="s">
        <v>4562</v>
      </c>
      <c r="E2454" s="292" t="s">
        <v>4563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4793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4793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4517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4793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4793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4793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4793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4524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4525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4793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4793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4793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4793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4793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4793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4793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4793</v>
      </c>
    </row>
    <row r="2477" spans="1:14" x14ac:dyDescent="0.3">
      <c r="A2477" s="58">
        <v>2477</v>
      </c>
      <c r="B2477" s="264">
        <v>46000</v>
      </c>
      <c r="C2477" s="292" t="s">
        <v>4558</v>
      </c>
      <c r="E2477" s="292" t="s">
        <v>4559</v>
      </c>
      <c r="F2477" s="269" t="s">
        <v>4560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4793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4793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4793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4536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4538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4524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4540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4793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4793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4793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4793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4793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4793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4793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4793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4550</v>
      </c>
      <c r="F2499" s="269" t="s">
        <v>4549</v>
      </c>
      <c r="G2499" s="265">
        <v>850000</v>
      </c>
      <c r="H2499" s="269">
        <v>1</v>
      </c>
      <c r="K2499" s="265">
        <v>850000</v>
      </c>
      <c r="N2499" t="s">
        <v>4793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4793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4553</v>
      </c>
      <c r="N2501" t="s">
        <v>4793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4555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4556</v>
      </c>
      <c r="N2504" t="s">
        <v>4793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4561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4793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4567</v>
      </c>
      <c r="F2509" s="269" t="s">
        <v>4566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4793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4570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4793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4793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4793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4793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4793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4574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4575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4793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4793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4793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4631</v>
      </c>
      <c r="G2521" s="265">
        <v>850000</v>
      </c>
      <c r="H2521" s="269">
        <v>1</v>
      </c>
      <c r="K2521" s="265">
        <v>850000</v>
      </c>
      <c r="N2521" t="s">
        <v>4793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4638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4639</v>
      </c>
      <c r="G2524" s="265">
        <v>250000</v>
      </c>
      <c r="H2524" s="269">
        <v>1</v>
      </c>
      <c r="K2524" s="265">
        <v>250000</v>
      </c>
      <c r="N2524" t="s">
        <v>4793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4793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4793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4793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4793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4793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4793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4793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4793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4793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4793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4793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4793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4793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4793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4793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4793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4651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4793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4793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4793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4658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4793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4659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4793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4793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4793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4793</v>
      </c>
    </row>
    <row r="2553" spans="1:14" x14ac:dyDescent="0.3">
      <c r="A2553" s="58">
        <v>2553</v>
      </c>
      <c r="B2553" s="264">
        <v>46008</v>
      </c>
      <c r="C2553" s="292" t="s">
        <v>4680</v>
      </c>
      <c r="D2553" s="295" t="s">
        <v>4074</v>
      </c>
      <c r="E2553" s="292" t="s">
        <v>4681</v>
      </c>
      <c r="F2553" s="269" t="s">
        <v>4682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4793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4793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4793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4793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4793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4793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4667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4668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4669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4793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4793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4793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4793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4793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4793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4793</v>
      </c>
    </row>
    <row r="2569" spans="1:14" x14ac:dyDescent="0.3">
      <c r="A2569" s="58">
        <v>2569</v>
      </c>
      <c r="B2569" s="264">
        <v>46009</v>
      </c>
      <c r="C2569" s="292" t="s">
        <v>4669</v>
      </c>
      <c r="E2569" s="292" t="s">
        <v>4678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4685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4793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4793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4793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4793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4793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4695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4697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4793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4793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4793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4701</v>
      </c>
      <c r="F2588" s="269" t="s">
        <v>4700</v>
      </c>
      <c r="G2588" s="265">
        <v>22000</v>
      </c>
      <c r="H2588" s="269">
        <v>1</v>
      </c>
      <c r="K2588" s="265">
        <v>22000</v>
      </c>
      <c r="N2588" t="s">
        <v>4793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4793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4793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4793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4703</v>
      </c>
      <c r="G2592" s="265">
        <v>10000</v>
      </c>
      <c r="H2592" s="269">
        <v>2</v>
      </c>
      <c r="K2592" s="265">
        <v>20000</v>
      </c>
      <c r="N2592" t="s">
        <v>4793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4793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4793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4793</v>
      </c>
    </row>
    <row r="2596" spans="1:14" x14ac:dyDescent="0.3">
      <c r="A2596" s="58">
        <v>2596</v>
      </c>
      <c r="B2596" s="264">
        <v>46013</v>
      </c>
      <c r="C2596" s="292" t="s">
        <v>4669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4793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4793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4709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4793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4793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4793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4793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4715</v>
      </c>
      <c r="F2607" s="269" t="s">
        <v>4714</v>
      </c>
      <c r="G2607" s="265">
        <v>600000</v>
      </c>
      <c r="H2607" s="269">
        <v>1</v>
      </c>
      <c r="K2607" s="265">
        <v>600000</v>
      </c>
      <c r="N2607" t="s">
        <v>4793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4793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4793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4793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4793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4724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4669</v>
      </c>
      <c r="E2613" s="292" t="s">
        <v>4725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4726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4727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4728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4793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4793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4793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4793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4733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4638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4734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4735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4524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4793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4793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4793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4739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4793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4793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4742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4743</v>
      </c>
      <c r="N2634" t="s">
        <v>4793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4793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4745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4746</v>
      </c>
      <c r="N2636" t="s">
        <v>4793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4747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4793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4793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4793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4750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4751</v>
      </c>
      <c r="N2640" t="s">
        <v>4793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4753</v>
      </c>
      <c r="N2641" t="s">
        <v>4793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4793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4793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4793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4793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4760</v>
      </c>
      <c r="N2650" t="s">
        <v>4793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4762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4763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4764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4765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4766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4767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4769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4771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4470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4777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4780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4807</v>
      </c>
      <c r="E2676" s="292" t="s">
        <v>4808</v>
      </c>
      <c r="F2676" s="269" t="s">
        <v>4809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4777</v>
      </c>
      <c r="E2681" s="292" t="s">
        <v>4790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4780</v>
      </c>
      <c r="E2682" s="292" t="s">
        <v>4791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4802</v>
      </c>
      <c r="E2685" s="292" t="s">
        <v>4803</v>
      </c>
      <c r="F2685" s="269" t="s">
        <v>4804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4798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4805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4806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4810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4817</v>
      </c>
      <c r="F2704" s="269" t="s">
        <v>4816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4536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4820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4669</v>
      </c>
      <c r="E2710" s="292" t="s">
        <v>4161</v>
      </c>
      <c r="F2710" s="269" t="s">
        <v>4822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4669</v>
      </c>
      <c r="E2711" s="292" t="s">
        <v>4823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4827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4669</v>
      </c>
      <c r="E2718" s="292" t="s">
        <v>4829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4834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4846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4846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4838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4841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4844</v>
      </c>
      <c r="E2735" s="292" t="s">
        <v>4847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4849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4852</v>
      </c>
      <c r="F2738" s="269" t="s">
        <v>4851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4884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4924</v>
      </c>
      <c r="D2742" s="295" t="s">
        <v>4074</v>
      </c>
      <c r="E2742" s="292" t="s">
        <v>4925</v>
      </c>
      <c r="F2742" s="269" t="s">
        <v>4926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4820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4864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4884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4658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4659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4859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4745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4879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4902</v>
      </c>
      <c r="E2770" s="292" t="s">
        <v>4903</v>
      </c>
      <c r="F2770" s="269" t="s">
        <v>4904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4882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4859</v>
      </c>
      <c r="E2776" s="292" t="s">
        <v>4886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4887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4893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4907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4791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4927</v>
      </c>
      <c r="D2797" s="295" t="s">
        <v>4074</v>
      </c>
      <c r="E2797" s="292" t="s">
        <v>4928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3871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3871</v>
      </c>
      <c r="E2802" s="292" t="s">
        <v>4916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4391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4918</v>
      </c>
    </row>
    <row r="2804" spans="1:13" x14ac:dyDescent="0.3">
      <c r="A2804" s="58">
        <v>2804</v>
      </c>
      <c r="B2804" s="264">
        <v>46039</v>
      </c>
      <c r="C2804" s="292" t="s">
        <v>4391</v>
      </c>
      <c r="E2804" s="292" t="s">
        <v>4724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4496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4727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3712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4253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3948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3948</v>
      </c>
      <c r="E2820" s="292" t="s">
        <v>4939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4940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4942</v>
      </c>
      <c r="F2822" s="269" t="s">
        <v>4950</v>
      </c>
      <c r="G2822" s="265">
        <v>1200000</v>
      </c>
      <c r="H2822" s="269">
        <v>1</v>
      </c>
      <c r="K2822" s="265">
        <v>1200000</v>
      </c>
      <c r="M2822" s="292" t="s">
        <v>4943</v>
      </c>
    </row>
    <row r="2823" spans="1:13" x14ac:dyDescent="0.3">
      <c r="A2823" s="58">
        <v>2823</v>
      </c>
      <c r="B2823" s="264">
        <v>46043</v>
      </c>
      <c r="C2823" s="292" t="s">
        <v>4471</v>
      </c>
      <c r="E2823" s="292" t="s">
        <v>3566</v>
      </c>
      <c r="F2823" s="269" t="s">
        <v>3576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4946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4012</v>
      </c>
      <c r="E2825" s="292" t="s">
        <v>3819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  <row r="2828" spans="1:13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</row>
    <row r="2829" spans="1:13" x14ac:dyDescent="0.3">
      <c r="A2829" s="58">
        <v>2829</v>
      </c>
      <c r="B2829" s="264">
        <v>46044</v>
      </c>
      <c r="C2829" s="292" t="s">
        <v>1532</v>
      </c>
      <c r="E2829" s="292" t="s">
        <v>3451</v>
      </c>
      <c r="F2829" s="269" t="s">
        <v>1202</v>
      </c>
      <c r="G2829" s="265">
        <v>600000</v>
      </c>
      <c r="H2829" s="269">
        <v>1</v>
      </c>
      <c r="K2829" s="265">
        <v>600000</v>
      </c>
    </row>
    <row r="2830" spans="1:13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</row>
    <row r="2831" spans="1:13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</row>
    <row r="2832" spans="1:13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</row>
    <row r="2833" spans="1:13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</row>
    <row r="2834" spans="1:13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</row>
    <row r="2835" spans="1:13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</row>
    <row r="2836" spans="1:13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</row>
    <row r="2837" spans="1:13" x14ac:dyDescent="0.3">
      <c r="A2837" s="58">
        <v>2837</v>
      </c>
      <c r="B2837" s="264">
        <v>46045</v>
      </c>
      <c r="C2837" s="292" t="s">
        <v>4954</v>
      </c>
      <c r="E2837" s="292" t="s">
        <v>3451</v>
      </c>
      <c r="F2837" s="269" t="s">
        <v>1202</v>
      </c>
      <c r="G2837" s="265">
        <v>600000</v>
      </c>
      <c r="H2837" s="269">
        <v>1</v>
      </c>
      <c r="K2837" s="265">
        <v>600000</v>
      </c>
    </row>
    <row r="2838" spans="1:13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4827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4961</v>
      </c>
    </row>
    <row r="2839" spans="1:13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4963</v>
      </c>
    </row>
    <row r="2840" spans="1:13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</row>
    <row r="2841" spans="1:13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</row>
    <row r="2842" spans="1:13" x14ac:dyDescent="0.3">
      <c r="A2842" s="58">
        <v>2842</v>
      </c>
      <c r="B2842" s="264">
        <v>46045</v>
      </c>
      <c r="C2842" s="292" t="s">
        <v>4965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</row>
    <row r="2843" spans="1:13" x14ac:dyDescent="0.3">
      <c r="A2843" s="58">
        <v>2843</v>
      </c>
      <c r="B2843" s="264">
        <v>46045</v>
      </c>
      <c r="C2843" s="292" t="s">
        <v>4965</v>
      </c>
      <c r="E2843" s="292" t="s">
        <v>4005</v>
      </c>
      <c r="F2843" s="269" t="s">
        <v>2207</v>
      </c>
      <c r="G2843" s="265">
        <v>300000</v>
      </c>
      <c r="H2843" s="269">
        <v>1</v>
      </c>
      <c r="K2843" s="265">
        <v>300000</v>
      </c>
    </row>
    <row r="2844" spans="1:13" x14ac:dyDescent="0.3">
      <c r="A2844" s="58">
        <v>2844</v>
      </c>
      <c r="B2844" s="264">
        <v>46045</v>
      </c>
      <c r="C2844" s="292" t="s">
        <v>4954</v>
      </c>
      <c r="E2844" s="292" t="s">
        <v>4967</v>
      </c>
      <c r="L2844" s="265">
        <v>-600000</v>
      </c>
    </row>
    <row r="2845" spans="1:13" x14ac:dyDescent="0.3">
      <c r="A2845" s="58">
        <v>2845</v>
      </c>
      <c r="B2845" s="264">
        <v>46045</v>
      </c>
      <c r="C2845" s="292" t="s">
        <v>1858</v>
      </c>
      <c r="E2845" s="292" t="s">
        <v>4841</v>
      </c>
      <c r="L2845" s="265">
        <v>-1100000</v>
      </c>
    </row>
    <row r="2846" spans="1:13" x14ac:dyDescent="0.3">
      <c r="A2846" s="58">
        <v>2846</v>
      </c>
      <c r="B2846" s="264">
        <v>46045</v>
      </c>
      <c r="C2846" s="292" t="s">
        <v>1382</v>
      </c>
      <c r="E2846" s="292" t="s">
        <v>4290</v>
      </c>
      <c r="L2846" s="265">
        <v>-1100000</v>
      </c>
    </row>
    <row r="2847" spans="1:13" x14ac:dyDescent="0.3">
      <c r="A2847" s="58">
        <v>2847</v>
      </c>
      <c r="B2847" s="264">
        <v>46045</v>
      </c>
      <c r="C2847" s="292" t="s">
        <v>1449</v>
      </c>
      <c r="E2847" s="292" t="s">
        <v>4968</v>
      </c>
      <c r="L2847" s="265">
        <v>-2720000</v>
      </c>
    </row>
    <row r="2848" spans="1:13" x14ac:dyDescent="0.3">
      <c r="A2848" s="58">
        <v>2848</v>
      </c>
      <c r="B2848" s="264">
        <v>46045</v>
      </c>
      <c r="C2848" s="292" t="s">
        <v>4012</v>
      </c>
      <c r="E2848" s="292" t="s">
        <v>4969</v>
      </c>
      <c r="L2848" s="265">
        <v>-400000</v>
      </c>
    </row>
    <row r="2849" spans="1:12" x14ac:dyDescent="0.3">
      <c r="A2849" s="58">
        <v>2849</v>
      </c>
      <c r="B2849" s="264">
        <v>46045</v>
      </c>
      <c r="C2849" s="292" t="s">
        <v>2777</v>
      </c>
      <c r="E2849" s="292" t="s">
        <v>4970</v>
      </c>
      <c r="L2849" s="265">
        <v>-650000</v>
      </c>
    </row>
    <row r="2850" spans="1:12" x14ac:dyDescent="0.3">
      <c r="A2850" s="58">
        <v>2850</v>
      </c>
      <c r="B2850" s="264">
        <v>46045</v>
      </c>
      <c r="C2850" s="292" t="s">
        <v>3189</v>
      </c>
      <c r="E2850" s="292" t="s">
        <v>4159</v>
      </c>
      <c r="L2850" s="265">
        <v>-250000</v>
      </c>
    </row>
    <row r="2851" spans="1:12" x14ac:dyDescent="0.3">
      <c r="A2851" s="58">
        <v>2851</v>
      </c>
      <c r="B2851" s="264">
        <v>46045</v>
      </c>
      <c r="C2851" s="292" t="s">
        <v>1016</v>
      </c>
      <c r="E2851" s="292" t="s">
        <v>4971</v>
      </c>
      <c r="L2851" s="265">
        <v>-500000</v>
      </c>
    </row>
    <row r="2852" spans="1:12" x14ac:dyDescent="0.3">
      <c r="A2852" s="58">
        <v>2852</v>
      </c>
      <c r="B2852" s="264">
        <v>46045</v>
      </c>
      <c r="C2852" s="292" t="s">
        <v>4471</v>
      </c>
      <c r="E2852" s="292" t="s">
        <v>2047</v>
      </c>
      <c r="L2852" s="265">
        <v>-2750000</v>
      </c>
    </row>
    <row r="2853" spans="1:12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</row>
    <row r="2854" spans="1:12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</row>
    <row r="2855" spans="1:12" x14ac:dyDescent="0.3">
      <c r="A2855" s="58">
        <v>2855</v>
      </c>
      <c r="B2855" s="264">
        <v>46046</v>
      </c>
      <c r="C2855" s="292" t="s">
        <v>2474</v>
      </c>
      <c r="E2855" s="292" t="s">
        <v>3851</v>
      </c>
      <c r="L2855" s="265">
        <v>-300000</v>
      </c>
    </row>
    <row r="2856" spans="1:12" x14ac:dyDescent="0.3">
      <c r="A2856" s="58">
        <v>2856</v>
      </c>
      <c r="B2856" s="264">
        <v>46046</v>
      </c>
      <c r="C2856" s="292" t="s">
        <v>1297</v>
      </c>
      <c r="E2856" s="292" t="s">
        <v>4141</v>
      </c>
      <c r="L2856" s="265">
        <v>-1815000</v>
      </c>
    </row>
    <row r="2857" spans="1:12" x14ac:dyDescent="0.3">
      <c r="A2857" s="58">
        <v>2857</v>
      </c>
      <c r="B2857" s="264">
        <v>46046</v>
      </c>
      <c r="C2857" s="292" t="s">
        <v>1460</v>
      </c>
      <c r="E2857" s="292" t="s">
        <v>4466</v>
      </c>
      <c r="L2857" s="265">
        <v>-150000</v>
      </c>
    </row>
    <row r="2858" spans="1:12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J18" sqref="C14:J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46045</v>
      </c>
      <c r="B3" s="235" t="s">
        <v>1123</v>
      </c>
      <c r="C3" s="286">
        <f>SUMIF($B:$B,A3,I:I)</f>
        <v>5030000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1684500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80775000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4777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4780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4777</v>
      </c>
      <c r="D26" s="112" t="s">
        <v>4790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4780</v>
      </c>
      <c r="D27" s="112" t="s">
        <v>4791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4794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4798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4805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4806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4810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4817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4536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4820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4669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4669</v>
      </c>
      <c r="D56" s="113" t="s">
        <v>4823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4669</v>
      </c>
      <c r="D63" s="113" t="s">
        <v>4829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4834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4844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4844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4838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4841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4844</v>
      </c>
      <c r="D80" s="113" t="s">
        <v>4847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4849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4852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4843</v>
      </c>
      <c r="G87" s="85">
        <v>1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4820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4658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4659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4859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4879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4880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4882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4859</v>
      </c>
      <c r="D121" s="113" t="s">
        <v>4886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4887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4891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4893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4907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4791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G142" s="85">
        <v>1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3871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3871</v>
      </c>
      <c r="D147" s="113" t="s">
        <v>4916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4391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4391</v>
      </c>
      <c r="D149" s="113" t="s">
        <v>4724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153" spans="1:10" ht="18" customHeight="1" x14ac:dyDescent="0.3">
      <c r="A153" s="82">
        <v>2808</v>
      </c>
      <c r="B153" s="93">
        <v>46041</v>
      </c>
      <c r="C153" s="83" t="s">
        <v>1464</v>
      </c>
      <c r="D153" s="113" t="s">
        <v>4496</v>
      </c>
      <c r="J153" s="80">
        <v>-1100000</v>
      </c>
    </row>
    <row r="154" spans="1:10" ht="18" customHeight="1" x14ac:dyDescent="0.3">
      <c r="A154" s="82">
        <v>2809</v>
      </c>
      <c r="B154" s="93">
        <v>46038</v>
      </c>
      <c r="C154" s="83" t="s">
        <v>3137</v>
      </c>
      <c r="D154" s="113" t="s">
        <v>4727</v>
      </c>
      <c r="J154" s="80">
        <v>-400000</v>
      </c>
    </row>
    <row r="155" spans="1:10" ht="18" customHeight="1" x14ac:dyDescent="0.3">
      <c r="A155" s="82">
        <v>2810</v>
      </c>
      <c r="B155" s="93">
        <v>46042</v>
      </c>
      <c r="C155" s="83" t="s">
        <v>2730</v>
      </c>
      <c r="D155" s="113" t="s">
        <v>3712</v>
      </c>
      <c r="J155" s="80">
        <v>-2150000</v>
      </c>
    </row>
    <row r="156" spans="1:10" ht="18" customHeight="1" x14ac:dyDescent="0.3">
      <c r="A156" s="82">
        <v>2811</v>
      </c>
      <c r="B156" s="93">
        <v>46042</v>
      </c>
      <c r="C156" s="83" t="s">
        <v>1390</v>
      </c>
      <c r="D156" s="113" t="s">
        <v>2828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2812</v>
      </c>
      <c r="B157" s="93">
        <v>46042</v>
      </c>
      <c r="C157" s="83" t="s">
        <v>1433</v>
      </c>
      <c r="D157" s="113" t="s">
        <v>1696</v>
      </c>
      <c r="F157" s="120">
        <v>50000</v>
      </c>
      <c r="G157" s="85">
        <v>10</v>
      </c>
      <c r="I157" s="80">
        <v>500000</v>
      </c>
    </row>
    <row r="158" spans="1:10" ht="18" customHeight="1" x14ac:dyDescent="0.3">
      <c r="A158" s="82">
        <v>2813</v>
      </c>
      <c r="B158" s="93">
        <v>46042</v>
      </c>
      <c r="C158" s="83" t="s">
        <v>1390</v>
      </c>
      <c r="D158" s="113" t="s">
        <v>1198</v>
      </c>
      <c r="F158" s="120">
        <v>1200000</v>
      </c>
      <c r="G158" s="85">
        <v>1</v>
      </c>
      <c r="I158" s="80">
        <v>1200000</v>
      </c>
    </row>
    <row r="159" spans="1:10" ht="18" customHeight="1" x14ac:dyDescent="0.3">
      <c r="A159" s="82">
        <v>2814</v>
      </c>
      <c r="B159" s="93">
        <v>46042</v>
      </c>
      <c r="C159" s="83" t="s">
        <v>1390</v>
      </c>
      <c r="D159" s="113" t="s">
        <v>1487</v>
      </c>
      <c r="F159" s="120">
        <v>350000</v>
      </c>
      <c r="G159" s="85">
        <v>1</v>
      </c>
      <c r="I159" s="80">
        <v>350000</v>
      </c>
    </row>
    <row r="160" spans="1:10" ht="18" customHeight="1" x14ac:dyDescent="0.3">
      <c r="A160" s="82">
        <v>2815</v>
      </c>
      <c r="B160" s="93">
        <v>46042</v>
      </c>
      <c r="C160" s="83" t="s">
        <v>1382</v>
      </c>
      <c r="D160" s="113" t="s">
        <v>2802</v>
      </c>
      <c r="F160" s="120">
        <v>1100000</v>
      </c>
      <c r="G160" s="85">
        <v>1</v>
      </c>
      <c r="I160" s="80">
        <v>1100000</v>
      </c>
    </row>
    <row r="161" spans="1:10" ht="18" customHeight="1" x14ac:dyDescent="0.3">
      <c r="A161" s="82">
        <v>2816</v>
      </c>
      <c r="B161" s="93">
        <v>46042</v>
      </c>
      <c r="C161" s="83" t="s">
        <v>976</v>
      </c>
      <c r="D161" s="113" t="s">
        <v>2604</v>
      </c>
      <c r="F161" s="120">
        <v>1700000</v>
      </c>
      <c r="G161" s="85">
        <v>1</v>
      </c>
      <c r="H161" s="126">
        <v>170000</v>
      </c>
      <c r="I161" s="80">
        <v>1870000</v>
      </c>
    </row>
    <row r="162" spans="1:10" ht="18" customHeight="1" x14ac:dyDescent="0.3">
      <c r="A162" s="82">
        <v>2817</v>
      </c>
      <c r="B162" s="93">
        <v>46042</v>
      </c>
      <c r="C162" s="83" t="s">
        <v>2777</v>
      </c>
      <c r="D162" s="113" t="s">
        <v>1734</v>
      </c>
      <c r="F162" s="120">
        <v>650000</v>
      </c>
      <c r="G162" s="85">
        <v>1</v>
      </c>
      <c r="I162" s="80">
        <v>650000</v>
      </c>
    </row>
    <row r="163" spans="1:10" ht="18" customHeight="1" x14ac:dyDescent="0.3">
      <c r="A163" s="82">
        <v>2818</v>
      </c>
      <c r="B163" s="93">
        <v>46042</v>
      </c>
      <c r="C163" s="83" t="s">
        <v>976</v>
      </c>
      <c r="D163" s="113" t="s">
        <v>4253</v>
      </c>
      <c r="J163" s="80">
        <v>-1870000</v>
      </c>
    </row>
    <row r="164" spans="1:10" ht="18" customHeight="1" x14ac:dyDescent="0.3">
      <c r="A164" s="82">
        <v>2819</v>
      </c>
      <c r="B164" s="93">
        <v>46042</v>
      </c>
      <c r="C164" s="83" t="s">
        <v>3948</v>
      </c>
      <c r="D164" s="113" t="s">
        <v>1708</v>
      </c>
      <c r="F164" s="120">
        <v>150000</v>
      </c>
      <c r="G164" s="85">
        <v>1</v>
      </c>
      <c r="I164" s="80">
        <v>150000</v>
      </c>
    </row>
    <row r="165" spans="1:10" ht="18" customHeight="1" x14ac:dyDescent="0.3">
      <c r="A165" s="82">
        <v>2820</v>
      </c>
      <c r="B165" s="93">
        <v>46042</v>
      </c>
      <c r="C165" s="83" t="s">
        <v>3948</v>
      </c>
      <c r="D165" s="113" t="s">
        <v>4939</v>
      </c>
      <c r="J165" s="80">
        <v>-150000</v>
      </c>
    </row>
    <row r="166" spans="1:10" ht="18" customHeight="1" x14ac:dyDescent="0.3">
      <c r="A166" s="82">
        <v>2821</v>
      </c>
      <c r="B166" s="93">
        <v>46042</v>
      </c>
      <c r="C166" s="83" t="s">
        <v>1713</v>
      </c>
      <c r="D166" s="113" t="s">
        <v>4940</v>
      </c>
      <c r="F166" s="120">
        <v>850000</v>
      </c>
      <c r="G166" s="85">
        <v>1</v>
      </c>
      <c r="I166" s="80">
        <v>850000</v>
      </c>
    </row>
    <row r="167" spans="1:10" ht="18" customHeight="1" x14ac:dyDescent="0.3">
      <c r="A167" s="82">
        <v>2822</v>
      </c>
      <c r="B167" s="93">
        <v>46043</v>
      </c>
      <c r="C167" s="83" t="s">
        <v>1852</v>
      </c>
      <c r="D167" s="113" t="s">
        <v>4942</v>
      </c>
      <c r="F167" s="120">
        <v>1200000</v>
      </c>
      <c r="G167" s="85">
        <v>1</v>
      </c>
      <c r="I167" s="80">
        <v>1200000</v>
      </c>
    </row>
    <row r="168" spans="1:10" ht="18" customHeight="1" x14ac:dyDescent="0.3">
      <c r="A168" s="82">
        <v>2823</v>
      </c>
      <c r="B168" s="93">
        <v>46043</v>
      </c>
      <c r="C168" s="83" t="s">
        <v>4471</v>
      </c>
      <c r="D168" s="113" t="s">
        <v>3566</v>
      </c>
      <c r="F168" s="120">
        <v>2500000</v>
      </c>
      <c r="G168" s="85">
        <v>1</v>
      </c>
      <c r="H168" s="126">
        <v>250000</v>
      </c>
      <c r="I168" s="80">
        <v>2750000</v>
      </c>
    </row>
    <row r="169" spans="1:10" ht="18" customHeight="1" x14ac:dyDescent="0.3">
      <c r="A169" s="82">
        <v>2824</v>
      </c>
      <c r="B169" s="93">
        <v>46043</v>
      </c>
      <c r="C169" s="83" t="s">
        <v>1364</v>
      </c>
      <c r="D169" s="113" t="s">
        <v>1734</v>
      </c>
      <c r="F169" s="120">
        <v>450000</v>
      </c>
      <c r="G169" s="85">
        <v>1</v>
      </c>
      <c r="I169" s="80">
        <v>450000</v>
      </c>
    </row>
    <row r="170" spans="1:10" ht="18" customHeight="1" x14ac:dyDescent="0.3">
      <c r="A170" s="82">
        <v>2825</v>
      </c>
      <c r="B170" s="93">
        <v>46043</v>
      </c>
      <c r="C170" s="83" t="s">
        <v>4012</v>
      </c>
      <c r="D170" s="113" t="s">
        <v>3819</v>
      </c>
      <c r="F170" s="120">
        <v>400000</v>
      </c>
      <c r="G170" s="85">
        <v>1</v>
      </c>
      <c r="I170" s="80">
        <v>400000</v>
      </c>
    </row>
    <row r="171" spans="1:10" ht="18" customHeight="1" x14ac:dyDescent="0.3">
      <c r="A171" s="82">
        <v>2826</v>
      </c>
      <c r="B171" s="93">
        <v>46043</v>
      </c>
      <c r="C171" s="83" t="s">
        <v>1738</v>
      </c>
      <c r="D171" s="113" t="s">
        <v>1552</v>
      </c>
      <c r="F171" s="120">
        <v>900000</v>
      </c>
      <c r="G171" s="85">
        <v>1</v>
      </c>
      <c r="I171" s="80">
        <v>900000</v>
      </c>
    </row>
    <row r="172" spans="1:10" ht="18" customHeight="1" x14ac:dyDescent="0.3">
      <c r="A172" s="82">
        <v>2827</v>
      </c>
      <c r="B172" s="93">
        <v>46043</v>
      </c>
      <c r="C172" s="83" t="s">
        <v>1738</v>
      </c>
      <c r="D172" s="113" t="s">
        <v>1510</v>
      </c>
      <c r="F172" s="120">
        <v>20000</v>
      </c>
      <c r="G172" s="85">
        <v>1</v>
      </c>
      <c r="I172" s="80">
        <v>20000</v>
      </c>
    </row>
    <row r="173" spans="1:10" ht="18" customHeight="1" x14ac:dyDescent="0.3">
      <c r="A173" s="82">
        <v>2828</v>
      </c>
      <c r="B173" s="93">
        <v>46044</v>
      </c>
      <c r="C173" s="83" t="s">
        <v>1858</v>
      </c>
      <c r="D173" s="113" t="s">
        <v>1734</v>
      </c>
      <c r="F173" s="120">
        <v>1100000</v>
      </c>
      <c r="G173" s="85">
        <v>1</v>
      </c>
      <c r="I173" s="80">
        <v>1100000</v>
      </c>
    </row>
    <row r="174" spans="1:10" ht="18" customHeight="1" x14ac:dyDescent="0.3">
      <c r="A174" s="82">
        <v>2829</v>
      </c>
      <c r="B174" s="93">
        <v>46044</v>
      </c>
      <c r="C174" s="83" t="s">
        <v>1532</v>
      </c>
      <c r="D174" s="113" t="s">
        <v>3451</v>
      </c>
      <c r="F174" s="120">
        <v>600000</v>
      </c>
      <c r="G174" s="85">
        <v>1</v>
      </c>
      <c r="I174" s="80">
        <v>600000</v>
      </c>
    </row>
    <row r="175" spans="1:10" ht="18" customHeight="1" x14ac:dyDescent="0.3">
      <c r="A175" s="82">
        <v>2830</v>
      </c>
      <c r="B175" s="93">
        <v>46044</v>
      </c>
      <c r="C175" s="83" t="s">
        <v>1532</v>
      </c>
      <c r="D175" s="113" t="s">
        <v>2180</v>
      </c>
      <c r="F175" s="120">
        <v>75000</v>
      </c>
      <c r="G175" s="85">
        <v>1</v>
      </c>
      <c r="I175" s="80">
        <v>75000</v>
      </c>
    </row>
    <row r="176" spans="1:10" ht="18" customHeight="1" x14ac:dyDescent="0.3">
      <c r="A176" s="82">
        <v>2831</v>
      </c>
      <c r="B176" s="93">
        <v>46044</v>
      </c>
      <c r="C176" s="83" t="s">
        <v>1532</v>
      </c>
      <c r="D176" s="113" t="s">
        <v>2181</v>
      </c>
      <c r="F176" s="120">
        <v>40000</v>
      </c>
      <c r="G176" s="85">
        <v>1</v>
      </c>
      <c r="I176" s="80">
        <v>40000</v>
      </c>
    </row>
    <row r="177" spans="1:10" ht="18" customHeight="1" x14ac:dyDescent="0.3">
      <c r="A177" s="82">
        <v>2832</v>
      </c>
      <c r="B177" s="93">
        <v>46044</v>
      </c>
      <c r="C177" s="83" t="s">
        <v>1532</v>
      </c>
      <c r="D177" s="113" t="s">
        <v>2178</v>
      </c>
      <c r="F177" s="120">
        <v>130000</v>
      </c>
      <c r="G177" s="85">
        <v>1</v>
      </c>
      <c r="I177" s="80">
        <v>130000</v>
      </c>
    </row>
    <row r="178" spans="1:10" ht="18" customHeight="1" x14ac:dyDescent="0.3">
      <c r="A178" s="82">
        <v>2833</v>
      </c>
      <c r="B178" s="93">
        <v>46044</v>
      </c>
      <c r="C178" s="83" t="s">
        <v>1532</v>
      </c>
      <c r="D178" s="113" t="s">
        <v>2182</v>
      </c>
      <c r="F178" s="120">
        <v>20000</v>
      </c>
      <c r="G178" s="85">
        <v>1</v>
      </c>
      <c r="I178" s="80">
        <v>20000</v>
      </c>
    </row>
    <row r="179" spans="1:10" ht="18" customHeight="1" x14ac:dyDescent="0.3">
      <c r="A179" s="82">
        <v>2834</v>
      </c>
      <c r="B179" s="93">
        <v>46044</v>
      </c>
      <c r="C179" s="83" t="s">
        <v>1013</v>
      </c>
      <c r="D179" s="113" t="s">
        <v>1487</v>
      </c>
      <c r="F179" s="120">
        <v>350000</v>
      </c>
      <c r="G179" s="85">
        <v>1</v>
      </c>
      <c r="H179" s="126">
        <v>35000</v>
      </c>
      <c r="I179" s="80">
        <v>385000</v>
      </c>
    </row>
    <row r="180" spans="1:10" ht="18" customHeight="1" x14ac:dyDescent="0.3">
      <c r="A180" s="82">
        <v>2835</v>
      </c>
      <c r="B180" s="93">
        <v>46044</v>
      </c>
      <c r="C180" s="83" t="s">
        <v>1013</v>
      </c>
      <c r="D180" s="113" t="s">
        <v>1198</v>
      </c>
      <c r="F180" s="120">
        <v>1200000</v>
      </c>
      <c r="G180" s="85">
        <v>1</v>
      </c>
      <c r="H180" s="126">
        <v>120000</v>
      </c>
      <c r="I180" s="80">
        <v>1320000</v>
      </c>
    </row>
    <row r="181" spans="1:10" ht="18" customHeight="1" x14ac:dyDescent="0.3">
      <c r="A181" s="82">
        <v>2836</v>
      </c>
      <c r="B181" s="93">
        <v>46044</v>
      </c>
      <c r="C181" s="83" t="s">
        <v>1013</v>
      </c>
      <c r="D181" s="113" t="s">
        <v>1696</v>
      </c>
      <c r="F181" s="120">
        <v>50000</v>
      </c>
      <c r="G181" s="85">
        <v>1</v>
      </c>
      <c r="H181" s="126">
        <v>5000</v>
      </c>
      <c r="I181" s="80">
        <v>55000</v>
      </c>
    </row>
    <row r="182" spans="1:10" ht="18" customHeight="1" x14ac:dyDescent="0.3">
      <c r="A182" s="82">
        <v>2837</v>
      </c>
      <c r="B182" s="93">
        <v>46045</v>
      </c>
      <c r="C182" s="83" t="s">
        <v>4954</v>
      </c>
      <c r="D182" s="113" t="s">
        <v>3451</v>
      </c>
      <c r="F182" s="120">
        <v>600000</v>
      </c>
      <c r="G182" s="85">
        <v>1</v>
      </c>
      <c r="I182" s="80">
        <v>600000</v>
      </c>
    </row>
    <row r="183" spans="1:10" ht="18" customHeight="1" x14ac:dyDescent="0.3">
      <c r="A183" s="82">
        <v>2838</v>
      </c>
      <c r="B183" s="93">
        <v>46045</v>
      </c>
      <c r="C183" s="83" t="s">
        <v>1297</v>
      </c>
      <c r="D183" s="113" t="s">
        <v>2142</v>
      </c>
      <c r="F183" s="120">
        <v>1650000</v>
      </c>
      <c r="G183" s="85">
        <v>1</v>
      </c>
      <c r="H183" s="126">
        <v>165000</v>
      </c>
      <c r="I183" s="80">
        <v>1815000</v>
      </c>
    </row>
    <row r="184" spans="1:10" ht="18" customHeight="1" x14ac:dyDescent="0.3">
      <c r="A184" s="82">
        <v>2839</v>
      </c>
      <c r="B184" s="93">
        <v>46045</v>
      </c>
      <c r="C184" s="83" t="s">
        <v>985</v>
      </c>
      <c r="D184" s="113" t="s">
        <v>1734</v>
      </c>
      <c r="F184" s="120">
        <v>650000</v>
      </c>
      <c r="G184" s="85">
        <v>1</v>
      </c>
      <c r="H184" s="126">
        <v>65000</v>
      </c>
      <c r="I184" s="80">
        <v>715000</v>
      </c>
    </row>
    <row r="185" spans="1:10" ht="18" customHeight="1" x14ac:dyDescent="0.3">
      <c r="A185" s="82">
        <v>2840</v>
      </c>
      <c r="B185" s="93">
        <v>46045</v>
      </c>
      <c r="C185" s="83" t="s">
        <v>1016</v>
      </c>
      <c r="D185" s="113" t="s">
        <v>1198</v>
      </c>
      <c r="F185" s="120">
        <v>1200000</v>
      </c>
      <c r="G185" s="85">
        <v>1</v>
      </c>
      <c r="I185" s="80">
        <v>1200000</v>
      </c>
    </row>
    <row r="186" spans="1:10" ht="18" customHeight="1" x14ac:dyDescent="0.3">
      <c r="A186" s="82">
        <v>2841</v>
      </c>
      <c r="B186" s="93">
        <v>46045</v>
      </c>
      <c r="C186" s="83" t="s">
        <v>1016</v>
      </c>
      <c r="D186" s="113" t="s">
        <v>1487</v>
      </c>
      <c r="F186" s="120">
        <v>350000</v>
      </c>
      <c r="G186" s="85">
        <v>1</v>
      </c>
      <c r="I186" s="80">
        <v>350000</v>
      </c>
    </row>
    <row r="187" spans="1:10" ht="18" customHeight="1" x14ac:dyDescent="0.3">
      <c r="A187" s="82">
        <v>2842</v>
      </c>
      <c r="B187" s="93">
        <v>46045</v>
      </c>
      <c r="C187" s="83" t="s">
        <v>4965</v>
      </c>
      <c r="D187" s="113" t="s">
        <v>2171</v>
      </c>
      <c r="F187" s="120">
        <v>50000</v>
      </c>
      <c r="G187" s="85">
        <v>1</v>
      </c>
      <c r="I187" s="80">
        <v>50000</v>
      </c>
    </row>
    <row r="188" spans="1:10" ht="18" customHeight="1" x14ac:dyDescent="0.3">
      <c r="A188" s="82">
        <v>2843</v>
      </c>
      <c r="B188" s="93">
        <v>46045</v>
      </c>
      <c r="C188" s="83" t="s">
        <v>4965</v>
      </c>
      <c r="D188" s="113" t="s">
        <v>4005</v>
      </c>
      <c r="F188" s="120">
        <v>300000</v>
      </c>
      <c r="G188" s="85">
        <v>1</v>
      </c>
      <c r="I188" s="80">
        <v>300000</v>
      </c>
    </row>
    <row r="189" spans="1:10" ht="18" customHeight="1" x14ac:dyDescent="0.3">
      <c r="A189" s="82">
        <v>2844</v>
      </c>
      <c r="B189" s="93">
        <v>46045</v>
      </c>
      <c r="C189" s="83" t="s">
        <v>4954</v>
      </c>
      <c r="D189" s="113" t="s">
        <v>4967</v>
      </c>
      <c r="J189" s="80">
        <v>-600000</v>
      </c>
    </row>
    <row r="190" spans="1:10" ht="18" customHeight="1" x14ac:dyDescent="0.3">
      <c r="A190" s="82">
        <v>2845</v>
      </c>
      <c r="B190" s="93">
        <v>46045</v>
      </c>
      <c r="C190" s="83" t="s">
        <v>1858</v>
      </c>
      <c r="D190" s="113" t="s">
        <v>4841</v>
      </c>
      <c r="J190" s="80">
        <v>-1100000</v>
      </c>
    </row>
    <row r="191" spans="1:10" ht="18" customHeight="1" x14ac:dyDescent="0.3">
      <c r="A191" s="82">
        <v>2846</v>
      </c>
      <c r="B191" s="93">
        <v>46045</v>
      </c>
      <c r="C191" s="83" t="s">
        <v>1382</v>
      </c>
      <c r="D191" s="113" t="s">
        <v>4290</v>
      </c>
      <c r="J191" s="80">
        <v>-1100000</v>
      </c>
    </row>
    <row r="192" spans="1:10" ht="18" customHeight="1" x14ac:dyDescent="0.3">
      <c r="A192" s="82">
        <v>2847</v>
      </c>
      <c r="B192" s="93">
        <v>46045</v>
      </c>
      <c r="C192" s="83" t="s">
        <v>1449</v>
      </c>
      <c r="D192" s="113" t="s">
        <v>4968</v>
      </c>
      <c r="J192" s="80">
        <v>-2720000</v>
      </c>
    </row>
    <row r="193" spans="1:10" ht="18" customHeight="1" x14ac:dyDescent="0.3">
      <c r="A193" s="82">
        <v>2848</v>
      </c>
      <c r="B193" s="93">
        <v>46045</v>
      </c>
      <c r="C193" s="83" t="s">
        <v>4012</v>
      </c>
      <c r="D193" s="113" t="s">
        <v>4969</v>
      </c>
      <c r="J193" s="80">
        <v>-400000</v>
      </c>
    </row>
    <row r="194" spans="1:10" ht="18" customHeight="1" x14ac:dyDescent="0.3">
      <c r="A194" s="82">
        <v>2849</v>
      </c>
      <c r="B194" s="93">
        <v>46045</v>
      </c>
      <c r="C194" s="83" t="s">
        <v>2777</v>
      </c>
      <c r="D194" s="113" t="s">
        <v>4970</v>
      </c>
      <c r="J194" s="80">
        <v>-650000</v>
      </c>
    </row>
    <row r="195" spans="1:10" ht="18" customHeight="1" x14ac:dyDescent="0.3">
      <c r="A195" s="82">
        <v>2850</v>
      </c>
      <c r="B195" s="93">
        <v>46045</v>
      </c>
      <c r="C195" s="83" t="s">
        <v>3189</v>
      </c>
      <c r="D195" s="113" t="s">
        <v>4159</v>
      </c>
      <c r="J195" s="80">
        <v>-250000</v>
      </c>
    </row>
    <row r="196" spans="1:10" ht="18" customHeight="1" x14ac:dyDescent="0.3">
      <c r="A196" s="82">
        <v>2851</v>
      </c>
      <c r="B196" s="93">
        <v>46045</v>
      </c>
      <c r="C196" s="83" t="s">
        <v>1016</v>
      </c>
      <c r="D196" s="113" t="s">
        <v>4971</v>
      </c>
      <c r="J196" s="80">
        <v>-500000</v>
      </c>
    </row>
    <row r="197" spans="1:10" ht="18" customHeight="1" x14ac:dyDescent="0.3">
      <c r="A197" s="82">
        <v>2852</v>
      </c>
      <c r="B197" s="93">
        <v>46045</v>
      </c>
      <c r="C197" s="83" t="s">
        <v>4471</v>
      </c>
      <c r="D197" s="113" t="s">
        <v>2047</v>
      </c>
      <c r="J197" s="80">
        <v>-2750000</v>
      </c>
    </row>
    <row r="200" spans="1:10" ht="18" customHeight="1" x14ac:dyDescent="0.3">
      <c r="I200" s="126"/>
    </row>
    <row r="201" spans="1:10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3455000</v>
      </c>
      <c r="D2" s="58">
        <f t="shared" ref="D2:D65" si="0">RANK(C2,C:C,0)</f>
        <v>2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47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19</v>
      </c>
    </row>
    <row r="5" spans="1:6" x14ac:dyDescent="0.3">
      <c r="B5" s="58" t="s">
        <v>1327</v>
      </c>
      <c r="C5" s="301">
        <f>SUMIF(BTS_매출관리!C:C,B5,BTS_매출관리!I:I)</f>
        <v>850000</v>
      </c>
      <c r="D5" s="58">
        <f t="shared" si="0"/>
        <v>31</v>
      </c>
    </row>
    <row r="6" spans="1:6" x14ac:dyDescent="0.3">
      <c r="B6" s="58" t="s">
        <v>1344</v>
      </c>
      <c r="C6" s="301">
        <f>SUMIF(BTS_매출관리!C:C,B6,BTS_매출관리!I:I)</f>
        <v>2559000</v>
      </c>
      <c r="D6" s="58">
        <f t="shared" si="0"/>
        <v>8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41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33</v>
      </c>
    </row>
    <row r="9" spans="1:6" x14ac:dyDescent="0.3">
      <c r="B9" s="58" t="s">
        <v>2205</v>
      </c>
      <c r="C9" s="301">
        <f>SUMIF(BTS_매출관리!C:C,B9,BTS_매출관리!I:I)</f>
        <v>2035000</v>
      </c>
      <c r="D9" s="58">
        <f t="shared" si="0"/>
        <v>13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47</v>
      </c>
    </row>
    <row r="11" spans="1:6" x14ac:dyDescent="0.3">
      <c r="B11" s="58" t="s">
        <v>1324</v>
      </c>
      <c r="C11" s="301">
        <f>SUMIF(BTS_매출관리!C:C,B11,BTS_매출관리!I:I)</f>
        <v>1275000</v>
      </c>
      <c r="D11" s="58">
        <f t="shared" si="0"/>
        <v>22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47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47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47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4</v>
      </c>
    </row>
    <row r="16" spans="1:6" x14ac:dyDescent="0.3">
      <c r="B16" s="269" t="s">
        <v>1306</v>
      </c>
      <c r="C16" s="268">
        <f>SUMIF(BTS_매출관리!C:C,B16,BTS_매출관리!I:I)</f>
        <v>2700000</v>
      </c>
      <c r="D16" s="269">
        <f t="shared" si="0"/>
        <v>7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47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47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21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47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45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47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47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47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14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1850000</v>
      </c>
      <c r="D26" s="269">
        <f t="shared" si="0"/>
        <v>16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47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715000</v>
      </c>
      <c r="D28" s="58">
        <f t="shared" si="0"/>
        <v>34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450000</v>
      </c>
      <c r="D29" s="269">
        <f t="shared" si="0"/>
        <v>40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47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43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47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47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47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6510000</v>
      </c>
      <c r="D35" s="58">
        <f t="shared" si="0"/>
        <v>1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47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47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47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47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1200000</v>
      </c>
      <c r="D40" s="58">
        <f t="shared" si="0"/>
        <v>23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47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45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16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1007500</v>
      </c>
      <c r="D44" s="58">
        <f t="shared" si="0"/>
        <v>29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150000</v>
      </c>
      <c r="D45" s="269">
        <f t="shared" si="0"/>
        <v>43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47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47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47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47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47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47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26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47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5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47</v>
      </c>
    </row>
    <row r="56" spans="2:7" x14ac:dyDescent="0.3">
      <c r="B56" s="47" t="s">
        <v>1016</v>
      </c>
      <c r="C56" s="302">
        <f>SUMIF(BTS_매출관리!C:C,B56,BTS_매출관리!I:I)</f>
        <v>2170000</v>
      </c>
      <c r="D56" s="47">
        <f t="shared" si="0"/>
        <v>10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18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47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47</v>
      </c>
    </row>
    <row r="60" spans="2:7" x14ac:dyDescent="0.3">
      <c r="B60" s="47" t="s">
        <v>1298</v>
      </c>
      <c r="C60" s="302">
        <f>SUMIF(BTS_매출관리!C:C,B60,BTS_매출관리!I:I)</f>
        <v>2183500</v>
      </c>
      <c r="D60" s="47">
        <f t="shared" si="0"/>
        <v>9</v>
      </c>
    </row>
    <row r="61" spans="2:7" x14ac:dyDescent="0.3">
      <c r="B61" s="47" t="s">
        <v>1337</v>
      </c>
      <c r="C61" s="302">
        <f>SUMIF(BTS_매출관리!C:C,B61,BTS_매출관리!I:I)</f>
        <v>2150000</v>
      </c>
      <c r="D61" s="47">
        <f t="shared" si="0"/>
        <v>11</v>
      </c>
    </row>
    <row r="62" spans="2:7" x14ac:dyDescent="0.3">
      <c r="B62" s="47" t="s">
        <v>1262</v>
      </c>
      <c r="C62" s="302">
        <f>SUMIF(BTS_매출관리!C:C,B62,BTS_매출관리!I:I)</f>
        <v>1200000</v>
      </c>
      <c r="D62" s="47">
        <f t="shared" si="0"/>
        <v>23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47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47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47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47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47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14</v>
      </c>
    </row>
    <row r="69" spans="2:4" x14ac:dyDescent="0.3">
      <c r="B69" s="47" t="s">
        <v>1294</v>
      </c>
      <c r="C69" s="302">
        <f>SUMIF(BTS_매출관리!C:C,B69,BTS_매출관리!I:I)</f>
        <v>1100000</v>
      </c>
      <c r="D69" s="47">
        <f t="shared" si="1"/>
        <v>26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47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47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20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6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47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47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47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47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47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47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47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47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47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28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47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47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47</v>
      </c>
    </row>
    <row r="87" spans="2:4" x14ac:dyDescent="0.3">
      <c r="B87" t="s">
        <v>1895</v>
      </c>
      <c r="C87" s="300">
        <f>SUMIF(BTS_매출관리!C:C,B87,BTS_매출관리!I:I)</f>
        <v>3270000</v>
      </c>
      <c r="D87">
        <f t="shared" si="1"/>
        <v>3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47</v>
      </c>
    </row>
    <row r="89" spans="2:4" x14ac:dyDescent="0.3">
      <c r="B89" t="s">
        <v>1274</v>
      </c>
      <c r="C89" s="300">
        <f>SUMIF(BTS_매출관리!C:C,B89,BTS_매출관리!I:I)</f>
        <v>600000</v>
      </c>
      <c r="D89">
        <f t="shared" si="1"/>
        <v>36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47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47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47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47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47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47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47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47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47</v>
      </c>
    </row>
    <row r="99" spans="2:4" x14ac:dyDescent="0.3">
      <c r="B99" t="s">
        <v>1266</v>
      </c>
      <c r="C99" s="300">
        <f>SUMIF(BTS_매출관리!C:C,B99,BTS_매출관리!I:I)</f>
        <v>500000</v>
      </c>
      <c r="D99">
        <f t="shared" si="1"/>
        <v>39</v>
      </c>
    </row>
    <row r="100" spans="2:4" x14ac:dyDescent="0.3">
      <c r="B100" t="s">
        <v>2777</v>
      </c>
      <c r="C100" s="52">
        <f>SUMIF(BTS_매출관리!C:C,B100,BTS_매출관리!I:I)</f>
        <v>650000</v>
      </c>
      <c r="D100">
        <f t="shared" si="1"/>
        <v>35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47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47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47</v>
      </c>
    </row>
    <row r="104" spans="2:4" x14ac:dyDescent="0.3">
      <c r="B104" t="s">
        <v>2730</v>
      </c>
      <c r="C104" s="52">
        <f>SUMIF(BTS_매출관리!C:C,B104,BTS_매출관리!I:I)</f>
        <v>2150000</v>
      </c>
      <c r="D104">
        <f t="shared" si="1"/>
        <v>11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47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47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47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47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47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47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47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36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47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47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47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47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47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47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47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47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47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47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23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30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47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47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47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47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47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47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47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47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47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47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47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47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47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47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32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47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47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47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47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47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47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36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47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47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47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47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47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47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47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47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47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47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47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47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47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47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47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47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47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47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47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47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47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47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47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47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47</v>
      </c>
    </row>
    <row r="172" spans="2:4" x14ac:dyDescent="0.3">
      <c r="B172" t="s">
        <v>1087</v>
      </c>
      <c r="C172" s="52">
        <f>SUMIF(BTS_매출관리!C:C,B172,BTS_매출관리!I:I)</f>
        <v>350000</v>
      </c>
      <c r="D172">
        <f t="shared" si="2"/>
        <v>42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47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47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47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47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47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47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47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47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47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47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47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47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47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47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47</v>
      </c>
    </row>
    <row r="188" spans="2:4" x14ac:dyDescent="0.3">
      <c r="C188" s="52">
        <f>SUMIF(BTS_매출관리!C:C,B188,BTS_매출관리!I:I)</f>
        <v>0</v>
      </c>
      <c r="D188">
        <f t="shared" si="2"/>
        <v>47</v>
      </c>
    </row>
    <row r="189" spans="2:4" x14ac:dyDescent="0.3">
      <c r="C189" s="52">
        <f>SUMIF(BTS_매출관리!C:C,B189,BTS_매출관리!I:I)</f>
        <v>0</v>
      </c>
      <c r="D189">
        <f t="shared" si="2"/>
        <v>47</v>
      </c>
    </row>
    <row r="190" spans="2:4" x14ac:dyDescent="0.3">
      <c r="C190" s="52">
        <f>SUMIF(BTS_매출관리!C:C,B190,BTS_매출관리!I:I)</f>
        <v>0</v>
      </c>
      <c r="D190">
        <f t="shared" si="2"/>
        <v>47</v>
      </c>
    </row>
    <row r="191" spans="2:4" x14ac:dyDescent="0.3">
      <c r="C191" s="52">
        <f>SUMIF(BTS_매출관리!C:C,B191,BTS_매출관리!I:I)</f>
        <v>0</v>
      </c>
      <c r="D191">
        <f t="shared" si="2"/>
        <v>47</v>
      </c>
    </row>
    <row r="192" spans="2:4" x14ac:dyDescent="0.3">
      <c r="C192" s="52">
        <f>SUMIF(BTS_매출관리!C:C,B192,BTS_매출관리!I:I)</f>
        <v>0</v>
      </c>
      <c r="D192">
        <f t="shared" si="2"/>
        <v>47</v>
      </c>
    </row>
    <row r="193" spans="3:4" x14ac:dyDescent="0.3">
      <c r="C193" s="52">
        <f>SUMIF(BTS_매출관리!C:C,B193,BTS_매출관리!I:I)</f>
        <v>0</v>
      </c>
      <c r="D193">
        <f t="shared" si="2"/>
        <v>47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47</v>
      </c>
    </row>
    <row r="195" spans="3:4" x14ac:dyDescent="0.3">
      <c r="C195" s="52">
        <f>SUMIF(BTS_매출관리!C:C,B195,BTS_매출관리!I:I)</f>
        <v>0</v>
      </c>
      <c r="D195">
        <f t="shared" si="3"/>
        <v>47</v>
      </c>
    </row>
    <row r="196" spans="3:4" x14ac:dyDescent="0.3">
      <c r="C196" s="52">
        <f>SUMIF(BTS_매출관리!C:C,B196,BTS_매출관리!I:I)</f>
        <v>0</v>
      </c>
      <c r="D196">
        <f t="shared" si="3"/>
        <v>47</v>
      </c>
    </row>
    <row r="197" spans="3:4" x14ac:dyDescent="0.3">
      <c r="C197" s="52">
        <f>SUMIF(BTS_매출관리!C:C,B197,BTS_매출관리!I:I)</f>
        <v>0</v>
      </c>
      <c r="D197">
        <f t="shared" si="3"/>
        <v>47</v>
      </c>
    </row>
    <row r="198" spans="3:4" x14ac:dyDescent="0.3">
      <c r="C198" s="52">
        <f>SUMIF(BTS_매출관리!C:C,B198,BTS_매출관리!I:I)</f>
        <v>0</v>
      </c>
      <c r="D198">
        <f t="shared" si="3"/>
        <v>47</v>
      </c>
    </row>
    <row r="199" spans="3:4" x14ac:dyDescent="0.3">
      <c r="C199" s="52">
        <f>SUMIF(BTS_매출관리!C:C,B199,BTS_매출관리!I:I)</f>
        <v>0</v>
      </c>
      <c r="D199">
        <f t="shared" si="3"/>
        <v>47</v>
      </c>
    </row>
    <row r="200" spans="3:4" x14ac:dyDescent="0.3">
      <c r="C200" s="52">
        <f>SUMIF(BTS_매출관리!C:C,B200,BTS_매출관리!I:I)</f>
        <v>0</v>
      </c>
      <c r="D200">
        <f t="shared" si="3"/>
        <v>47</v>
      </c>
    </row>
    <row r="201" spans="3:4" x14ac:dyDescent="0.3">
      <c r="C201" s="52">
        <f>SUMIF(BTS_매출관리!C:C,B201,BTS_매출관리!I:I)</f>
        <v>0</v>
      </c>
      <c r="D201">
        <f t="shared" si="3"/>
        <v>47</v>
      </c>
    </row>
    <row r="202" spans="3:4" x14ac:dyDescent="0.3">
      <c r="C202" s="52">
        <f>SUMIF(BTS_매출관리!C:C,B202,BTS_매출관리!I:I)</f>
        <v>0</v>
      </c>
      <c r="D202">
        <f t="shared" si="3"/>
        <v>47</v>
      </c>
    </row>
    <row r="203" spans="3:4" x14ac:dyDescent="0.3">
      <c r="C203" s="52">
        <f>SUMIF(BTS_매출관리!C:C,B203,BTS_매출관리!I:I)</f>
        <v>0</v>
      </c>
      <c r="D203">
        <f t="shared" si="3"/>
        <v>47</v>
      </c>
    </row>
    <row r="204" spans="3:4" x14ac:dyDescent="0.3">
      <c r="C204" s="52">
        <f>SUMIF(BTS_매출관리!C:C,B204,BTS_매출관리!I:I)</f>
        <v>0</v>
      </c>
      <c r="D204">
        <f t="shared" si="3"/>
        <v>47</v>
      </c>
    </row>
    <row r="205" spans="3:4" x14ac:dyDescent="0.3">
      <c r="C205" s="52">
        <f>SUMIF(BTS_매출관리!C:C,B205,BTS_매출관리!I:I)</f>
        <v>0</v>
      </c>
      <c r="D205">
        <f t="shared" si="3"/>
        <v>47</v>
      </c>
    </row>
    <row r="206" spans="3:4" x14ac:dyDescent="0.3">
      <c r="C206" s="52">
        <f>SUMIF(BTS_매출관리!C:C,B206,BTS_매출관리!I:I)</f>
        <v>0</v>
      </c>
      <c r="D206">
        <f t="shared" si="3"/>
        <v>47</v>
      </c>
    </row>
    <row r="207" spans="3:4" x14ac:dyDescent="0.3">
      <c r="C207" s="52">
        <f>SUMIF(BTS_매출관리!C:C,B207,BTS_매출관리!I:I)</f>
        <v>0</v>
      </c>
      <c r="D207">
        <f t="shared" si="3"/>
        <v>47</v>
      </c>
    </row>
    <row r="208" spans="3:4" x14ac:dyDescent="0.3">
      <c r="C208" s="52">
        <f>SUMIF(BTS_매출관리!C:C,B208,BTS_매출관리!I:I)</f>
        <v>0</v>
      </c>
      <c r="D208">
        <f t="shared" si="3"/>
        <v>47</v>
      </c>
    </row>
    <row r="209" spans="3:4" x14ac:dyDescent="0.3">
      <c r="C209" s="52">
        <f>SUMIF(BTS_매출관리!C:C,B209,BTS_매출관리!I:I)</f>
        <v>0</v>
      </c>
      <c r="D209">
        <f t="shared" si="3"/>
        <v>47</v>
      </c>
    </row>
    <row r="210" spans="3:4" x14ac:dyDescent="0.3">
      <c r="C210" s="52">
        <f>SUMIF(BTS_매출관리!C:C,B210,BTS_매출관리!I:I)</f>
        <v>0</v>
      </c>
      <c r="D210">
        <f t="shared" si="3"/>
        <v>47</v>
      </c>
    </row>
    <row r="211" spans="3:4" x14ac:dyDescent="0.3">
      <c r="C211" s="52">
        <f>SUMIF(BTS_매출관리!C:C,B211,BTS_매출관리!I:I)</f>
        <v>0</v>
      </c>
      <c r="D211">
        <f t="shared" si="3"/>
        <v>47</v>
      </c>
    </row>
    <row r="212" spans="3:4" x14ac:dyDescent="0.3">
      <c r="C212" s="52">
        <f>SUMIF(BTS_매출관리!C:C,B212,BTS_매출관리!I:I)</f>
        <v>0</v>
      </c>
      <c r="D212">
        <f t="shared" si="3"/>
        <v>47</v>
      </c>
    </row>
    <row r="213" spans="3:4" x14ac:dyDescent="0.3">
      <c r="C213" s="52">
        <f>SUMIF(BTS_매출관리!C:C,B213,BTS_매출관리!I:I)</f>
        <v>0</v>
      </c>
      <c r="D213">
        <f t="shared" si="3"/>
        <v>47</v>
      </c>
    </row>
    <row r="214" spans="3:4" x14ac:dyDescent="0.3">
      <c r="C214" s="52">
        <f>SUMIF(BTS_매출관리!C:C,B214,BTS_매출관리!I:I)</f>
        <v>0</v>
      </c>
      <c r="D214">
        <f t="shared" si="3"/>
        <v>47</v>
      </c>
    </row>
    <row r="215" spans="3:4" x14ac:dyDescent="0.3">
      <c r="C215" s="52">
        <f>SUMIF(BTS_매출관리!C:C,B215,BTS_매출관리!I:I)</f>
        <v>0</v>
      </c>
      <c r="D215">
        <f t="shared" si="3"/>
        <v>47</v>
      </c>
    </row>
    <row r="216" spans="3:4" x14ac:dyDescent="0.3">
      <c r="C216" s="52">
        <f>SUMIF(BTS_매출관리!C:C,B216,BTS_매출관리!I:I)</f>
        <v>0</v>
      </c>
      <c r="D216">
        <f t="shared" si="3"/>
        <v>47</v>
      </c>
    </row>
    <row r="217" spans="3:4" x14ac:dyDescent="0.3">
      <c r="C217" s="52">
        <f>SUMIF(BTS_매출관리!C:C,B217,BTS_매출관리!I:I)</f>
        <v>0</v>
      </c>
      <c r="D217">
        <f t="shared" si="3"/>
        <v>47</v>
      </c>
    </row>
    <row r="218" spans="3:4" x14ac:dyDescent="0.3">
      <c r="C218" s="52">
        <f>SUMIF(BTS_매출관리!C:C,B218,BTS_매출관리!I:I)</f>
        <v>0</v>
      </c>
      <c r="D218">
        <f t="shared" si="3"/>
        <v>47</v>
      </c>
    </row>
    <row r="219" spans="3:4" x14ac:dyDescent="0.3">
      <c r="C219" s="52">
        <f>SUMIF(BTS_매출관리!C:C,B219,BTS_매출관리!I:I)</f>
        <v>0</v>
      </c>
      <c r="D219">
        <f t="shared" si="3"/>
        <v>47</v>
      </c>
    </row>
    <row r="220" spans="3:4" x14ac:dyDescent="0.3">
      <c r="C220" s="52">
        <f>SUMIF(BTS_매출관리!C:C,B220,BTS_매출관리!I:I)</f>
        <v>0</v>
      </c>
      <c r="D220">
        <f t="shared" si="3"/>
        <v>47</v>
      </c>
    </row>
    <row r="221" spans="3:4" x14ac:dyDescent="0.3">
      <c r="C221" s="52">
        <f>SUMIF(BTS_매출관리!C:C,B221,BTS_매출관리!I:I)</f>
        <v>0</v>
      </c>
      <c r="D221">
        <f t="shared" si="3"/>
        <v>47</v>
      </c>
    </row>
    <row r="222" spans="3:4" x14ac:dyDescent="0.3">
      <c r="C222" s="52">
        <f>SUMIF(BTS_매출관리!C:C,B222,BTS_매출관리!I:I)</f>
        <v>0</v>
      </c>
      <c r="D222">
        <f t="shared" si="3"/>
        <v>47</v>
      </c>
    </row>
    <row r="223" spans="3:4" x14ac:dyDescent="0.3">
      <c r="C223" s="52">
        <f>SUMIF(BTS_매출관리!C:C,B223,BTS_매출관리!I:I)</f>
        <v>0</v>
      </c>
      <c r="D223">
        <f t="shared" si="3"/>
        <v>47</v>
      </c>
    </row>
    <row r="224" spans="3:4" x14ac:dyDescent="0.3">
      <c r="C224" s="52">
        <f>SUMIF(BTS_매출관리!C:C,B224,BTS_매출관리!I:I)</f>
        <v>0</v>
      </c>
      <c r="D224">
        <f t="shared" si="3"/>
        <v>47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1162</v>
      </c>
      <c r="B3" s="37" t="s">
        <v>59</v>
      </c>
      <c r="C3" s="515" t="s">
        <v>1532</v>
      </c>
      <c r="D3" s="516"/>
      <c r="E3" s="516"/>
      <c r="F3" s="516"/>
      <c r="G3" s="516"/>
      <c r="H3" s="516"/>
      <c r="I3" s="516"/>
      <c r="J3" s="517"/>
      <c r="K3" s="397" t="s">
        <v>1163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1091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1128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1163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62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1487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4447</v>
      </c>
      <c r="D1235" t="s">
        <v>4452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4453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4454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4455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4456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4457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4460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4461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4463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4464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4465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4468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4474</v>
      </c>
    </row>
    <row r="1248" spans="1:4" x14ac:dyDescent="0.3">
      <c r="A1248">
        <v>1272</v>
      </c>
      <c r="B1248" s="13">
        <v>45992</v>
      </c>
      <c r="C1248" t="s">
        <v>4471</v>
      </c>
      <c r="D1248" t="s">
        <v>4475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4476</v>
      </c>
    </row>
    <row r="1250" spans="1:4" x14ac:dyDescent="0.3">
      <c r="A1250">
        <v>1274</v>
      </c>
      <c r="B1250" s="13">
        <v>45993</v>
      </c>
      <c r="C1250" t="s">
        <v>4479</v>
      </c>
      <c r="D1250" t="s">
        <v>4482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4483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4484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4489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4490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4491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4492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4493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4494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4495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4503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4504</v>
      </c>
    </row>
    <row r="1262" spans="1:4" x14ac:dyDescent="0.3">
      <c r="A1262">
        <v>1286</v>
      </c>
      <c r="B1262" s="13">
        <v>45995</v>
      </c>
      <c r="C1262" t="s">
        <v>4500</v>
      </c>
      <c r="D1262" t="s">
        <v>4505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4510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4511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4512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4513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4514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4518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4519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4520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4521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4522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4523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4528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4529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4530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4531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4532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4533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4534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4535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4541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4542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4543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4544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4545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4546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4551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4552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4554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4557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4565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4568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4571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4572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4573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4628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4629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4630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4632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4640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4641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4642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4643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4644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4645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4646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4647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4648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4649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4650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4655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4656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4660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4661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4662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4663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4664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4665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4666</v>
      </c>
    </row>
    <row r="1321" spans="1:4" x14ac:dyDescent="0.3">
      <c r="A1321">
        <v>1345</v>
      </c>
      <c r="B1321" s="13">
        <v>46009</v>
      </c>
      <c r="C1321" t="s">
        <v>4669</v>
      </c>
      <c r="D1321" t="s">
        <v>4672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4673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4674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4675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4676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4677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4686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4687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4688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4689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4690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4691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4699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4702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4704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4705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4706</v>
      </c>
    </row>
    <row r="1338" spans="1:4" x14ac:dyDescent="0.3">
      <c r="A1338">
        <v>1362</v>
      </c>
      <c r="B1338" s="13">
        <v>46013</v>
      </c>
      <c r="C1338" t="s">
        <v>4669</v>
      </c>
      <c r="D1338" t="s">
        <v>4707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4708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4710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4716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4717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4719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4720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4721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4722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4723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4729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4730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4731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4732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4736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4737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4738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4740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4741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4744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4748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4749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4752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4754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4755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4757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4758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4759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4761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4768</v>
      </c>
    </row>
    <row r="1368" spans="1:4" x14ac:dyDescent="0.3">
      <c r="A1368">
        <v>1392</v>
      </c>
      <c r="B1368" s="13">
        <v>46024</v>
      </c>
      <c r="C1368" t="s">
        <v>4777</v>
      </c>
      <c r="D1368" t="s">
        <v>4783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4784</v>
      </c>
    </row>
    <row r="1370" spans="1:4" x14ac:dyDescent="0.3">
      <c r="A1370">
        <v>1394</v>
      </c>
      <c r="B1370" s="13">
        <v>46024</v>
      </c>
      <c r="C1370" t="s">
        <v>4780</v>
      </c>
      <c r="D1370" t="s">
        <v>4785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4786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4787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4788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4789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4792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4795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4796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4797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4799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4800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4801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4811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4812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4813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4814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4815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4818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4819</v>
      </c>
    </row>
    <row r="1389" spans="1:4" x14ac:dyDescent="0.3">
      <c r="A1389">
        <v>1413</v>
      </c>
      <c r="B1389" s="13">
        <v>46029</v>
      </c>
      <c r="C1389" t="s">
        <v>4669</v>
      </c>
      <c r="D1389" t="s">
        <v>4824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4825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4826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4828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4835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4836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4837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4839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4840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4848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4850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4853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4854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4855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4856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4857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4858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4865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4866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4867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4868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4869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4870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4871</v>
      </c>
    </row>
    <row r="1413" spans="1:4" x14ac:dyDescent="0.3">
      <c r="A1413">
        <v>1437</v>
      </c>
      <c r="B1413" s="13">
        <v>46034</v>
      </c>
      <c r="C1413" t="s">
        <v>4859</v>
      </c>
      <c r="D1413" t="s">
        <v>4872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4873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4874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4875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4876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4877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4878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4889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4910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4914</v>
      </c>
    </row>
    <row r="1434" spans="1:4" x14ac:dyDescent="0.3">
      <c r="A1434">
        <v>1458</v>
      </c>
      <c r="B1434" s="13">
        <v>46038</v>
      </c>
      <c r="C1434" t="s">
        <v>3871</v>
      </c>
      <c r="D1434" t="s">
        <v>4915</v>
      </c>
    </row>
    <row r="1435" spans="1:4" x14ac:dyDescent="0.3">
      <c r="A1435">
        <v>1459</v>
      </c>
      <c r="B1435" s="13">
        <v>46039</v>
      </c>
      <c r="C1435" t="s">
        <v>4391</v>
      </c>
      <c r="D1435" t="s">
        <v>4917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4920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4921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4932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4933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4934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4935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4936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4937</v>
      </c>
    </row>
    <row r="1445" spans="1:4" x14ac:dyDescent="0.3">
      <c r="A1445">
        <v>1469</v>
      </c>
      <c r="B1445" s="13">
        <v>46042</v>
      </c>
      <c r="C1445" t="s">
        <v>3948</v>
      </c>
      <c r="D1445" t="s">
        <v>4938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4941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4944</v>
      </c>
    </row>
    <row r="1448" spans="1:4" x14ac:dyDescent="0.3">
      <c r="A1448">
        <v>1472</v>
      </c>
      <c r="B1448" s="13">
        <v>46043</v>
      </c>
      <c r="C1448" t="s">
        <v>4471</v>
      </c>
      <c r="D1448" t="s">
        <v>4945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4947</v>
      </c>
    </row>
    <row r="1450" spans="1:4" x14ac:dyDescent="0.3">
      <c r="A1450">
        <v>1474</v>
      </c>
      <c r="B1450" s="13">
        <v>46043</v>
      </c>
      <c r="C1450" t="s">
        <v>4012</v>
      </c>
      <c r="D1450" t="s">
        <v>4948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4949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4951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4952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4953</v>
      </c>
    </row>
    <row r="1455" spans="1:4" x14ac:dyDescent="0.3">
      <c r="A1455">
        <v>1479</v>
      </c>
      <c r="B1455" s="13">
        <v>46045</v>
      </c>
      <c r="C1455" t="s">
        <v>4954</v>
      </c>
      <c r="D1455" t="s">
        <v>4959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4960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4962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4964</v>
      </c>
    </row>
    <row r="1459" spans="1:4" x14ac:dyDescent="0.3">
      <c r="A1459">
        <v>1483</v>
      </c>
      <c r="B1459" s="13">
        <v>46045</v>
      </c>
      <c r="C1459" t="s">
        <v>4965</v>
      </c>
      <c r="D1459" t="s">
        <v>4966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4974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4975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4922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219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 t="s">
        <v>4972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500000</v>
      </c>
      <c r="I4" s="52" t="s">
        <v>4972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4972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4830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  <c r="I17" s="52" t="s">
        <v>4972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4756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J19" t="s">
        <v>4973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4899</v>
      </c>
      <c r="H20" s="194">
        <f>SUMIF(주문_리스트!C:C,거래처!B20,주문_리스트!K:K)+SUMIF(주문_리스트!C:C,거래처!B20,주문_리스트!L:L)-10000</f>
        <v>384999.69999999925</v>
      </c>
      <c r="I20" s="52" t="s">
        <v>4972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4923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4537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  <c r="I26" s="52" t="s">
        <v>4972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4696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4694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1870000</v>
      </c>
      <c r="I32" s="52" t="s">
        <v>4972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3455000</v>
      </c>
      <c r="I37" s="52" t="s">
        <v>4972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1869999.8999999985</v>
      </c>
      <c r="I38" s="52" t="s">
        <v>4972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4698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4972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1200000</v>
      </c>
      <c r="I51" s="52" t="s">
        <v>4972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4972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350000</v>
      </c>
      <c r="I55" s="52" t="s">
        <v>4972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4972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  <c r="I73" s="52" t="s">
        <v>4972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450000</v>
      </c>
      <c r="I74" s="52" t="s">
        <v>4972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1275000</v>
      </c>
      <c r="I76" s="52" t="s">
        <v>4972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4830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850000</v>
      </c>
      <c r="I79" s="52" t="s">
        <v>4972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4693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2035000</v>
      </c>
      <c r="I94" s="52" t="s">
        <v>4972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4679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4972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715000</v>
      </c>
      <c r="I100" s="52" t="s">
        <v>4972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4770</v>
      </c>
    </row>
    <row r="102" spans="1:9" x14ac:dyDescent="0.3">
      <c r="A102" s="47">
        <v>101</v>
      </c>
      <c r="B102" t="s">
        <v>1346</v>
      </c>
      <c r="C102" t="s">
        <v>4895</v>
      </c>
      <c r="E102" t="s">
        <v>4896</v>
      </c>
      <c r="F102" t="s">
        <v>4897</v>
      </c>
      <c r="G102" t="s">
        <v>4898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4923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4527</v>
      </c>
      <c r="H108" s="194">
        <f>SUMIF(주문_리스트!C:C,거래처!B108,주문_리스트!K:K)+SUMIF(주문_리스트!C:C,거래처!B108,주문_리스트!L:L)</f>
        <v>0</v>
      </c>
      <c r="I108" s="52" t="s">
        <v>4652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4972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580000</v>
      </c>
      <c r="I113" s="52" t="s">
        <v>4972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4770</v>
      </c>
    </row>
    <row r="115" spans="1:9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4698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450000</v>
      </c>
      <c r="I118" s="52" t="s">
        <v>4830</v>
      </c>
    </row>
    <row r="119" spans="1:9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4526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4845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4633</v>
      </c>
      <c r="C140" t="s">
        <v>4634</v>
      </c>
      <c r="E140" t="s">
        <v>4635</v>
      </c>
      <c r="F140" t="s">
        <v>4636</v>
      </c>
      <c r="G140" t="s">
        <v>4637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4923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4692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4756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  <c r="I190" s="52" t="s">
        <v>4972</v>
      </c>
    </row>
    <row r="191" spans="1:9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4547</v>
      </c>
    </row>
    <row r="201" spans="1:9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4718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4448</v>
      </c>
      <c r="C208" t="s">
        <v>4449</v>
      </c>
      <c r="E208" t="s">
        <v>4450</v>
      </c>
      <c r="F208" t="s">
        <v>4451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4471</v>
      </c>
      <c r="C209" t="s">
        <v>4472</v>
      </c>
      <c r="E209" t="s">
        <v>4473</v>
      </c>
      <c r="F209" t="s">
        <v>963</v>
      </c>
      <c r="G209" t="s">
        <v>4478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4479</v>
      </c>
      <c r="C210" t="s">
        <v>4480</v>
      </c>
      <c r="E210" t="s">
        <v>4481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4500</v>
      </c>
      <c r="C211" t="s">
        <v>4501</v>
      </c>
      <c r="E211" t="s">
        <v>4502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4669</v>
      </c>
      <c r="C212" t="s">
        <v>4670</v>
      </c>
      <c r="E212" t="s">
        <v>4671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4777</v>
      </c>
      <c r="C213" t="s">
        <v>4778</v>
      </c>
      <c r="E213" t="s">
        <v>4779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4780</v>
      </c>
      <c r="C214" t="s">
        <v>4781</v>
      </c>
      <c r="E214" t="s">
        <v>4782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4860</v>
      </c>
      <c r="C215" t="s">
        <v>4861</v>
      </c>
      <c r="E215" t="s">
        <v>4862</v>
      </c>
      <c r="F215" t="s">
        <v>4863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4905</v>
      </c>
      <c r="E216" t="s">
        <v>4906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4955</v>
      </c>
      <c r="C217" t="s">
        <v>4956</v>
      </c>
      <c r="E217" t="s">
        <v>4957</v>
      </c>
      <c r="F217" t="s">
        <v>4958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4"/>
  <sheetViews>
    <sheetView zoomScale="115" zoomScaleNormal="115" workbookViewId="0">
      <pane xSplit="2" ySplit="1" topLeftCell="C258" activePane="bottomRight" state="frozen"/>
      <selection activeCell="N26" sqref="N26"/>
      <selection pane="topRight" activeCell="N26" sqref="N26"/>
      <selection pane="bottomLeft" activeCell="N26" sqref="N26"/>
      <selection pane="bottomRight" activeCell="E285" sqref="E28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288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-26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-152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4507</v>
      </c>
      <c r="D44" s="288" t="s">
        <v>4508</v>
      </c>
      <c r="E44" s="288" t="s">
        <v>4507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-69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-41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-23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-14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-77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-77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4446</v>
      </c>
      <c r="D85" s="288" t="s">
        <v>2725</v>
      </c>
      <c r="E85" s="288" t="s">
        <v>4446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-59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4821</v>
      </c>
      <c r="D88" s="288" t="s">
        <v>1714</v>
      </c>
      <c r="E88" s="288" t="s">
        <v>4821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4711</v>
      </c>
      <c r="D89" s="288" t="s">
        <v>1715</v>
      </c>
      <c r="E89" s="288" t="s">
        <v>4711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4831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-81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-152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4654</v>
      </c>
      <c r="D141" s="288" t="s">
        <v>4653</v>
      </c>
      <c r="E141" s="288" t="s">
        <v>4654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-7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4930</v>
      </c>
      <c r="D205" s="288" t="s">
        <v>4929</v>
      </c>
      <c r="E205" s="288" t="s">
        <v>4930</v>
      </c>
      <c r="F205" s="52">
        <v>900000</v>
      </c>
      <c r="H205">
        <v>0</v>
      </c>
      <c r="I205" s="52" t="s">
        <v>4931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4487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4486</v>
      </c>
      <c r="D229" s="288" t="s">
        <v>4488</v>
      </c>
      <c r="E229" s="288" t="s">
        <v>4486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4444</v>
      </c>
      <c r="D259" s="288" t="s">
        <v>4445</v>
      </c>
      <c r="E259" s="288" t="s">
        <v>4444</v>
      </c>
    </row>
    <row r="260" spans="1:9" x14ac:dyDescent="0.3">
      <c r="A260">
        <v>263</v>
      </c>
      <c r="B260">
        <v>1</v>
      </c>
      <c r="C260" s="288" t="s">
        <v>4515</v>
      </c>
      <c r="D260" s="288" t="s">
        <v>1198</v>
      </c>
      <c r="E260" s="288" t="s">
        <v>4515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4516</v>
      </c>
      <c r="D261" s="288" t="s">
        <v>4517</v>
      </c>
      <c r="E261" s="288" t="s">
        <v>4516</v>
      </c>
    </row>
    <row r="262" spans="1:9" x14ac:dyDescent="0.3">
      <c r="A262">
        <v>265</v>
      </c>
      <c r="B262">
        <v>2</v>
      </c>
      <c r="D262" s="288" t="s">
        <v>4539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4549</v>
      </c>
      <c r="D263" s="288" t="s">
        <v>4550</v>
      </c>
      <c r="E263" s="288" t="s">
        <v>4549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4566</v>
      </c>
      <c r="D264" s="288" t="s">
        <v>4567</v>
      </c>
      <c r="E264" s="288" t="s">
        <v>4566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4569</v>
      </c>
      <c r="D265" s="288" t="s">
        <v>4570</v>
      </c>
      <c r="E265" s="288" t="s">
        <v>4569</v>
      </c>
      <c r="F265" s="52">
        <v>650000</v>
      </c>
    </row>
    <row r="266" spans="1:9" x14ac:dyDescent="0.3">
      <c r="A266">
        <v>269</v>
      </c>
      <c r="D266" s="288" t="s">
        <v>4631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4657</v>
      </c>
      <c r="D267" s="288" t="s">
        <v>4658</v>
      </c>
      <c r="E267" s="288" t="s">
        <v>4657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4659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4683</v>
      </c>
      <c r="D270" s="288" t="s">
        <v>3883</v>
      </c>
      <c r="E270" s="288" t="s">
        <v>4683</v>
      </c>
      <c r="F270" s="52">
        <v>70000</v>
      </c>
      <c r="G270" s="52">
        <v>40000</v>
      </c>
      <c r="I270" s="52" t="s">
        <v>4684</v>
      </c>
    </row>
    <row r="271" spans="1:9" x14ac:dyDescent="0.3">
      <c r="A271">
        <v>274</v>
      </c>
      <c r="B271">
        <v>3</v>
      </c>
      <c r="C271" s="288" t="s">
        <v>4700</v>
      </c>
      <c r="D271" s="288" t="s">
        <v>4701</v>
      </c>
      <c r="E271" s="288" t="s">
        <v>4700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4712</v>
      </c>
      <c r="D272" s="288" t="s">
        <v>4713</v>
      </c>
      <c r="E272" s="288" t="s">
        <v>4712</v>
      </c>
    </row>
    <row r="273" spans="1:7" x14ac:dyDescent="0.3">
      <c r="A273">
        <v>276</v>
      </c>
      <c r="B273">
        <v>1</v>
      </c>
      <c r="C273" s="288" t="s">
        <v>4714</v>
      </c>
      <c r="D273" s="288" t="s">
        <v>4715</v>
      </c>
      <c r="E273" s="288" t="s">
        <v>4714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4794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4816</v>
      </c>
      <c r="D275" s="288" t="s">
        <v>4817</v>
      </c>
      <c r="E275" s="288" t="s">
        <v>4816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4822</v>
      </c>
      <c r="D276" s="288" t="s">
        <v>4161</v>
      </c>
      <c r="E276" s="288" t="s">
        <v>4822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4832</v>
      </c>
      <c r="D277" s="288" t="s">
        <v>4833</v>
      </c>
      <c r="E277" s="288" t="s">
        <v>4832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4838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4842</v>
      </c>
      <c r="D279" s="288" t="s">
        <v>4843</v>
      </c>
      <c r="E279" s="288" t="s">
        <v>4842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4851</v>
      </c>
      <c r="D280" s="288" t="s">
        <v>4852</v>
      </c>
      <c r="E280" s="288" t="s">
        <v>4851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4890</v>
      </c>
      <c r="D281" s="288" t="s">
        <v>4891</v>
      </c>
      <c r="E281" s="288" t="s">
        <v>4890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4900</v>
      </c>
      <c r="D282" s="288" t="s">
        <v>4901</v>
      </c>
      <c r="E282" s="288" t="s">
        <v>4900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4940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4942</v>
      </c>
      <c r="E284" s="288" t="s">
        <v>2422</v>
      </c>
      <c r="F284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190" activePane="bottomLeft" state="frozen"/>
      <selection activeCell="N26" sqref="N26"/>
      <selection pane="bottomLeft" activeCell="K197" sqref="K197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4605</v>
      </c>
      <c r="C1" s="307" t="s">
        <v>4578</v>
      </c>
      <c r="D1" s="309"/>
    </row>
    <row r="2" spans="1:4" ht="17.25" x14ac:dyDescent="0.3">
      <c r="A2" s="309"/>
      <c r="B2" s="307" t="s">
        <v>4606</v>
      </c>
      <c r="C2" s="307" t="s">
        <v>4577</v>
      </c>
      <c r="D2" s="309"/>
    </row>
    <row r="3" spans="1:4" ht="17.25" x14ac:dyDescent="0.3">
      <c r="A3" s="309"/>
      <c r="B3" s="307" t="s">
        <v>4607</v>
      </c>
      <c r="C3" s="307" t="s">
        <v>4579</v>
      </c>
      <c r="D3" s="309"/>
    </row>
    <row r="4" spans="1:4" ht="17.25" x14ac:dyDescent="0.3">
      <c r="A4" s="309"/>
      <c r="B4" s="307" t="s">
        <v>4608</v>
      </c>
      <c r="C4" s="307" t="s">
        <v>4580</v>
      </c>
      <c r="D4" s="309"/>
    </row>
    <row r="5" spans="1:4" ht="17.25" x14ac:dyDescent="0.3">
      <c r="A5" s="309"/>
      <c r="B5" s="307" t="s">
        <v>4609</v>
      </c>
      <c r="C5" s="307" t="s">
        <v>4581</v>
      </c>
      <c r="D5" s="309"/>
    </row>
    <row r="6" spans="1:4" ht="17.25" x14ac:dyDescent="0.3">
      <c r="A6" s="309"/>
      <c r="B6" s="307" t="s">
        <v>4610</v>
      </c>
      <c r="C6" s="307" t="s">
        <v>4582</v>
      </c>
      <c r="D6" s="309"/>
    </row>
    <row r="7" spans="1:4" ht="17.25" x14ac:dyDescent="0.3">
      <c r="A7" s="309"/>
      <c r="B7" s="307" t="s">
        <v>4611</v>
      </c>
      <c r="C7" s="307" t="s">
        <v>4583</v>
      </c>
      <c r="D7" s="309"/>
    </row>
    <row r="8" spans="1:4" ht="17.25" x14ac:dyDescent="0.3">
      <c r="A8" s="309"/>
      <c r="B8" s="307" t="s">
        <v>4612</v>
      </c>
      <c r="C8" s="307" t="s">
        <v>4584</v>
      </c>
      <c r="D8" s="309"/>
    </row>
    <row r="9" spans="1:4" ht="17.25" x14ac:dyDescent="0.3">
      <c r="A9" s="309"/>
      <c r="B9" s="307" t="s">
        <v>4613</v>
      </c>
      <c r="C9" s="307" t="s">
        <v>4585</v>
      </c>
      <c r="D9" s="309"/>
    </row>
    <row r="10" spans="1:4" ht="17.25" x14ac:dyDescent="0.3">
      <c r="A10" s="309"/>
      <c r="B10" s="307" t="s">
        <v>4608</v>
      </c>
      <c r="C10" s="307" t="s">
        <v>4586</v>
      </c>
      <c r="D10" s="309"/>
    </row>
    <row r="11" spans="1:4" ht="17.25" x14ac:dyDescent="0.3">
      <c r="A11" s="309"/>
      <c r="B11" s="307" t="s">
        <v>4614</v>
      </c>
      <c r="C11" s="307" t="s">
        <v>4587</v>
      </c>
      <c r="D11" s="309"/>
    </row>
    <row r="12" spans="1:4" ht="17.25" x14ac:dyDescent="0.3">
      <c r="A12" s="309"/>
      <c r="B12" s="307" t="s">
        <v>4615</v>
      </c>
      <c r="C12" s="307" t="s">
        <v>4588</v>
      </c>
      <c r="D12" s="309"/>
    </row>
    <row r="13" spans="1:4" ht="17.25" x14ac:dyDescent="0.3">
      <c r="A13" s="309"/>
      <c r="B13" s="307" t="s">
        <v>4616</v>
      </c>
      <c r="C13" s="307" t="s">
        <v>4589</v>
      </c>
      <c r="D13" s="309"/>
    </row>
    <row r="14" spans="1:4" ht="17.25" x14ac:dyDescent="0.3">
      <c r="A14" s="309"/>
      <c r="B14" s="307" t="s">
        <v>4617</v>
      </c>
      <c r="C14" s="307" t="s">
        <v>4590</v>
      </c>
      <c r="D14" s="309"/>
    </row>
    <row r="15" spans="1:4" ht="17.25" x14ac:dyDescent="0.3">
      <c r="A15" s="309"/>
      <c r="B15" s="307" t="s">
        <v>4618</v>
      </c>
      <c r="C15" s="307" t="s">
        <v>4591</v>
      </c>
      <c r="D15" s="309"/>
    </row>
    <row r="16" spans="1:4" ht="17.25" x14ac:dyDescent="0.3">
      <c r="A16" s="309"/>
      <c r="B16" s="307" t="s">
        <v>4619</v>
      </c>
      <c r="C16" s="307" t="s">
        <v>4592</v>
      </c>
      <c r="D16" s="309"/>
    </row>
    <row r="17" spans="1:4" ht="17.25" x14ac:dyDescent="0.3">
      <c r="A17" s="309"/>
      <c r="B17" s="307" t="s">
        <v>4620</v>
      </c>
      <c r="C17" s="307" t="s">
        <v>4593</v>
      </c>
      <c r="D17" s="309"/>
    </row>
    <row r="18" spans="1:4" ht="17.25" x14ac:dyDescent="0.3">
      <c r="A18" s="309"/>
      <c r="B18" s="307" t="s">
        <v>4621</v>
      </c>
      <c r="C18" s="307" t="s">
        <v>4594</v>
      </c>
      <c r="D18" s="309"/>
    </row>
    <row r="19" spans="1:4" ht="17.25" x14ac:dyDescent="0.3">
      <c r="A19" s="309"/>
      <c r="B19" s="307" t="s">
        <v>4622</v>
      </c>
      <c r="C19" s="307" t="s">
        <v>4595</v>
      </c>
      <c r="D19" s="309"/>
    </row>
    <row r="20" spans="1:4" ht="17.25" x14ac:dyDescent="0.3">
      <c r="A20" s="309"/>
      <c r="B20" s="307" t="s">
        <v>4623</v>
      </c>
      <c r="C20" s="307" t="s">
        <v>4596</v>
      </c>
      <c r="D20" s="309"/>
    </row>
    <row r="21" spans="1:4" ht="17.25" x14ac:dyDescent="0.3">
      <c r="A21" s="309"/>
      <c r="B21" s="307" t="s">
        <v>4624</v>
      </c>
      <c r="C21" s="307" t="s">
        <v>4597</v>
      </c>
      <c r="D21" s="309"/>
    </row>
    <row r="22" spans="1:4" ht="17.25" x14ac:dyDescent="0.3">
      <c r="A22" s="309"/>
      <c r="B22" s="307" t="s">
        <v>4625</v>
      </c>
      <c r="C22" s="307" t="s">
        <v>4598</v>
      </c>
      <c r="D22" s="309"/>
    </row>
    <row r="23" spans="1:4" ht="17.25" x14ac:dyDescent="0.3">
      <c r="A23" s="309"/>
      <c r="B23" s="307" t="s">
        <v>4626</v>
      </c>
      <c r="C23" s="307" t="s">
        <v>4599</v>
      </c>
      <c r="D23" s="309"/>
    </row>
    <row r="24" spans="1:4" ht="17.25" x14ac:dyDescent="0.3">
      <c r="A24" s="309"/>
      <c r="B24" s="307" t="s">
        <v>4627</v>
      </c>
      <c r="C24" s="307" t="s">
        <v>4600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4601</v>
      </c>
      <c r="D26" s="309"/>
    </row>
    <row r="27" spans="1:4" ht="17.25" x14ac:dyDescent="0.3">
      <c r="A27" s="309"/>
      <c r="B27" s="307"/>
      <c r="C27" s="307" t="s">
        <v>4602</v>
      </c>
      <c r="D27" s="309"/>
    </row>
    <row r="28" spans="1:4" ht="17.25" x14ac:dyDescent="0.3">
      <c r="A28" s="309"/>
      <c r="B28" s="307"/>
      <c r="C28" s="307" t="s">
        <v>4603</v>
      </c>
      <c r="D28" s="309"/>
    </row>
    <row r="29" spans="1:4" ht="17.25" x14ac:dyDescent="0.3">
      <c r="A29" s="309"/>
      <c r="B29" s="307"/>
      <c r="C29" s="307" t="s">
        <v>4604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2026-01-24T03:36:31Z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