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08E34BD-5FD0-4F6D-9B80-C8ADF23824D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<sst xmlns="http://schemas.openxmlformats.org/spreadsheetml/2006/main" count="15553" uniqueCount="5033">
  <si>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</si>
  <si>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</si>
  <si>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</si>
  <si>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</si>
  <si>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</si>
  <si>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</si>
  <si>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</si>
  <si>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</si>
  <si>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</si>
  <si>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</si>
  <si>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</si>
  <si>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</si>
  <si>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</si>
  <si>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</si>
  <si>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</si>
  <si>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</si>
  <si>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</si>
  <si>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</si>
  <si>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</si>
  <si>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</si>
  <si>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</si>
  <si>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</si>
  <si>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</si>
  <si>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</si>
  <si>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</si>
  <si>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</si>
  <si>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</si>
  <si>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</si>
  <si>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</si>
  <si>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</si>
  <si>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</si>
  <si>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</si>
  <si>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</si>
  <si>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</si>
  <si>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</si>
  <si>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</si>
  <si>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</si>
  <si>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</si>
  <si>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</si>
  <si>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</si>
  <si>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</si>
  <si>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</si>
  <si>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</si>
  <si>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</si>
  <si>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</si>
  <si>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</si>
  <si>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</si>
  <si>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</si>
  <si>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</si>
  <si>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</si>
  <si>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</si>
  <si>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</si>
  <si>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</si>
  <si>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</si>
  <si>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</si>
  <si>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</si>
  <si>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</si>
  <si>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</si>
  <si>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</si>
  <si>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</si>
  <si>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</si>
  <si>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</si>
  <si>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</si>
  <si>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</si>
  <si>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</si>
  <si>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</si>
  <si>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</si>
  <si>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</si>
  <si>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</si>
  <si>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</si>
  <si>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</si>
  <si>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</si>
  <si>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</si>
  <si>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</si>
  <si>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</si>
  <si>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</si>
  <si>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</si>
  <si>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</si>
  <si>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</si>
  <si>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</si>
  <si>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</si>
  <si>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</si>
  <si>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</si>
  <si>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</si>
  <si>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</si>
  <si>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</si>
  <si>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</si>
  <si>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</si>
  <si>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</si>
  <si>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</si>
  <si>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</si>
  <si>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</si>
  <si>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</si>
  <si>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</si>
  <si>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</si>
  <si>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</si>
  <si>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</si>
  <si>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</si>
  <si>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</si>
  <si>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</si>
  <si>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</si>
  <si>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</si>
  <si>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</si>
  <si>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</si>
  <si>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</si>
  <si>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</si>
  <si>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</si>
  <si>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</si>
  <si>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</si>
  <si>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</si>
  <si>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</si>
  <si>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</si>
  <si>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</si>
  <si>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</si>
  <si>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</si>
  <si>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</si>
  <si>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</si>
  <si>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</si>
  <si>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</si>
  <si>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</si>
  <si>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</si>
  <si>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</si>
  <si>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</si>
  <si>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</si>
  <si>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</si>
  <si>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</si>
  <si>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</si>
  <si>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</si>
  <si>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</si>
  <si>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</si>
  <si>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</si>
  <si>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</si>
  <si>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</si>
  <si>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</si>
  <si>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</si>
  <si>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</si>
  <si>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</si>
  <si>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</si>
  <si>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</si>
  <si>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</si>
  <si>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</si>
  <si>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</si>
  <si>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</si>
  <si>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</si>
  <si>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</si>
  <si>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</si>
  <si>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</si>
  <si>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</si>
  <si>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</si>
  <si>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</si>
  <si>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</si>
  <si>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</si>
  <si>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</si>
  <si>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</si>
  <si>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</si>
  <si>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</si>
  <si>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</si>
  <si>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</si>
  <si>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</si>
  <si>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</si>
  <si>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</si>
  <si>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</si>
  <si>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</si>
  <si>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</si>
  <si>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</si>
  <si>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</si>
  <si>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</si>
  <si>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</si>
  <si>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</si>
  <si>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</si>
  <si>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</si>
  <si>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</si>
  <si>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</si>
  <si>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</si>
  <si>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</si>
  <si>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</si>
  <si>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</si>
  <si>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</si>
  <si>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</si>
  <si>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</si>
  <si>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</si>
  <si>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</si>
  <si>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</si>
  <si>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</si>
  <si>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</si>
  <si>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</si>
  <si>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</si>
  <si>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</si>
  <si>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</si>
  <si>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</si>
  <si>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</si>
  <si>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</si>
  <si>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</si>
  <si>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</si>
  <si>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</si>
  <si>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</si>
  <si>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</si>
  <si>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</si>
  <si>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</si>
  <si>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</si>
  <si>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</si>
  <si>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</si>
  <si>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</si>
  <si>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</si>
  <si>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</si>
  <si>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</si>
  <si>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</si>
  <si>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</si>
  <si>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</si>
  <si>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</si>
  <si>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</si>
  <si>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</si>
  <si>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</si>
  <si>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</si>
  <si>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</si>
  <si>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</si>
  <si>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</si>
  <si>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</si>
  <si>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</si>
  <si>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</si>
  <si>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</si>
  <si>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</si>
  <si>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</si>
  <si>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</si>
  <si>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</si>
  <si>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</si>
  <si>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</si>
  <si>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</si>
  <si>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</si>
  <si>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</si>
  <si>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</si>
  <si>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</si>
  <si>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</si>
  <si>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</si>
  <si>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</si>
  <si>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</si>
  <si>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</si>
  <si>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</si>
  <si>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</si>
  <si>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</si>
  <si>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</si>
  <si>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</si>
  <si>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</si>
  <si>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</si>
  <si>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</si>
  <si>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</si>
  <si>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</si>
  <si>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</si>
  <si>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</si>
  <si>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</si>
  <si>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</si>
  <si>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</si>
  <si>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</si>
  <si>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</si>
  <si>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</si>
  <si>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</si>
  <si>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</si>
  <si>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</si>
  <si>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</si>
  <si>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</si>
  <si>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</si>
  <si>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</si>
  <si>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</si>
  <si>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</si>
  <si>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</si>
  <si>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</si>
  <si>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</si>
  <si>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</si>
  <si>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</si>
  <si>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</si>
  <si>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</si>
  <si>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</si>
  <si>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</si>
  <si>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</si>
  <si>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</si>
  <si>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</si>
  <si>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</si>
  <si>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</si>
  <si>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</si>
  <si>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</si>
  <si>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</si>
  <si>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</si>
  <si>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</si>
  <si>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</si>
  <si>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</si>
  <si>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</si>
  <si>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</si>
  <si>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</si>
  <si>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</si>
  <si>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</si>
  <si>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</si>
  <si>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</si>
  <si>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</si>
  <si>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</si>
  <si>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</si>
  <si>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</si>
  <si>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</si>
  <si>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</si>
  <si>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</si>
  <si>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</si>
  <si>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</si>
  <si>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</si>
  <si>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</si>
  <si>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</si>
  <si>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</si>
  <si>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</si>
  <si>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</si>
  <si>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</si>
  <si>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</si>
  <si>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</si>
  <si>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</si>
  <si>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</si>
  <si>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</si>
  <si>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</si>
  <si>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</si>
  <si>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</si>
  <si>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</si>
  <si>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</si>
  <si>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</si>
  <si>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</si>
  <si>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</si>
  <si>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</si>
  <si>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</si>
  <si>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</si>
  <si>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</si>
  <si>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</si>
  <si>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</si>
  <si>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</si>
  <si>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</si>
  <si>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</si>
  <si>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</si>
  <si>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</si>
  <si>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</si>
  <si>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</si>
  <si>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</si>
  <si>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</si>
  <si>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</si>
  <si>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</si>
  <si>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</si>
  <si>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</si>
  <si>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</si>
  <si>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</si>
  <si>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</si>
  <si>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</si>
  <si>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</si>
  <si>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</si>
  <si>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</si>
  <si>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</si>
  <si>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</si>
  <si>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</si>
  <si>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</si>
  <si>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</si>
  <si>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</si>
  <si>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</si>
  <si>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</si>
  <si>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</si>
  <si>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</si>
  <si>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</si>
  <si>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</si>
  <si>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</si>
  <si>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</si>
  <si>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</si>
  <si>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</si>
  <si>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</si>
  <si>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</si>
  <si>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</si>
  <si>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</si>
  <si>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</si>
  <si>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</si>
  <si>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</si>
  <si>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</si>
  <si>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</si>
  <si>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</si>
  <si>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</si>
  <si>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</si>
  <si>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</si>
  <si>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</si>
  <si>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</si>
  <si>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</si>
  <si>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</si>
  <si>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</si>
  <si>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</si>
  <si>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</si>
  <si>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</si>
  <si>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</si>
  <si>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</si>
  <si>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</si>
  <si>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</si>
  <si>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</si>
  <si>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</si>
  <si>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</si>
  <si>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</si>
  <si>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</si>
  <si>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</si>
  <si>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</si>
  <si>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</si>
  <si>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</si>
  <si>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</si>
  <si>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</si>
  <si>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</si>
  <si>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</si>
  <si>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</si>
  <si>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</si>
  <si>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</si>
  <si>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</si>
  <si>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</si>
  <si>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</si>
  <si>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</si>
  <si>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</si>
  <si>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</si>
  <si>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</si>
  <si>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</si>
  <si>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</si>
  <si>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</si>
  <si>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</si>
  <si>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</si>
  <si>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</si>
  <si>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</si>
  <si>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</si>
  <si>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</si>
  <si>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</si>
  <si>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</si>
  <si>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</si>
  <si>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</si>
  <si>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</si>
  <si>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</si>
  <si>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</si>
  <si>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</si>
  <si>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</si>
  <si>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</si>
  <si>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</si>
  <si>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</si>
  <si>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</si>
  <si>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</si>
  <si>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</si>
  <si>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</si>
  <si>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</si>
  <si>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</si>
  <si>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</si>
  <si>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</si>
  <si>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</si>
  <si>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</si>
  <si>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</si>
  <si>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</si>
  <si>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</si>
  <si>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</si>
  <si>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</si>
  <si>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</si>
  <si>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</si>
  <si>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</si>
  <si>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</si>
  <si>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</si>
  <si>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</si>
  <si>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</si>
  <si>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</si>
  <si>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</si>
  <si>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</si>
  <si>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</si>
  <si>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</si>
  <si>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</si>
  <si>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</si>
  <si>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</si>
  <si>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</si>
  <si>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</si>
  <si>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</si>
  <si>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</si>
  <si>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</si>
  <si>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</si>
  <si>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</si>
  <si>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</si>
  <si>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</si>
  <si>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</si>
  <si>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</si>
  <si>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</si>
  <si>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</si>
  <si>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</si>
  <si>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</si>
  <si>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</si>
  <si>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</si>
  <si>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</si>
  <si>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</si>
  <si>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</si>
  <si>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</si>
  <si>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</si>
  <si>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</si>
  <si>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</si>
  <si>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</si>
  <si>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</si>
  <si>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</si>
  <si>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</si>
  <si>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</si>
  <si>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</si>
  <si>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</si>
  <si>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</si>
  <si>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</si>
  <si>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</si>
  <si>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</si>
  <si>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</si>
  <si>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</si>
  <si>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</si>
  <si>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</si>
  <si>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</si>
  <si>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</si>
  <si>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</si>
  <si>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</si>
  <si>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</si>
  <si>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</si>
  <si>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</si>
  <si>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</si>
  <si>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</si>
  <si>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</si>
  <si>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</si>
  <si>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</si>
  <si>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</si>
  <si>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</si>
  <si>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</si>
  <si>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</si>
  <si>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</si>
  <si>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</si>
  <si>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</si>
  <si>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</si>
  <si>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</si>
  <si>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</si>
  <si>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</si>
  <si>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</si>
  <si>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</si>
  <si>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</si>
  <si>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</si>
  <si>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</si>
  <si>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</si>
  <si>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</si>
  <si>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</si>
  <si>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</si>
  <si>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</si>
  <si>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</si>
  <si>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</si>
  <si>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</si>
  <si>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</si>
  <si>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</si>
  <si>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</si>
  <si>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</si>
  <si>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</si>
  <si>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</si>
  <si>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</si>
  <si>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</si>
  <si>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</si>
  <si>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</si>
  <si>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</si>
  <si>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</si>
  <si>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</si>
  <si>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</si>
  <si>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</si>
  <si>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</si>
  <si>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</si>
  <si>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</si>
  <si>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</si>
  <si>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</si>
  <si>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</si>
  <si>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</si>
  <si>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</si>
  <si>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</si>
  <si>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</si>
  <si>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</si>
  <si>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</si>
  <si>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</si>
  <si>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</si>
  <si>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</si>
  <si>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</si>
  <si>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</si>
  <si>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</si>
  <si>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</si>
  <si>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</si>
  <si>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</si>
  <si>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</si>
  <si>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</si>
  <si>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</si>
  <si>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</si>
  <si>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</si>
  <si>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</si>
  <si>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</si>
  <si>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</si>
  <si>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</si>
  <si>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</si>
  <si>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</si>
  <si>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</si>
  <si>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</si>
  <si>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</si>
  <si>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</si>
  <si>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</si>
  <si>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</si>
  <si>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</si>
  <si>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</si>
  <si>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</si>
  <si>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</si>
  <si>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</si>
  <si>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</si>
  <si>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</si>
  <si>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</si>
  <si>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</si>
  <si>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</si>
  <si>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</si>
  <si>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</si>
  <si>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</si>
  <si>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</si>
  <si>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</si>
  <si>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</si>
  <si>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</si>
  <si>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</si>
  <si>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</si>
  <si>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</si>
  <si>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</si>
  <si>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</si>
  <si>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</si>
  <si>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</si>
  <si>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</si>
  <si>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</si>
  <si>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</si>
  <si>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</si>
  <si>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</si>
  <si>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</si>
  <si>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</si>
  <si>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</si>
  <si>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</si>
  <si>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</si>
  <si>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</si>
  <si>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</si>
  <si>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</si>
  <si>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</si>
  <si>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</si>
  <si>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</si>
  <si>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</si>
  <si>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</si>
  <si>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</si>
  <si>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</si>
  <si>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</si>
  <si>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</si>
  <si>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</si>
  <si>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</si>
  <si>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</si>
  <si>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</si>
  <si>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</si>
  <si>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</si>
  <si>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</si>
  <si>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</si>
  <si>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</si>
  <si>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</si>
  <si>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</si>
  <si>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</si>
  <si>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</si>
  <si>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</si>
  <si>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</si>
  <si>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</si>
  <si>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</si>
  <si>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</si>
  <si>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</si>
  <si>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</si>
  <si>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</si>
  <si>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</si>
  <si>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</si>
  <si>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</si>
  <si>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</si>
  <si>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</si>
  <si>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</si>
  <si>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</si>
  <si>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</si>
  <si>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</si>
  <si>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</si>
  <si>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</si>
  <si>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</si>
  <si>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</si>
  <si>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</si>
  <si>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</si>
  <si>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</si>
  <si>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</si>
  <si>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</si>
  <si>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</si>
  <si>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</si>
  <si>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</si>
  <si>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</si>
  <si>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</si>
  <si>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</si>
  <si>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</si>
  <si>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</si>
  <si>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</si>
  <si>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</si>
  <si>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</si>
  <si>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</si>
  <si>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</si>
  <si>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</si>
  <si>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</si>
  <si>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</si>
  <si>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</si>
  <si>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</si>
  <si>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</si>
  <si>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</si>
  <si>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</si>
  <si>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</si>
  <si>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</si>
  <si>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</si>
  <si>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</si>
  <si>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</si>
  <si>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</si>
  <si>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</si>
  <si>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</si>
  <si>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</si>
  <si>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</si>
  <si>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</si>
  <si>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</si>
  <si>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</si>
  <si>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</si>
  <si>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</si>
  <si>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</si>
  <si>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</si>
  <si>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</si>
  <si>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</si>
  <si>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</si>
  <si>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</si>
  <si>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</si>
  <si>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</si>
  <si>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</si>
  <si>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</si>
  <si>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</si>
  <si>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</si>
  <si>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</si>
  <si>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</si>
  <si>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</si>
  <si>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</si>
  <si>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</si>
  <si>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</si>
  <si>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</si>
  <si>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</si>
  <si>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</si>
  <si>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</si>
  <si>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</si>
  <si>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</si>
  <si>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</si>
  <si>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</si>
  <si>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</si>
  <si>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</si>
  <si>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</si>
  <si>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</si>
  <si>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</si>
  <si>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</si>
  <si>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</si>
  <si>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</si>
  <si>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</si>
  <si>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</si>
  <si>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</si>
  <si>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</si>
  <si>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</si>
  <si>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</si>
  <si>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</si>
  <si>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</si>
  <si>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</si>
  <si>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</si>
  <si>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</si>
  <si>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</si>
  <si>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</si>
  <si>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</si>
  <si>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</si>
  <si>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</si>
  <si>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</si>
  <si>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</si>
  <si>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</si>
  <si>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</si>
  <si>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</si>
  <si>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</si>
  <si>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</si>
  <si>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</si>
  <si>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</si>
  <si>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</si>
  <si>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</si>
  <si>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</si>
  <si>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</si>
  <si>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</si>
  <si>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</si>
  <si>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</si>
  <si>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</si>
  <si>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</si>
  <si>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</si>
  <si>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</si>
  <si>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</si>
  <si>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</si>
  <si>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</si>
  <si>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</si>
  <si>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</si>
  <si>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</si>
  <si>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</si>
  <si>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</si>
  <si>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</si>
  <si>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</si>
  <si>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</si>
  <si>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</si>
  <si>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</si>
  <si>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</si>
  <si>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</si>
  <si>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</si>
  <si>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</si>
  <si>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</si>
  <si>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</si>
  <si>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</si>
  <si>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</si>
  <si>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</si>
  <si>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</si>
  <si>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</si>
  <si>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</si>
  <si>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</si>
  <si>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</si>
  <si>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</si>
  <si>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</si>
  <si>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</si>
  <si>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</si>
  <si>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</si>
  <si>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</si>
  <si>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</si>
  <si>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</si>
  <si>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</si>
  <si>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</si>
  <si>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</si>
  <si>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</si>
  <si>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</si>
  <si>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</si>
  <si>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</si>
  <si>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</si>
  <si>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</si>
  <si>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</si>
  <si>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</si>
  <si>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</si>
  <si>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</si>
  <si>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</si>
  <si>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</si>
  <si>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</si>
  <si>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</si>
  <si>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</si>
  <si>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</si>
  <si>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</si>
  <si>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</si>
  <si>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</si>
  <si>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</si>
  <si>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</si>
  <si>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</si>
  <si>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</si>
  <si>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</si>
  <si>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</si>
  <si>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</si>
  <si>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</si>
  <si>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</si>
  <si>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</si>
  <si>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</si>
  <si>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</si>
  <si>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</si>
  <si>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</si>
  <si>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</si>
  <si>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</si>
  <si>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</si>
  <si>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</si>
  <si>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</si>
  <si>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</si>
  <si>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</si>
  <si>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</si>
  <si>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</si>
  <si>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</si>
  <si>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</si>
  <si>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</si>
  <si>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</si>
  <si>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</si>
  <si>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</si>
  <si>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</si>
  <si>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</si>
  <si>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</si>
  <si>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</si>
  <si>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</si>
  <si>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</si>
  <si>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</si>
  <si>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</si>
  <si>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</si>
  <si>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</si>
  <si>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</si>
  <si>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</si>
  <si>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</si>
  <si>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</si>
  <si>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</si>
  <si>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</si>
  <si>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</si>
  <si>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</si>
  <si>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</si>
  <si>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</si>
  <si>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</si>
  <si>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</si>
  <si>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</si>
  <si>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</si>
  <si>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</si>
  <si>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</si>
  <si>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</si>
  <si>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</si>
  <si>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</si>
  <si>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</si>
  <si>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</si>
  <si>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</si>
  <si>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</si>
  <si>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</si>
  <si>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</si>
  <si>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</si>
  <si>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</si>
  <si>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</si>
  <si>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</si>
  <si>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</si>
  <si>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</si>
  <si>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</si>
  <si>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</si>
  <si>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</si>
  <si>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</si>
  <si>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</si>
  <si>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</si>
  <si>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</si>
  <si>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</si>
  <si>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</si>
  <si>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</si>
  <si>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</si>
  <si>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</si>
  <si>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</si>
  <si>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</si>
  <si>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</si>
  <si>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</si>
  <si>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</si>
  <si>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</si>
  <si>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</si>
  <si>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</si>
  <si>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</si>
  <si>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</si>
  <si>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</si>
  <si>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</si>
  <si>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</si>
  <si>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</si>
  <si>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</si>
  <si>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</si>
  <si>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</si>
  <si>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</si>
  <si>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</si>
  <si>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</si>
  <si>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</si>
  <si>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</si>
  <si>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</si>
  <si>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</si>
  <si>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</si>
  <si>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</si>
  <si>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</si>
  <si>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</si>
  <si>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</si>
  <si>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</si>
  <si>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</si>
  <si>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</si>
  <si>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</si>
  <si>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</si>
  <si>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</si>
  <si>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</si>
  <si>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</si>
  <si>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</si>
  <si>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</si>
  <si>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</si>
  <si>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</si>
  <si>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</si>
  <si>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</si>
  <si>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</si>
  <si>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</si>
  <si>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</si>
  <si>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</si>
  <si>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</si>
  <si>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</si>
  <si>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</si>
  <si>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</si>
  <si>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</si>
  <si>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</si>
  <si>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</si>
  <si>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</si>
  <si>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</si>
  <si>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</si>
  <si>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</si>
  <si>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</si>
  <si>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</si>
  <si>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</si>
  <si>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</si>
  <si>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</si>
  <si>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</si>
  <si>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</si>
  <si>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</si>
  <si>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</si>
  <si>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</si>
  <si>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</si>
  <si>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</si>
  <si>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</si>
  <si>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</si>
  <si>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</si>
  <si>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</si>
  <si>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</si>
  <si>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</si>
  <si>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</si>
  <si>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</si>
  <si>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</si>
  <si>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</si>
  <si>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</si>
  <si>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</si>
  <si>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</si>
  <si>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</si>
  <si>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</si>
  <si>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</si>
  <si>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</si>
  <si>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</si>
  <si>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</si>
  <si>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</si>
  <si>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</si>
  <si>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</si>
  <si>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</si>
  <si>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</si>
  <si>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</si>
  <si>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</si>
  <si>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</si>
  <si>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</si>
  <si>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</si>
  <si>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</si>
  <si>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</si>
  <si>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</si>
  <si>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</si>
  <si>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</si>
  <si>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</si>
  <si>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</si>
  <si>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</si>
  <si>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</si>
  <si>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</si>
  <si>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</si>
  <si>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</si>
  <si>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</si>
  <si>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</si>
  <si>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</si>
  <si>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</si>
  <si>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</si>
  <si>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</si>
  <si>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</si>
  <si>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</si>
  <si>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</si>
  <si>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</si>
  <si>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</si>
  <si>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</si>
  <si>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</si>
  <si>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</si>
  <si>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</si>
  <si>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</si>
  <si>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</si>
  <si>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</si>
  <si>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</si>
  <si>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</si>
  <si>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</si>
  <si>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</si>
  <si>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</si>
  <si>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</si>
  <si>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</si>
  <si>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</si>
  <si>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</si>
  <si>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</si>
  <si>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</si>
  <si>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</si>
  <si>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</si>
  <si>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</si>
  <si>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</si>
  <si>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</si>
  <si>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</si>
  <si>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</si>
  <si>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</si>
  <si>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</si>
  <si>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</si>
  <si>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</si>
  <si>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</si>
  <si>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</si>
  <si>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</si>
  <si>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</si>
  <si>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</si>
  <si>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</si>
  <si>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</si>
  <si>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</si>
  <si>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</si>
  <si>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</si>
  <si>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</si>
  <si>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</si>
  <si>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</si>
  <si>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</si>
  <si>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</si>
  <si>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</si>
  <si>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</si>
  <si>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</si>
  <si>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</si>
  <si>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</si>
  <si>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</si>
  <si>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</si>
  <si>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</si>
  <si>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</si>
  <si>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</si>
  <si>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</si>
  <si>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</si>
  <si>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</si>
  <si>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</si>
  <si>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</si>
  <si>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</si>
  <si>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</si>
  <si>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</si>
  <si>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</si>
  <si>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</si>
  <si>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</si>
  <si>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</si>
  <si>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</si>
  <si>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</si>
  <si>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</si>
  <si>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</si>
  <si>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</si>
  <si>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</si>
  <si>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</si>
  <si>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</si>
  <si>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</si>
  <si>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</si>
  <si>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</si>
  <si>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</si>
  <si>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</si>
  <si>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</si>
  <si>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</si>
  <si>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</si>
  <si>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</si>
  <si>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</si>
  <si>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</si>
  <si>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</si>
  <si>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</si>
  <si>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</si>
  <si>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</si>
  <si>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</si>
  <si>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</si>
  <si>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</si>
  <si>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</si>
  <si>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</si>
  <si>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</si>
  <si>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</si>
  <si>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</si>
  <si>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</si>
  <si>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</si>
  <si>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</si>
  <si>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</si>
  <si>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</si>
  <si>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</si>
  <si>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</si>
  <si>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</si>
  <si>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</si>
  <si>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</si>
  <si>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</si>
  <si>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</si>
  <si>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</si>
  <si>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</si>
  <si>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</si>
  <si>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</si>
  <si>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</si>
  <si>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</si>
  <si>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</si>
  <si>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</si>
  <si>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</si>
  <si>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</si>
  <si>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</si>
  <si>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</si>
  <si>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</si>
  <si>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</si>
  <si>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</si>
  <si>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</si>
  <si>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</si>
  <si>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</si>
  <si>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</si>
  <si>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</si>
  <si>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</si>
  <si>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</si>
  <si>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</si>
  <si>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</si>
  <si>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</si>
  <si>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</si>
  <si>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</si>
  <si>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</si>
  <si>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</si>
  <si>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</si>
  <si>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</si>
  <si>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</si>
  <si>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</si>
  <si>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</si>
  <si>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</si>
  <si>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</si>
  <si>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</si>
  <si>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</si>
  <si>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</si>
  <si>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</si>
  <si>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</si>
  <si>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</si>
  <si>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</si>
  <si>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</si>
  <si>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</si>
  <si>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</si>
  <si>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</si>
  <si>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</si>
  <si>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</si>
  <si>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</si>
  <si>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</si>
  <si>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</si>
  <si>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</si>
  <si>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</si>
  <si>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</si>
  <si>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</si>
  <si>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</si>
  <si>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</si>
  <si>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</si>
  <si>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</si>
  <si>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</si>
  <si>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</si>
  <si>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</si>
  <si>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</si>
  <si>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</si>
  <si>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</si>
  <si>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</si>
  <si>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</si>
  <si>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</si>
  <si>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</si>
  <si>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</si>
  <si>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</si>
  <si>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</si>
  <si>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</si>
  <si>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</si>
  <si>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</si>
  <si>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</si>
  <si>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</si>
  <si>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</si>
  <si>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</si>
  <si>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</si>
  <si>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</si>
  <si>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</si>
  <si>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</si>
  <si>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</si>
  <si>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</si>
  <si>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</si>
  <si>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</si>
  <si>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</si>
  <si>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</si>
  <si>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</si>
  <si>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</si>
  <si>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</si>
  <si>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</si>
  <si>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</si>
  <si>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</si>
  <si>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</si>
  <si>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</si>
  <si>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</si>
  <si>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</si>
  <si>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</si>
  <si>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</si>
  <si>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</si>
  <si>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</si>
  <si>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</si>
  <si>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</si>
  <si>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</si>
  <si>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</si>
  <si>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</si>
  <si>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</si>
  <si>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</si>
  <si>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</si>
  <si>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</si>
  <si>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</si>
  <si>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</si>
  <si>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</si>
  <si>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</si>
  <si>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</si>
  <si>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</si>
  <si>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</si>
  <si>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</si>
  <si>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</si>
  <si>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</si>
  <si>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</si>
  <si>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</si>
  <si>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</si>
  <si>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</si>
  <si>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</si>
  <si>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</si>
  <si>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</si>
  <si>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</si>
  <si>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</si>
  <si>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</si>
  <si>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</si>
  <si>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</si>
  <si>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</si>
  <si>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</si>
  <si>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</si>
  <si>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</si>
  <si>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</si>
  <si>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</si>
  <si>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</si>
  <si>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</si>
  <si>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</si>
  <si>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</si>
  <si>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</si>
  <si>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</si>
  <si>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</si>
  <si>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</si>
  <si>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</si>
  <si>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</si>
  <si>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</si>
  <si>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</si>
  <si>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</si>
  <si>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</si>
  <si>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</si>
  <si>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</si>
  <si>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</si>
  <si>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</si>
  <si>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</si>
  <si>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</si>
  <si>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</si>
  <si>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</si>
  <si>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</si>
  <si>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</si>
  <si>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</si>
  <si>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</si>
  <si>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</si>
  <si>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</si>
  <si>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</si>
  <si>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</si>
  <si>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</si>
  <si>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</si>
  <si>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</si>
  <si>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</si>
  <si>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</si>
  <si>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</si>
  <si>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</si>
  <si>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</si>
  <si>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</si>
  <si>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</si>
  <si>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</si>
  <si>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</si>
  <si>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</si>
  <si>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</si>
  <si>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</si>
  <si>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</si>
  <si>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</si>
  <si>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</si>
  <si>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</si>
  <si>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</si>
  <si>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</si>
  <si>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</si>
  <si>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</si>
  <si>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</si>
  <si>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</si>
  <si>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</si>
  <si>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</si>
  <si>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</si>
  <si>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</si>
  <si>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</si>
  <si>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</si>
  <si>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</si>
  <si>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</si>
  <si>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</si>
  <si>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</si>
  <si>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</si>
  <si>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</si>
  <si>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</si>
  <si>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</si>
  <si>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</si>
  <si>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</si>
  <si>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</si>
  <si>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</si>
  <si>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</si>
  <si>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</si>
  <si>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</si>
  <si>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</si>
  <si>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</si>
  <si>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</si>
  <si>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</si>
  <si>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</si>
  <si>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</si>
  <si>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</si>
  <si>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</si>
  <si>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</si>
  <si>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</si>
  <si>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</si>
  <si>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</si>
  <si>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</si>
  <si>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</si>
  <si>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</si>
  <si>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</si>
  <si>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</si>
  <si>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</si>
  <si>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</si>
  <si>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</si>
  <si>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</si>
  <si>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</si>
  <si>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</si>
  <si>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</si>
  <si>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</si>
  <si>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</si>
  <si>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</si>
  <si>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</si>
  <si>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</si>
  <si>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</si>
  <si>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</si>
  <si>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</si>
  <si>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</si>
  <si>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</si>
  <si>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</si>
  <si>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</si>
  <si>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</si>
  <si>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</si>
  <si>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</si>
  <si>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</si>
  <si>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</si>
  <si>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</si>
  <si>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</si>
  <si>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</si>
  <si>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</si>
  <si>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</si>
  <si>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</si>
  <si>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</si>
  <si>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</si>
  <si>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</si>
  <si>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</si>
  <si>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</si>
  <si>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</si>
  <si>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</si>
  <si>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</si>
  <si>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</si>
  <si>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</si>
  <si>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</si>
  <si>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</si>
  <si>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</si>
  <si>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</si>
  <si>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</si>
  <si>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</si>
  <si>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</si>
  <si>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</si>
  <si>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</si>
  <si>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</si>
  <si>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</si>
  <si>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</si>
  <si>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</si>
  <si>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</si>
  <si>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</si>
  <si>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</si>
  <si>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</si>
  <si>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</si>
  <si>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</si>
  <si>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</si>
  <si>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</si>
  <si>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</si>
  <si>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</si>
  <si>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</si>
  <si>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</si>
  <si>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</si>
  <si>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</si>
  <si>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</si>
  <si>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</si>
  <si>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</si>
  <si>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</si>
  <si>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</si>
  <si>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</si>
  <si>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</si>
  <si>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</si>
  <si>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</si>
  <si>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</si>
  <si>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</si>
  <si>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</si>
  <si>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</si>
  <si>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</si>
  <si>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</si>
  <si>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</si>
  <si>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</si>
  <si>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</si>
  <si>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</si>
  <si>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</si>
  <si>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</si>
  <si>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</si>
  <si>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</si>
  <si>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</si>
  <si>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</si>
  <si>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</si>
  <si>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</si>
  <si>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</si>
  <si>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</si>
  <si>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</si>
  <si>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</si>
  <si>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</si>
  <si>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</si>
  <si>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</si>
  <si>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</si>
  <si>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</si>
  <si>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</si>
  <si>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</si>
  <si>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</si>
  <si>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</si>
  <si>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</si>
  <si>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</si>
  <si>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</si>
  <si>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</si>
  <si>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</si>
  <si>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</si>
  <si>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</si>
  <si>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</si>
  <si>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</si>
  <si>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</si>
  <si>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</si>
  <si>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</si>
  <si>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</si>
  <si>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</si>
  <si>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</si>
  <si>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</si>
  <si>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</si>
  <si>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</si>
  <si>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</si>
  <si>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</si>
  <si>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</si>
  <si>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</si>
  <si>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</si>
  <si>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</si>
  <si>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</si>
  <si>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</si>
  <si>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</si>
  <si>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</si>
  <si>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</si>
  <si>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</si>
  <si>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</si>
  <si>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</si>
  <si>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</si>
  <si>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</si>
  <si>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</si>
  <si>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</si>
  <si>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</si>
  <si>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</si>
  <si>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</si>
  <si>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</si>
  <si>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</si>
  <si>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</si>
  <si>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</si>
  <si>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</si>
  <si>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</si>
  <si>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</si>
  <si>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</si>
  <si>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</si>
  <si>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</si>
  <si>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</si>
  <si>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</si>
  <si>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</si>
  <si>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</si>
  <si>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</si>
  <si>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</si>
  <si>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</si>
  <si>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</si>
  <si>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</si>
  <si>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</si>
  <si>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</si>
  <si>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</si>
  <si>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</si>
  <si>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</si>
  <si>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</si>
  <si>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</si>
  <si>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</si>
  <si>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</si>
  <si>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</si>
  <si>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</si>
  <si>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</si>
  <si>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</si>
  <si>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</si>
  <si>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</si>
  <si>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</si>
  <si>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</si>
  <si>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</si>
  <si>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</si>
  <si>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</si>
  <si>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</si>
  <si>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</si>
  <si>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</si>
  <si>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</si>
  <si>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</si>
  <si>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</si>
  <si>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</si>
  <si>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</si>
  <si>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</si>
  <si>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</si>
  <si>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</si>
  <si>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</si>
  <si>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</si>
  <si>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</si>
  <si>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</si>
  <si>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</si>
  <si>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</si>
  <si>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</si>
  <si>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</si>
  <si>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</si>
  <si>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</si>
  <si>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</si>
  <si>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</si>
  <si>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</si>
  <si>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</si>
  <si>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</si>
  <si>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</si>
  <si>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</si>
  <si>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</si>
  <si>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</si>
  <si>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</si>
  <si>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</si>
  <si>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</si>
  <si>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</si>
  <si>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</si>
  <si>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</si>
  <si>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</si>
  <si>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</si>
  <si>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</si>
  <si>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</si>
  <si>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</si>
  <si>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</si>
  <si>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</si>
  <si>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</si>
  <si>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</si>
  <si>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</si>
  <si>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</si>
  <si>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</si>
  <si>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</si>
  <si>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</si>
  <si>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</si>
  <si>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</si>
  <si>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</si>
  <si>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</si>
  <si>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</si>
  <si>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</si>
  <si>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</si>
  <si>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</si>
  <si>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</si>
  <si>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</si>
  <si>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</si>
  <si>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</si>
  <si>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</si>
  <si>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</si>
  <si>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</si>
  <si>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</si>
  <si>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</si>
  <si>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</si>
  <si>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</si>
  <si>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</si>
  <si>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</si>
  <si>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</si>
  <si>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</si>
  <si>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</si>
  <si>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</si>
  <si>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</si>
  <si>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</si>
  <si>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</si>
  <si>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</si>
  <si>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</si>
  <si>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</si>
  <si>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</si>
  <si>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</si>
  <si>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</si>
  <si>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</si>
  <si>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</si>
  <si>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</si>
  <si>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</si>
  <si>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</si>
  <si>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</si>
  <si>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</si>
  <si>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</si>
  <si>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</si>
  <si>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</si>
  <si>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</si>
  <si>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</si>
  <si>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</si>
  <si>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</si>
  <si>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</si>
  <si>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</si>
  <si>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</si>
  <si>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</si>
  <si>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</si>
  <si>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</si>
  <si>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</si>
  <si>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</si>
  <si>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</si>
  <si>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</si>
  <si>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</si>
  <si>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</si>
  <si>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</si>
  <si>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</si>
  <si>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</si>
  <si>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</si>
  <si>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</si>
  <si>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</si>
  <si>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</si>
  <si>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</si>
  <si>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</si>
  <si>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</si>
  <si>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</si>
  <si>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</si>
  <si>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</si>
  <si>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</si>
  <si>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</si>
  <si>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</si>
  <si>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</si>
  <si>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</si>
  <si>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</si>
  <si>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</si>
  <si>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</si>
  <si>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</si>
  <si>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</si>
  <si>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</si>
  <si>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</si>
  <si>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</si>
  <si>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</si>
  <si>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</si>
  <si>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</si>
  <si>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</si>
  <si>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</si>
  <si>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</si>
  <si>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</si>
  <si>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</si>
  <si>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</si>
  <si>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</si>
  <si>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</si>
  <si>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</si>
  <si>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</si>
  <si>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</si>
  <si>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</si>
  <si>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</si>
  <si>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</si>
  <si>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</si>
  <si>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</si>
  <si>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</si>
  <si>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</si>
  <si>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</si>
  <si>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</si>
  <si>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</si>
  <si>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</si>
  <si>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</si>
  <si>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</si>
  <si>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</si>
  <si>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</si>
  <si>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</si>
  <si>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</si>
  <si>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</si>
  <si>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</si>
  <si>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</si>
  <si>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</si>
  <si>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</si>
  <si>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</si>
  <si>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</si>
  <si>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</si>
  <si>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</si>
  <si>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</si>
  <si>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</si>
  <si>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</si>
  <si>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</si>
  <si>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</si>
  <si>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</si>
  <si>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</si>
  <si>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</si>
  <si>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</si>
  <si>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</si>
  <si>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</si>
  <si>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</si>
  <si>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</si>
  <si>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</si>
  <si>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</si>
  <si>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</si>
  <si>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</si>
  <si>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</si>
  <si>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</si>
  <si>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</si>
  <si>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</si>
  <si>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</si>
  <si>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</si>
  <si>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</si>
  <si>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</si>
  <si>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</si>
  <si>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</si>
  <si>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</si>
  <si>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</si>
  <si>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</si>
  <si>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</si>
  <si>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</si>
  <si>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</si>
  <si>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</si>
  <si>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</si>
  <si>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</si>
  <si>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</si>
  <si>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</si>
  <si>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</si>
  <si>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</si>
  <si>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</si>
  <si>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</si>
  <si>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</si>
  <si>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</si>
  <si>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</si>
  <si>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</si>
  <si>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</si>
  <si>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</si>
  <si>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</si>
  <si>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</si>
  <si>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</si>
  <si>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</si>
  <si>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</si>
  <si>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</si>
  <si>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</si>
  <si>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</si>
  <si>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</si>
  <si>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</si>
  <si>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</si>
  <si>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</si>
  <si>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</si>
  <si>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</si>
  <si>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</si>
  <si>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</si>
  <si>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</si>
  <si>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</si>
  <si>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</si>
  <si>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</si>
  <si>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</si>
  <si>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</si>
  <si>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</si>
  <si>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</si>
  <si>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</si>
  <si>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</si>
  <si>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</si>
  <si>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</si>
  <si>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</si>
  <si>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</si>
  <si>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</si>
  <si>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</si>
  <si>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</si>
  <si>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</si>
  <si>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</si>
  <si>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</si>
  <si>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</si>
  <si>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</si>
  <si>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</si>
  <si>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</si>
  <si>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</si>
  <si>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</si>
  <si>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</si>
  <si>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</si>
  <si>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</si>
  <si>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</si>
  <si>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</si>
  <si>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</si>
  <si>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</si>
  <si>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</si>
  <si>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</si>
  <si>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</si>
  <si>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</si>
  <si>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</si>
  <si>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</si>
  <si>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</si>
  <si>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</si>
  <si>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</si>
  <si>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</si>
  <si>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</si>
  <si>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</si>
  <si>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</si>
  <si>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</si>
  <si>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</si>
  <si>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</si>
  <si>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</si>
  <si>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</si>
  <si>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</si>
  <si>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</si>
  <si>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</si>
  <si>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</si>
  <si>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</si>
  <si>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</si>
  <si>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</si>
  <si>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</si>
  <si>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</si>
  <si>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</si>
  <si>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</si>
  <si>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</si>
  <si>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</si>
  <si>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</si>
  <si>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</si>
  <si>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</si>
  <si>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</si>
  <si>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</si>
  <si>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</si>
  <si>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</si>
  <si>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</si>
  <si>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</si>
  <si>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</si>
  <si>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</si>
  <si>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</si>
  <si>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</si>
  <si>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</si>
  <si>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</si>
  <si>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</si>
  <si>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</si>
  <si>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</si>
  <si>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</si>
  <si>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</si>
  <si>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</si>
  <si>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</si>
  <si>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</si>
  <si>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</si>
  <si>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</si>
  <si>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</si>
  <si>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</si>
  <si>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</si>
  <si>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</si>
  <si>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</si>
  <si>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</si>
  <si>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</si>
  <si>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</si>
  <si>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</si>
  <si>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</si>
  <si>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</si>
  <si>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</si>
  <si>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</si>
  <si>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</si>
  <si>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</si>
  <si>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</si>
  <si>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</si>
  <si>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</si>
  <si>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</si>
  <si>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</si>
  <si>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</si>
  <si>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</si>
  <si>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</si>
  <si>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</si>
  <si>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</si>
  <si>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</si>
  <si>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</si>
  <si>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</si>
  <si>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</si>
  <si>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</si>
  <si>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</si>
  <si>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</si>
  <si>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</si>
  <si>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</si>
  <si>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</si>
  <si>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</si>
  <si>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</si>
  <si>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</si>
  <si>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</si>
  <si>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</si>
  <si>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</si>
  <si>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</si>
  <si>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</si>
  <si>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</si>
  <si>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</si>
  <si>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</si>
  <si>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</si>
  <si>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</si>
  <si>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</si>
  <si>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</si>
  <si>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</si>
  <si>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</si>
  <si>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</si>
  <si>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</si>
  <si>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</si>
  <si>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</si>
  <si>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</si>
  <si>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</si>
  <si>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</si>
  <si>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</si>
  <si>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</si>
  <si>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</si>
  <si>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</si>
  <si>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</si>
  <si>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</si>
  <si>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</si>
  <si>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</si>
  <si>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</si>
  <si>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</si>
  <si>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</si>
  <si>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</si>
  <si>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</si>
  <si>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</si>
  <si>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</si>
  <si>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</si>
  <si>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</si>
  <si>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</si>
  <si>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</si>
  <si>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</si>
  <si>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</si>
  <si>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</si>
  <si>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</si>
  <si>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</si>
  <si>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</si>
  <si>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</si>
  <si>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</si>
  <si>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</si>
  <si>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</si>
  <si>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</si>
  <si>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</si>
  <si>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</si>
  <si>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</si>
  <si>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</si>
  <si>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</si>
  <si>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</si>
  <si>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</si>
  <si>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</si>
  <si>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</si>
  <si>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</si>
  <si>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</si>
  <si>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</si>
  <si>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</si>
  <si>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</si>
  <si>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</si>
  <si>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</si>
  <si>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</si>
  <si>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</si>
  <si>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</si>
  <si>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</si>
  <si>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</si>
  <si>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</si>
  <si>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</si>
  <si>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</si>
  <si>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</si>
  <si>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</si>
  <si>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</si>
  <si>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</si>
  <si>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</si>
  <si>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</si>
  <si>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</si>
  <si>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</si>
  <si>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</si>
  <si>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</si>
  <si>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</si>
  <si>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</si>
  <si>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</si>
  <si>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</si>
  <si>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</si>
  <si>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</si>
  <si>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</si>
  <si>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</si>
  <si>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</si>
  <si>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</si>
  <si>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</si>
  <si>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</si>
  <si>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</si>
  <si>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</si>
  <si>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</si>
  <si>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</si>
  <si>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</si>
  <si>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</si>
  <si>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</si>
  <si>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</si>
  <si>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</si>
  <si>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</si>
  <si>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</si>
  <si>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</si>
  <si>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</si>
  <si>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</si>
  <si>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</si>
  <si>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</si>
  <si>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</si>
  <si>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</si>
  <si>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</si>
  <si>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</si>
  <si>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</si>
  <si>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</si>
  <si>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</si>
  <si>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</si>
  <si>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</si>
  <si>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</si>
  <si>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</si>
  <si>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</si>
  <si>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</si>
  <si>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</si>
  <si>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</si>
  <si>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</si>
  <si>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</si>
  <si>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</si>
  <si>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</si>
  <si>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</si>
  <si>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</si>
  <si>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</si>
  <si>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</si>
  <si>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</si>
  <si>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</si>
  <si>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</si>
  <si>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</si>
  <si>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</si>
  <si>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</si>
  <si>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</si>
  <si>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</si>
  <si>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</si>
  <si>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</si>
  <si>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</si>
  <si>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</si>
  <si>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</si>
  <si>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</si>
  <si>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</si>
  <si>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</si>
  <si>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</si>
  <si>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</si>
  <si>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</si>
  <si>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</si>
  <si>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</si>
  <si>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</si>
  <si>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</si>
  <si>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</si>
  <si>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</si>
  <si>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</si>
  <si>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</si>
  <si>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</si>
  <si>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</si>
  <si>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</si>
  <si>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</si>
  <si>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</si>
  <si>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</si>
  <si>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</si>
  <si>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</si>
  <si>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</si>
  <si>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</si>
  <si>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</si>
  <si>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</si>
  <si>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</si>
  <si>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</si>
  <si>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</si>
  <si>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</si>
  <si>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</si>
  <si>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</si>
  <si>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</si>
  <si>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</si>
  <si>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</si>
  <si>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</si>
  <si>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</si>
  <si>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</si>
  <si>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</si>
  <si>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</si>
  <si>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</si>
  <si>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</si>
  <si>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</si>
  <si>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</si>
  <si>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</si>
  <si>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</si>
  <si>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</si>
  <si>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</si>
  <si>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</si>
  <si>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</si>
  <si>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</si>
  <si>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</si>
  <si>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</si>
  <si>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</si>
  <si>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</si>
  <si>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</si>
  <si>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</si>
  <si>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</si>
  <si>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</si>
  <si>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</si>
  <si>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</si>
  <si>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</si>
  <si>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</si>
  <si>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</si>
  <si>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</si>
  <si>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</si>
  <si>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</si>
  <si>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</si>
  <si>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</si>
  <si>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</si>
  <si>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</si>
  <si>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</si>
  <si>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</si>
  <si>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</si>
  <si>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</si>
  <si>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</si>
  <si>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</si>
  <si>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</si>
  <si>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</si>
  <si>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</si>
  <si>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</si>
  <si>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</si>
  <si>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</si>
  <si>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</si>
  <si>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</si>
  <si>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</si>
  <si>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</si>
  <si>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</si>
  <si>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</si>
  <si>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</si>
  <si>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</si>
  <si>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</si>
  <si>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</si>
  <si>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</si>
  <si>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</si>
  <si>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</si>
  <si>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</si>
  <si>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</si>
  <si>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</si>
  <si>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</si>
  <si>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</si>
  <si>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</si>
  <si>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</si>
  <si>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</si>
  <si>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</si>
  <si>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</si>
  <si>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</si>
  <si>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</si>
  <si>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</si>
  <si>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</si>
  <si>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</si>
  <si>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</si>
  <si>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</si>
  <si>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</si>
  <si>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</si>
  <si>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</si>
  <si>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</si>
  <si>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</si>
  <si>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</si>
  <si>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</si>
  <si>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</si>
  <si>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</si>
  <si>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</si>
  <si>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</si>
  <si>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</si>
  <si>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</si>
  <si>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</si>
  <si>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</si>
  <si>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</si>
  <si>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</si>
  <si>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</si>
  <si>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</si>
  <si>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</si>
  <si>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</si>
  <si>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</si>
  <si>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</si>
  <si>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</si>
  <si>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</si>
  <si>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</si>
  <si>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</si>
  <si>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</si>
  <si>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</si>
  <si>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</si>
  <si>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</si>
  <si>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</si>
  <si>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</si>
  <si>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</si>
  <si>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</si>
  <si>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</si>
  <si>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</si>
  <si>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</si>
  <si>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</si>
  <si>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</si>
  <si>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</si>
  <si>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</si>
  <si>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</si>
  <si>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</si>
  <si>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</si>
  <si>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</si>
  <si>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</si>
  <si>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</si>
  <si>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</si>
  <si>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</si>
  <si>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</si>
  <si>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</si>
  <si>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</si>
  <si>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</si>
  <si>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</si>
  <si>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</si>
  <si>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</si>
  <si>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</si>
  <si>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</si>
  <si>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</si>
  <si>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</si>
  <si>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</si>
  <si>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</si>
  <si>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</si>
  <si>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</si>
  <si>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</si>
  <si>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</si>
  <si>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</si>
  <si>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</si>
  <si>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</si>
  <si>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</si>
  <si>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</si>
  <si>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</si>
  <si>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</si>
  <si>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</si>
  <si>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</si>
  <si>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</si>
  <si>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</si>
  <si>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</si>
  <si>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</si>
  <si>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</si>
  <si>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</si>
  <si>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</si>
  <si>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</si>
  <si>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</si>
  <si>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</si>
  <si>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</si>
  <si>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</si>
  <si>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</si>
  <si>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</si>
  <si>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</si>
  <si>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</si>
  <si>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</si>
  <si>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</si>
  <si>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</si>
  <si>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</si>
  <si>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</si>
  <si>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</si>
  <si>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</si>
  <si>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</si>
  <si>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</si>
  <si>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</si>
  <si>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</si>
  <si>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</si>
  <si>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</si>
  <si>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</si>
  <si>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</si>
  <si>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</si>
  <si>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</si>
  <si>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</si>
  <si>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</si>
  <si>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</si>
  <si>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</si>
  <si>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</si>
  <si>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</si>
  <si>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</si>
  <si>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</si>
  <si>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</si>
  <si>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</si>
  <si>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</si>
  <si>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</si>
  <si>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</si>
  <si>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</si>
  <si>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</si>
  <si>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</si>
  <si>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</si>
  <si>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</si>
  <si>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</si>
  <si>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</si>
  <si>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</si>
  <si>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</si>
  <si>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</si>
  <si>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</si>
  <si>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</si>
  <si>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</si>
  <si>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</si>
  <si>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</si>
  <si>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</si>
  <si>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</si>
  <si>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</si>
  <si>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</si>
  <si>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</si>
  <si>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</si>
  <si>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</si>
  <si>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</si>
  <si>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</si>
  <si>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</si>
  <si>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</si>
  <si>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</si>
  <si>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</si>
  <si>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</si>
  <si>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</si>
  <si>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</si>
  <si>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</si>
  <si>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</si>
  <si>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</si>
  <si>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</si>
  <si>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</si>
  <si>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</si>
  <si>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</si>
  <si>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</si>
  <si>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</si>
  <si>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</si>
  <si>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</si>
  <si>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</si>
  <si>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</si>
  <si>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</si>
  <si>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</si>
  <si>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</si>
  <si>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</si>
  <si>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</si>
  <si>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</si>
  <si>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</si>
  <si>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</si>
  <si>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</si>
  <si>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</si>
  <si>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</si>
  <si>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</si>
  <si>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</si>
  <si>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</si>
  <si>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</si>
  <si>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</si>
  <si>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</si>
  <si>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</si>
  <si>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</si>
  <si>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</si>
  <si>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</si>
  <si>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</si>
  <si>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</si>
  <si>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</si>
  <si>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</si>
  <si>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</si>
  <si>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</si>
  <si>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</si>
  <si>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</si>
  <si>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</si>
  <si>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</si>
  <si>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</si>
  <si>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</si>
  <si>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</si>
  <si>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</si>
  <si>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</si>
  <si>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</si>
  <si>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</si>
  <si>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</si>
  <si>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</si>
  <si>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</si>
  <si>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</si>
  <si>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</si>
  <si>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</si>
  <si>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</si>
  <si>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</si>
  <si>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</si>
  <si>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</si>
  <si>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</si>
  <si>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</si>
  <si>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</si>
  <si>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</si>
  <si>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</si>
  <si>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</si>
  <si>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</si>
  <si>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</si>
  <si>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</si>
  <si>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</si>
  <si>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</si>
  <si>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</si>
  <si>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</si>
  <si>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</si>
  <si>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</si>
  <si>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</si>
  <si>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</si>
  <si>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</si>
  <si>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</si>
  <si>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</si>
  <si>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</si>
  <si>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</si>
  <si>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</si>
  <si>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</si>
  <si>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</si>
  <si>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</si>
  <si>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</si>
  <si>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</si>
  <si>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</si>
  <si>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</si>
  <si>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</si>
  <si>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</si>
  <si>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</si>
  <si>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</si>
  <si>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</si>
  <si>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</si>
  <si>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</si>
  <si>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</si>
  <si>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</si>
  <si>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</si>
  <si>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</si>
  <si>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</si>
  <si>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</si>
  <si>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</si>
  <si>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</si>
  <si>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</si>
  <si>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</si>
  <si>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</si>
  <si>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</si>
  <si>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</si>
  <si>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</si>
  <si>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</si>
  <si>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</si>
  <si>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</si>
  <si>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</si>
  <si>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</si>
  <si>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</si>
  <si>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</si>
  <si>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</si>
  <si>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</si>
  <si>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</si>
  <si>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</si>
  <si>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</si>
  <si>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</si>
  <si>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</si>
  <si>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</si>
  <si>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</si>
  <si>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</si>
  <si>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</si>
  <si>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</si>
  <si>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</si>
  <si>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</si>
  <si>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</si>
  <si>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</si>
  <si>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</si>
  <si>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</si>
  <si>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</si>
  <si>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</si>
  <si>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</si>
  <si>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</si>
  <si>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</si>
  <si>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</si>
  <si>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</si>
  <si>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</si>
  <si>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</si>
  <si>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</si>
  <si>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</si>
  <si>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</si>
  <si>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</si>
  <si>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</si>
  <si>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</si>
  <si>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</si>
  <si>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</si>
  <si>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</si>
  <si>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</si>
  <si>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</si>
  <si>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</si>
  <si>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</si>
  <si>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</si>
  <si>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</si>
  <si>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</si>
  <si>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</si>
  <si>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</si>
  <si>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</si>
  <si>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</si>
  <si>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</si>
  <si>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</si>
  <si>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</si>
  <si>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</si>
  <si>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</si>
  <si>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</si>
  <si>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</si>
  <si>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</si>
  <si>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</si>
  <si>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</si>
  <si>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</si>
  <si>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</si>
  <si>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</si>
  <si>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</si>
  <si>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</si>
  <si>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</si>
  <si>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</si>
  <si>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</si>
  <si>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</si>
  <si>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</si>
  <si>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</si>
  <si>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</si>
  <si>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</si>
  <si>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</si>
  <si>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</si>
  <si>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</si>
  <si>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</si>
  <si>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</si>
  <si>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</si>
  <si>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</si>
  <si>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</si>
  <si>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</si>
  <si>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</si>
  <si>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</si>
  <si>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</si>
  <si>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</si>
  <si>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</si>
  <si>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</si>
  <si>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</si>
  <si>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</si>
  <si>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</si>
  <si>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</si>
  <si>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</si>
  <si>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</si>
  <si>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</si>
  <si>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</si>
  <si>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</si>
  <si>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</si>
  <si>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</si>
  <si>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</si>
  <si>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</si>
  <si>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</si>
  <si>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</si>
  <si>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</si>
  <si>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</si>
  <si>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</si>
  <si>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</si>
  <si>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</si>
  <si>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</si>
  <si>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</si>
  <si>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</si>
  <si>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</si>
  <si>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</si>
  <si>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</si>
  <si>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</si>
  <si>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</si>
  <si>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</si>
  <si>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</si>
  <si>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</si>
  <si>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</si>
  <si>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</si>
  <si>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</si>
  <si>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</si>
  <si>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</si>
  <si>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</si>
  <si>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</si>
  <si>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</si>
  <si>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</si>
  <si>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</si>
  <si>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</si>
  <si>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</si>
  <si>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</si>
  <si>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</si>
  <si>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</si>
  <si>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</si>
  <si>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</si>
  <si>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</si>
  <si>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</si>
  <si>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</si>
  <si>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</si>
  <si>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</si>
  <si>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</si>
  <si>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</si>
  <si>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</si>
  <si>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</si>
  <si>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</si>
  <si>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</si>
  <si>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</si>
  <si>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</si>
  <si>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</si>
  <si>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</si>
  <si>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</si>
  <si>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</si>
  <si>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</si>
  <si>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</si>
  <si>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</si>
  <si>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</si>
  <si>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</si>
  <si>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</si>
  <si>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</si>
  <si>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</si>
  <si>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</si>
  <si>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</si>
  <si>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</si>
  <si>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</si>
  <si>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</si>
  <si>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</si>
  <si>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</si>
  <si>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</si>
  <si>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</si>
  <si>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</si>
  <si>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</si>
  <si>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</si>
  <si>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</si>
  <si>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</si>
  <si>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</si>
  <si>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</si>
  <si>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</si>
  <si>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</si>
  <si>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</si>
  <si>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</si>
  <si>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</si>
  <si>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</si>
  <si>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</si>
  <si>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</si>
  <si>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</si>
  <si>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</si>
  <si>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</si>
  <si>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</si>
  <si>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</si>
  <si>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</si>
  <si>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</si>
  <si>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</si>
  <si>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</si>
  <si>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</si>
  <si>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</si>
  <si>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</si>
  <si>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</si>
  <si>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</si>
  <si>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</si>
  <si>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</si>
  <si>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</si>
  <si>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</si>
  <si>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</si>
  <si>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</si>
  <si>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</si>
  <si>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</si>
  <si>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</si>
  <si>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</si>
  <si>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</si>
  <si>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</si>
  <si>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</si>
  <si>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</si>
  <si>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</si>
  <si>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</si>
  <si>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</si>
  <si>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</si>
  <si>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</si>
  <si>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</si>
  <si>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</si>
  <si>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</si>
  <si>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</si>
  <si>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</si>
  <si>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</si>
  <si>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</si>
  <si>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</si>
  <si>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</si>
  <si>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</si>
  <si>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</si>
  <si>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</si>
  <si>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</si>
  <si>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</si>
  <si>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</si>
  <si>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</si>
  <si>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</si>
  <si>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</si>
  <si>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</si>
  <si>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</si>
  <si>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</si>
  <si>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</si>
  <si>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</si>
  <si>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</si>
  <si>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</si>
  <si>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</si>
  <si>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</si>
  <si>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</si>
  <si>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</si>
  <si>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</si>
  <si>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</si>
  <si>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</si>
  <si>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</si>
  <si>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</si>
  <si>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</si>
  <si>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</si>
  <si>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</si>
  <si>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</si>
  <si>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</si>
  <si>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</si>
  <si>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</si>
  <si>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</si>
  <si>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</si>
  <si>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</si>
  <si>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</si>
  <si>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</si>
  <si>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</si>
  <si>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</si>
  <si>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</si>
  <si>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</si>
  <si>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</si>
  <si>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</si>
  <si>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</si>
  <si>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</si>
  <si>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</si>
  <si>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</si>
  <si>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</si>
  <si>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</si>
  <si>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</si>
  <si>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</si>
  <si>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</si>
  <si>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</si>
  <si>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</si>
  <si>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</si>
  <si>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</si>
  <si>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</si>
  <si>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</si>
  <si>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</si>
  <si>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</si>
  <si>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</si>
  <si>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</si>
  <si>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</si>
  <si>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</si>
  <si>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</si>
  <si>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</si>
  <si>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</si>
  <si>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</si>
  <si>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</si>
  <si>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</si>
  <si>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</si>
  <si>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</si>
  <si>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</si>
  <si>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</si>
  <si>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</si>
  <si>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</si>
  <si>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</si>
  <si>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</si>
  <si>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</si>
  <si>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</si>
  <si>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</si>
  <si>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</si>
  <si>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</si>
  <si>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</si>
  <si>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</si>
  <si>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</si>
  <si>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</si>
  <si>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</si>
  <si>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</si>
  <si>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</si>
  <si>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</si>
  <si>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</si>
  <si>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</si>
  <si>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</si>
  <si>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</si>
  <si>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</si>
  <si>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</si>
  <si>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</si>
  <si>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</si>
  <si>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</si>
  <si>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</si>
  <si>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</si>
  <si>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</si>
  <si>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</si>
  <si>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</si>
  <si>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</si>
  <si>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</si>
  <si>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</si>
  <si>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</si>
  <si>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</si>
  <si>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</si>
  <si>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</si>
  <si>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</si>
  <si>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</si>
  <si>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</si>
  <si>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</si>
  <si>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</si>
  <si>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</si>
  <si>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</si>
  <si>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</si>
  <si>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</si>
  <si>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</si>
  <si>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</si>
  <si>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</si>
  <si>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</si>
  <si>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</si>
  <si>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</si>
  <si>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</si>
  <si>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</si>
  <si>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</si>
  <si>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</si>
  <si>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</si>
  <si>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</si>
  <si>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</si>
  <si>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</si>
  <si>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</si>
  <si>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</si>
  <si>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</si>
  <si>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</si>
  <si>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</si>
  <si>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</si>
  <si>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</si>
  <si>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</si>
  <si>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</si>
  <si>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</si>
  <si>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</si>
  <si>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</si>
  <si>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</si>
  <si>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</si>
  <si>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</si>
  <si>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</si>
  <si>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</si>
  <si>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</si>
  <si>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</si>
  <si>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</si>
  <si>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</si>
  <si>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</si>
  <si>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</si>
  <si>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</si>
  <si>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</si>
  <si>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</si>
  <si>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</si>
  <si>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</si>
  <si>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</si>
  <si>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</si>
  <si>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</si>
  <si>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</si>
  <si>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</si>
  <si>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</si>
  <si>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</si>
  <si>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</si>
  <si>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</si>
  <si>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</si>
  <si>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</si>
  <si>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</si>
  <si>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</si>
  <si>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</si>
  <si>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</si>
  <si>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</si>
  <si>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</si>
  <si>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</si>
  <si>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</si>
  <si>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</si>
  <si>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</si>
  <si>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</si>
  <si>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</si>
  <si>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</si>
  <si>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</si>
  <si>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</si>
  <si>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</si>
  <si>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</si>
  <si>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</si>
  <si>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</si>
  <si>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</si>
  <si>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</si>
  <si>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</si>
  <si>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</si>
  <si>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</si>
  <si>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</si>
  <si>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</si>
  <si>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</si>
  <si>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</si>
  <si>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</si>
  <si>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</si>
  <si>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</si>
  <si>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</si>
  <si>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</si>
  <si>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</si>
  <si>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</si>
  <si>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</si>
  <si>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</si>
  <si>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</si>
  <si>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</si>
  <si>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</si>
  <si>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</si>
  <si>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</si>
  <si>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</si>
  <si>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</si>
  <si>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</si>
  <si>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</si>
  <si>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</si>
  <si>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</si>
  <si>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</si>
  <si>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</si>
  <si>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</si>
  <si>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</si>
  <si>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</si>
  <si>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</si>
  <si>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</si>
  <si>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</si>
  <si>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</si>
  <si>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</si>
  <si>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</si>
  <si>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</si>
  <si>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</si>
  <si>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</si>
  <si>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</si>
  <si>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</si>
  <si>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</si>
  <si>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</si>
  <si>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</si>
  <si>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</si>
  <si>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</si>
  <si>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</si>
  <si>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</si>
  <si>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</si>
  <si>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</si>
  <si>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</si>
  <si>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</si>
  <si>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</si>
  <si>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</si>
  <si>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</si>
  <si>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</si>
  <si>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</si>
  <si>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</si>
  <si>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</si>
  <si>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</si>
  <si>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</si>
  <si>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</si>
  <si>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</si>
  <si>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</si>
  <si>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</si>
  <si>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</si>
  <si>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</si>
  <si>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</si>
  <si>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</si>
  <si>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</si>
  <si>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</si>
  <si>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</si>
  <si>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</si>
  <si>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</si>
  <si>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</si>
  <si>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</si>
  <si>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</si>
  <si>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</si>
  <si>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</si>
  <si>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</si>
  <si>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</si>
  <si>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</si>
  <si>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</si>
  <si>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</si>
  <si>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</si>
  <si>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</si>
  <si>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</si>
  <si>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</si>
  <si>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</si>
  <si>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</si>
  <si>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</si>
  <si>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</si>
  <si>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</si>
  <si>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</si>
  <si>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</si>
  <si>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</si>
  <si>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</si>
  <si>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</si>
  <si>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</si>
  <si>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</si>
  <si>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</si>
  <si>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</si>
  <si>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</si>
  <si>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</si>
  <si>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</si>
  <si>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</si>
  <si>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</si>
  <si>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</si>
  <si>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</si>
  <si>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</si>
  <si>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</si>
  <si>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</si>
  <si>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</si>
  <si>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</si>
  <si>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</si>
  <si>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</si>
  <si>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</si>
  <si>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</si>
  <si>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</si>
  <si>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</si>
  <si>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</si>
  <si>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</si>
  <si>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</si>
  <si>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</si>
  <si>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</si>
  <si>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</si>
  <si>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</si>
  <si>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</si>
  <si>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</si>
  <si>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</si>
  <si>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</si>
  <si>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</si>
  <si>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</si>
  <si>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</si>
  <si>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</si>
  <si>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</si>
  <si>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</si>
  <si>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</si>
  <si>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</si>
  <si>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</si>
  <si>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</si>
  <si>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</si>
  <si>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</si>
  <si>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</si>
  <si>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</si>
  <si>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</si>
  <si>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</si>
  <si>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</si>
  <si>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</si>
  <si>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</si>
  <si>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</si>
  <si>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</si>
  <si>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</si>
  <si>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</si>
  <si>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</si>
  <si>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</si>
  <si>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</si>
  <si>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</si>
  <si>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</si>
  <si>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</si>
  <si>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</si>
  <si>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</si>
  <si>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</si>
  <si>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</si>
  <si>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</si>
  <si>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</si>
  <si>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</si>
  <si>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</si>
  <si>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</si>
  <si>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</si>
  <si>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</si>
  <si>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</si>
  <si>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</si>
  <si>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</si>
  <si>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</si>
  <si>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</si>
  <si>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</si>
  <si>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</si>
  <si>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</si>
  <si>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</si>
  <si>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</si>
  <si>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</si>
  <si>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</si>
  <si>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</si>
  <si>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</si>
  <si>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</si>
  <si>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</si>
  <si>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</si>
  <si>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</si>
  <si>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</si>
  <si>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</si>
  <si>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</si>
  <si>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</si>
  <si>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</si>
  <si>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</si>
  <si>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</si>
  <si>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</si>
  <si>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</si>
  <si>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</si>
  <si>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</si>
  <si>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</si>
  <si>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</si>
  <si>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</si>
  <si>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</si>
  <si>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</si>
  <si>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</si>
  <si>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</si>
  <si>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</si>
  <si>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</si>
  <si>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</si>
  <si>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</si>
  <si>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</si>
  <si>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</si>
  <si>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</si>
  <si>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</si>
  <si>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</si>
  <si>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</si>
  <si>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</si>
  <si>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</si>
  <si>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</si>
  <si>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</si>
  <si>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</si>
  <si>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</si>
  <si>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</si>
  <si>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</si>
  <si>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</si>
  <si>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</si>
  <si>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</si>
  <si>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</si>
  <si>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</si>
  <si>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</si>
  <si>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</si>
  <si>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</si>
  <si>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</si>
  <si>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</si>
  <si>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</si>
  <si>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</si>
  <si>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</si>
  <si>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</si>
  <si>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</si>
  <si>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</si>
  <si>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</si>
  <si>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</si>
  <si>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</si>
  <si>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</si>
  <si>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</si>
  <si>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</si>
  <si>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</si>
  <si>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</si>
  <si>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</si>
  <si>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</si>
  <si>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</si>
  <si>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</si>
  <si>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</si>
  <si>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</si>
  <si>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</si>
  <si>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</si>
  <si>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</si>
  <si>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</si>
  <si>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</si>
  <si>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</si>
  <si>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</si>
  <si>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</si>
  <si>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</si>
  <si>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</si>
  <si>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</si>
  <si>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</si>
  <si>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</si>
  <si>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</si>
  <si>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</si>
  <si>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</si>
  <si>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</si>
  <si>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</si>
  <si>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</si>
  <si>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</si>
  <si>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</si>
  <si>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</si>
  <si>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</si>
  <si>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</si>
  <si>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</si>
  <si>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</si>
  <si>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</si>
  <si>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</si>
  <si>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</si>
  <si>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</si>
  <si>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</si>
  <si>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</si>
  <si>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</si>
  <si>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</si>
  <si>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</si>
  <si>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</si>
  <si>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</si>
  <si>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</si>
  <si>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</si>
  <si>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</si>
  <si>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</si>
  <si>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</si>
  <si>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</si>
  <si>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</si>
  <si>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</si>
  <si>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</si>
  <si>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</si>
  <si>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</si>
  <si>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</si>
  <si>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</si>
  <si>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</si>
  <si>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</si>
  <si>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</si>
  <si>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</si>
  <si>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</si>
  <si>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</si>
  <si>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</si>
  <si>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</si>
  <si>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</si>
  <si>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</si>
  <si>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</si>
  <si>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</si>
  <si>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</si>
  <si>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</si>
  <si>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</si>
  <si>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</si>
  <si>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</si>
  <si>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</si>
  <si>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</si>
  <si>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</si>
  <si>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</si>
  <si>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</si>
  <si>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</si>
  <si>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</si>
  <si>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</si>
  <si>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</si>
  <si>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</si>
  <si>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</si>
  <si>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</si>
  <si>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</si>
  <si>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</si>
  <si>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</si>
  <si>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</si>
  <si>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</si>
  <si>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</si>
  <si>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</si>
  <si>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</si>
  <si>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</si>
  <si>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</si>
  <si>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</si>
  <si>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</si>
  <si>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</si>
  <si>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</si>
  <si>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</si>
  <si>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</si>
  <si>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</si>
  <si>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</si>
  <si>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</si>
  <si>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</si>
  <si>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</si>
  <si>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</si>
  <si>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</si>
  <si>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</si>
  <si>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</si>
  <si>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</si>
  <si>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</si>
  <si>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</si>
  <si>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</si>
  <si>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</si>
  <si>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</si>
  <si>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</si>
  <si>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</si>
  <si>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</si>
  <si>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</si>
  <si>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</si>
  <si>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</si>
  <si>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</si>
  <si>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</si>
  <si>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</si>
  <si>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</si>
  <si>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</si>
  <si>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</si>
  <si>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</si>
  <si>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</si>
  <si>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</si>
  <si>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</si>
  <si>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</si>
  <si>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</si>
  <si>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</si>
  <si>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</si>
  <si>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</si>
  <si>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</si>
  <si>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</si>
  <si>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</si>
  <si>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</si>
  <si>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</si>
  <si>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</si>
  <si>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</si>
  <si>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</si>
  <si>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</si>
  <si>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</si>
  <si>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</si>
  <si>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</si>
  <si>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</si>
  <si>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</si>
  <si>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</si>
  <si>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</si>
  <si>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</si>
  <si>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</si>
  <si>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</si>
  <si>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</si>
  <si>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</si>
  <si>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</si>
  <si>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</si>
  <si>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</si>
  <si>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</si>
  <si>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</si>
  <si>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</si>
  <si>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</si>
  <si>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</si>
  <si>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</si>
  <si>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</si>
  <si>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</si>
  <si>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</si>
  <si>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</si>
  <si>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</si>
  <si>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</si>
  <si>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</si>
  <si>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</si>
  <si>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</si>
  <si>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</si>
  <si>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</si>
  <si>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</si>
  <si>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</si>
  <si>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</si>
  <si>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</si>
  <si>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</si>
  <si>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</si>
  <si>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</si>
  <si>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</si>
  <si>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</si>
  <si>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</si>
  <si>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</si>
  <si>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</si>
  <si>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</si>
  <si>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</si>
  <si>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</si>
  <si>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</si>
  <si>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</si>
  <si>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</si>
  <si>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</si>
  <si>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</si>
  <si>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</si>
  <si>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</si>
  <si>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</si>
  <si>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</si>
  <si>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</si>
  <si>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</si>
  <si>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</si>
  <si>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</si>
  <si>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</si>
  <si>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</si>
  <si>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</si>
  <si>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</si>
  <si>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</si>
  <si>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</si>
  <si>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</si>
  <si>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</si>
  <si>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</si>
  <si>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</si>
  <si>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</si>
  <si>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</si>
  <si>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</si>
  <si>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</si>
  <si>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</si>
  <si>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</si>
  <si>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</si>
  <si>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</si>
  <si>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</si>
  <si>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</si>
  <si>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</si>
  <si>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</si>
  <si>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</si>
  <si>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</si>
  <si>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</si>
  <si>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</si>
  <si>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</si>
  <si>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</si>
  <si>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</si>
  <si>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</si>
  <si>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</si>
  <si>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</si>
  <si>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</si>
  <si>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</si>
  <si>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</si>
  <si>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</si>
  <si>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</si>
  <si>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</si>
  <si>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</si>
  <si>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</si>
  <si>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</si>
  <si>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</si>
  <si>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</si>
  <si>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</si>
  <si>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</si>
  <si>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</si>
  <si>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</si>
  <si>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</si>
  <si>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</si>
  <si>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</si>
  <si>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</si>
  <si>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</si>
  <si>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</si>
  <si>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</si>
  <si>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</si>
  <si>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</si>
  <si>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</si>
  <si>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</si>
  <si>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</si>
  <si>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</si>
  <si>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</si>
  <si>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</si>
  <si>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</si>
  <si>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</si>
  <si>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</si>
  <si>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</si>
  <si>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</si>
  <si>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</si>
  <si>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</si>
  <si>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</si>
  <si>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</si>
  <si>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</si>
  <si>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</si>
  <si>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</si>
  <si>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</si>
  <si>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</si>
  <si>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</si>
  <si>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</si>
  <si>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</si>
  <si>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</si>
  <si>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</si>
  <si>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</si>
  <si>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</si>
  <si>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</si>
  <si>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</si>
  <si>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</si>
  <si>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</si>
  <si>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</si>
  <si>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</si>
  <si>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</si>
  <si>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</si>
  <si>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</si>
  <si>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</si>
  <si>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</si>
  <si>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</si>
  <si>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</si>
  <si>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</si>
  <si>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</si>
  <si>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</si>
  <si>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</si>
  <si>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</si>
  <si>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</si>
  <si>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</si>
  <si>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</si>
  <si>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</si>
  <si>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</si>
  <si>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</si>
  <si>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</si>
  <si>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</si>
  <si>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</si>
  <si>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</si>
  <si>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</si>
  <si>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</si>
  <si>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</si>
  <si>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</si>
  <si>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</si>
  <si>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</si>
  <si>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</si>
  <si>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</si>
  <si>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</si>
  <si>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</si>
  <si>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</si>
  <si>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</si>
  <si>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</si>
  <si>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</si>
  <si>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</si>
  <si>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</si>
  <si>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</si>
  <si>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</si>
  <si>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</si>
  <si>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</si>
  <si>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</si>
  <si>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</si>
  <si>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</si>
  <si>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</si>
  <si>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</si>
  <si>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</si>
  <si>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</si>
  <si>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</si>
  <si>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</si>
  <si>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</si>
  <si>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</si>
  <si>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</si>
  <si>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</si>
  <si>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</si>
  <si>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</si>
  <si>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</si>
  <si>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</si>
  <si>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</si>
  <si>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</si>
  <si>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</si>
  <si>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</si>
  <si>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</si>
  <si>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</si>
  <si>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</si>
  <si>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</si>
  <si>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</si>
  <si>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</si>
  <si>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</si>
  <si>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</si>
  <si>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</si>
  <si>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</si>
  <si>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</si>
  <si>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</si>
  <si>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</si>
  <si>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</si>
  <si>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</si>
  <si>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</si>
  <si>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</si>
  <si>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</si>
  <si>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</si>
  <si>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</si>
  <si>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</si>
  <si>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</si>
  <si>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</si>
  <si>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</si>
  <si>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</si>
  <si>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</si>
  <si>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</si>
  <si>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</si>
  <si>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</si>
  <si>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</si>
  <si>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</si>
  <si>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</si>
  <si>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</si>
  <si>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</si>
  <si>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</si>
  <si>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</si>
  <si>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</si>
  <si>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</si>
  <si>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</si>
  <si>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</si>
  <si>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</si>
  <si>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</si>
  <si>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</si>
  <si>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</si>
  <si>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</si>
  <si>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</si>
  <si>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</si>
  <si>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</si>
  <si>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</si>
  <si>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</si>
  <si>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</si>
  <si>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</si>
  <si>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</si>
  <si>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</si>
  <si>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</si>
  <si>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</si>
  <si>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</si>
  <si>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</si>
  <si>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</si>
  <si>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</si>
  <si>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</si>
  <si>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</si>
  <si>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</si>
  <si>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</si>
  <si>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</si>
  <si>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</si>
  <si>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</si>
  <si>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</si>
  <si>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</si>
  <si>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</si>
  <si>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</si>
  <si>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</si>
  <si>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</si>
  <si>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</si>
  <si>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</si>
  <si>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</si>
  <si>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</si>
  <si>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</si>
  <si>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</si>
  <si>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</si>
  <si>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</si>
  <si>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</si>
  <si>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</si>
  <si>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</si>
  <si>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</si>
  <si>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</si>
  <si>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</si>
  <si>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</si>
  <si>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</si>
  <si>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</si>
  <si>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</si>
  <si>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</si>
  <si>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</si>
  <si>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</si>
  <si>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</si>
  <si>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</si>
  <si>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</si>
  <si>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</si>
  <si>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</si>
  <si>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</si>
  <si>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</si>
  <si>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</si>
  <si>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</si>
  <si>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</si>
  <si>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</si>
  <si>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</si>
  <si>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</si>
  <si>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</si>
  <si>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</si>
  <si>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</si>
  <si>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</si>
  <si>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</si>
  <si>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</si>
  <si>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</si>
  <si>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</si>
  <si>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</si>
  <si>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</si>
  <si>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</si>
  <si>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</si>
  <si>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</si>
  <si>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</si>
  <si>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</si>
  <si>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</si>
  <si>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</si>
  <si>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</si>
  <si>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</si>
  <si>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</si>
  <si>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</si>
  <si>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</si>
  <si>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</si>
  <si>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</si>
  <si>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</si>
  <si>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</si>
  <si>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</si>
  <si>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</si>
  <si>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</si>
  <si>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</si>
  <si>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</si>
  <si>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</si>
  <si>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</si>
  <si>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</si>
  <si>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</si>
  <si>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</si>
  <si>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</si>
  <si>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</si>
  <si>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</si>
  <si>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</si>
  <si>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</si>
  <si>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</si>
  <si>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</si>
  <si>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</si>
  <si>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</si>
  <si>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</si>
  <si>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</si>
  <si>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</si>
  <si>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</si>
  <si>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</si>
  <si>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</si>
  <si>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</si>
  <si>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</si>
  <si>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</si>
  <si>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</si>
  <si>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</si>
  <si>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</si>
  <si>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</si>
  <si>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</si>
  <si>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</si>
  <si>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</si>
  <si>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</si>
  <si>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</si>
  <si>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</si>
  <si>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</si>
  <si>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</si>
  <si>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</si>
  <si>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</si>
  <si>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</si>
  <si>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</si>
  <si>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</si>
  <si>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</si>
  <si>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</si>
  <si>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</si>
  <si>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</si>
  <si>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</si>
  <si>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</si>
  <si>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</si>
  <si>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</si>
  <si>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</si>
  <si>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</si>
  <si>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</si>
  <si>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</si>
  <si>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</si>
  <si>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</si>
  <si>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</si>
  <si>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</si>
  <si>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</si>
  <si>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</si>
  <si>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</si>
  <si>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</si>
  <si>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</si>
  <si>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</si>
  <si>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</si>
  <si>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</si>
  <si>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</si>
  <si>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</si>
  <si>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</si>
  <si>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</si>
  <si>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</si>
  <si>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</si>
  <si>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</si>
  <si>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</si>
  <si>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</si>
  <si>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</si>
  <si>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</si>
  <si>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</si>
  <si>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</si>
  <si>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</si>
  <si>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</si>
  <si>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</si>
  <si>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</si>
  <si>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</si>
  <si>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</si>
  <si>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</si>
  <si>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</si>
  <si>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</si>
  <si>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</si>
  <si>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</si>
  <si>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</si>
  <si>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</si>
  <si>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</si>
  <si>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</si>
  <si>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</si>
  <si>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</si>
  <si>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</si>
  <si>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</si>
  <si>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</si>
  <si>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</si>
  <si>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</si>
  <si>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</si>
  <si>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</si>
  <si>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</si>
  <si>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</si>
  <si>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</si>
  <si>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</si>
  <si>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</si>
  <si>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</si>
  <si>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</si>
  <si>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</si>
  <si>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</si>
  <si>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</si>
  <si>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</si>
  <si>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</si>
  <si>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</si>
  <si>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</si>
  <si>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</si>
  <si>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</si>
  <si>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</si>
  <si>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</si>
  <si>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</si>
  <si>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</si>
  <si>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</si>
  <si>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</si>
  <si>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</si>
  <si>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</si>
  <si>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</si>
  <si>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</si>
  <si>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</si>
  <si>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</si>
  <si>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</si>
  <si>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</si>
  <si>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</si>
  <si>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</si>
  <si>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</si>
  <si>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</si>
  <si>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</si>
  <si>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</si>
  <si>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</si>
  <si>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</si>
  <si>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</si>
  <si>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</si>
  <si>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</si>
  <si>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</si>
  <si>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</si>
  <si>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</si>
  <si>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</si>
  <si>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</si>
  <si>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</si>
  <si>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</si>
  <si>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</si>
  <si>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</si>
  <si>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</si>
  <si>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</si>
  <si>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</si>
  <si>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</si>
  <si>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</si>
  <si>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</si>
  <si>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</si>
  <si>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</si>
  <si>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</si>
  <si>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</si>
  <si>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</si>
  <si>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</si>
  <si>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</si>
  <si>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</si>
  <si>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</si>
  <si>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</si>
  <si>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</si>
  <si>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</si>
  <si>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</si>
  <si>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</si>
  <si>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</si>
  <si>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</si>
  <si>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</si>
  <si>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</si>
  <si>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</si>
  <si>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</si>
  <si>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</si>
  <si>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</si>
  <si>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</si>
  <si>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</si>
  <si>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</si>
  <si>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</si>
  <si>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</si>
  <si>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</si>
  <si>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</si>
  <si>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</si>
  <si>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</si>
  <si>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</si>
  <si>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</si>
  <si>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</si>
  <si>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</si>
  <si>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</si>
  <si>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</si>
  <si>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</si>
  <si>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</si>
  <si>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</si>
  <si>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</si>
  <si>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</si>
  <si>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</si>
  <si>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</si>
  <si>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</si>
  <si>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</si>
  <si>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</si>
  <si>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</si>
  <si>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</si>
  <si>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</si>
  <si>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</si>
  <si>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</si>
  <si>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</si>
  <si>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</si>
  <si>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</si>
  <si>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</si>
  <si>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</si>
  <si>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</si>
  <si>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</si>
  <si>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</si>
  <si>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</si>
  <si>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</si>
  <si>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</si>
  <si>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</si>
  <si>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</si>
  <si>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</si>
  <si>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</si>
  <si>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</si>
  <si>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</si>
  <si>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</si>
  <si>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</si>
  <si>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</si>
  <si>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</si>
  <si>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</si>
  <si>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</si>
  <si>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</si>
  <si>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</si>
  <si>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</si>
  <si>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</si>
  <si>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</si>
  <si>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</si>
  <si>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</si>
  <si>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</si>
  <si>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</si>
  <si>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</si>
  <si>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</si>
  <si>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</si>
  <si>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</si>
  <si>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</si>
  <si>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</si>
  <si>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</si>
  <si>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</si>
  <si>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</si>
  <si>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</si>
  <si>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</si>
  <si>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</si>
  <si>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</si>
  <si>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</si>
  <si>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</si>
  <si>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</si>
  <si>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</si>
  <si>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</si>
  <si>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</si>
  <si>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</si>
  <si>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</si>
  <si>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</si>
  <si>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</si>
  <si>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</si>
  <si>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</si>
  <si>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</si>
  <si>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</si>
  <si>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</si>
  <si>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</si>
  <si>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</si>
  <si>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</si>
  <si>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</si>
  <si>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</si>
  <si>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</si>
  <si>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</si>
  <si>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</si>
  <si>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</si>
  <si>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</si>
  <si>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</si>
  <si>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</si>
  <si>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</si>
  <si>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</si>
  <si>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</si>
  <si>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</si>
  <si>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</si>
  <si>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</si>
  <si>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</si>
  <si>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</si>
  <si>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</si>
  <si>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</si>
  <si>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</si>
  <si>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</si>
  <si>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</si>
  <si>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</si>
  <si>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</si>
  <si>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</si>
  <si>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</si>
  <si>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</si>
  <si>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</si>
  <si>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</si>
  <si>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</si>
  <si>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</si>
  <si>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</si>
  <si>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</si>
  <si>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</si>
  <si>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</si>
  <si>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</si>
  <si>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</si>
  <si>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</si>
  <si>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</si>
  <si>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</si>
  <si>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</si>
  <si>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</si>
  <si>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</si>
  <si>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</si>
  <si>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</si>
  <si>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</si>
  <si>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</si>
  <si>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</si>
  <si>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</si>
  <si>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</si>
  <si>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</si>
  <si>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</si>
  <si>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</si>
  <si>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</si>
  <si>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</si>
  <si>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</si>
  <si>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</si>
  <si>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</si>
  <si>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</si>
  <si>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</si>
  <si>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</si>
  <si>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</si>
  <si>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</si>
  <si>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</si>
  <si>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</si>
  <si>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</si>
  <si>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</si>
  <si>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</si>
  <si>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</si>
  <si>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</si>
  <si>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</si>
  <si>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</si>
  <si>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</si>
  <si>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</si>
  <si>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</si>
  <si>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</si>
  <si>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</si>
  <si>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</si>
  <si>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</si>
  <si>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</si>
  <si>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</si>
  <si>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</si>
  <si>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</si>
  <si>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</si>
  <si>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</si>
  <si>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</si>
  <si>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</si>
  <si>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</si>
  <si>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</si>
  <si>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</si>
  <si>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</si>
  <si>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</si>
  <si>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</si>
  <si>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</si>
  <si>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</si>
  <si>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</si>
  <si>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</si>
  <si>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</si>
  <si>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</si>
  <si>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</si>
  <si>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</si>
  <si>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</si>
  <si>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</si>
  <si>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</si>
  <si>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</si>
  <si>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</si>
  <si>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</si>
  <si>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</si>
  <si>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</si>
  <si>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</si>
  <si>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</si>
  <si>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</si>
  <si>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</si>
  <si>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</si>
  <si>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</si>
  <si>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</si>
  <si>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</si>
  <si>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</si>
  <si>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</si>
  <si>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</si>
  <si>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</si>
  <si>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</si>
  <si>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</si>
  <si>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</si>
  <si>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</si>
  <si>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</si>
  <si>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</si>
  <si>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</si>
  <si>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</si>
  <si>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</si>
  <si>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</si>
  <si>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</si>
  <si>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</si>
  <si>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</si>
  <si>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</si>
  <si>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</si>
  <si>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</si>
  <si>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</si>
  <si>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</si>
  <si>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</si>
  <si>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</si>
  <si>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</si>
  <si>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</si>
  <si>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</si>
  <si>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</si>
  <si>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</si>
  <si>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</si>
  <si>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</si>
  <si>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</si>
  <si>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</si>
  <si>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</si>
  <si>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</si>
  <si>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</si>
  <si>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</si>
  <si>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</si>
  <si>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</si>
  <si>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</si>
  <si>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</si>
  <si>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</si>
  <si>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</si>
  <si>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</si>
  <si>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</si>
  <si>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</si>
  <si>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</si>
  <si>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</si>
  <si>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</si>
  <si>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</si>
  <si>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</si>
  <si>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</si>
  <si>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</si>
  <si>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</si>
  <si>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</si>
  <si>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</si>
  <si>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</si>
  <si>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</si>
  <si>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</si>
  <si>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</si>
  <si>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</si>
  <si>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</si>
  <si>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</si>
  <si>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</si>
  <si>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</si>
  <si>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</si>
  <si>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</si>
  <si>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</si>
  <si>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</si>
  <si>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</si>
  <si>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</si>
  <si>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</si>
  <si>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</si>
  <si>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</si>
  <si>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</si>
  <si>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</si>
  <si>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</si>
  <si>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</si>
  <si>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</si>
  <si>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</si>
  <si>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</si>
  <si>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</si>
  <si>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</si>
  <si>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</si>
  <si>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</si>
  <si>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</si>
  <si>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</si>
  <si>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</si>
  <si>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</si>
  <si>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</si>
  <si>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</si>
  <si>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</si>
  <si>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</si>
  <si>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</si>
  <si>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</si>
  <si>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</si>
  <si>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</si>
  <si>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</si>
  <si>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</si>
  <si>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</si>
  <si>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</si>
  <si>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</si>
  <si>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</si>
  <si>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</si>
  <si>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</si>
  <si>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</si>
  <si>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</si>
  <si>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</si>
  <si>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</si>
  <si>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</si>
  <si>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</si>
  <si>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</si>
  <si>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</si>
  <si>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</si>
  <si>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</si>
  <si>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</si>
  <si>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</si>
  <si>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</si>
  <si>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</si>
  <si>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</si>
  <si>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</si>
  <si>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</si>
  <si>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</si>
  <si>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</si>
  <si>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</si>
  <si>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</si>
  <si>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</si>
  <si>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</si>
  <si>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</si>
  <si>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</si>
  <si>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</si>
  <si>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</si>
  <si>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</si>
  <si>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</si>
  <si>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</si>
  <si>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</si>
  <si>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</si>
  <si>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</si>
  <si>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</si>
  <si>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</si>
  <si>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</si>
  <si>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</si>
  <si>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</si>
  <si>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</si>
  <si>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</si>
  <si>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</si>
  <si>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</si>
  <si>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</si>
  <si>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</si>
  <si>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</si>
  <si>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</si>
  <si>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</si>
  <si>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</si>
  <si>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</si>
  <si>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</si>
  <si>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</si>
  <si>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</si>
  <si>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</si>
  <si>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</si>
  <si>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</si>
  <si>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</si>
  <si>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</si>
  <si>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</si>
  <si>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</si>
  <si>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</si>
  <si>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</si>
  <si>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</si>
  <si>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</si>
  <si>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</si>
  <si>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</si>
  <si>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</si>
  <si>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</si>
  <si>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</si>
  <si>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</si>
  <si>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</si>
  <si>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</si>
  <si>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</si>
  <si>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</si>
  <si>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</si>
  <si>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</si>
  <si>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</si>
  <si>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</si>
  <si>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</si>
  <si>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</si>
  <si>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</si>
  <si>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</si>
  <si>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</si>
  <si>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</si>
  <si>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</si>
  <si>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</si>
  <si>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</si>
  <si>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</si>
  <si>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</si>
  <si>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</si>
  <si>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</si>
  <si>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</si>
  <si>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</si>
  <si>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</si>
  <si>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</si>
  <si>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</si>
  <si>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</si>
  <si>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</si>
  <si>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</si>
  <si>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</si>
  <si>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</si>
  <si>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</si>
  <si>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</si>
  <si>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</si>
  <si>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</si>
  <si>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</si>
  <si>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</si>
  <si>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</si>
  <si>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</si>
  <si>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</si>
  <si>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</si>
  <si>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</si>
  <si>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</si>
  <si>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</si>
  <si>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</si>
  <si>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</si>
  <si>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</si>
  <si>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</si>
  <si>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</si>
  <si>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</si>
  <si>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</si>
  <si>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</si>
  <si>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</si>
  <si>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</si>
  <si>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</si>
  <si>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</si>
  <si>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</si>
  <si>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</si>
  <si>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</si>
  <si>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</si>
  <si>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</si>
  <si>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</si>
  <si>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</si>
  <si>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</si>
  <si>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</si>
  <si>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</si>
  <si>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</si>
  <si>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</si>
  <si>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</si>
  <si>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</si>
  <si>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</si>
  <si>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</si>
  <si>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</si>
  <si>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</si>
  <si>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</si>
  <si>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</si>
  <si>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</si>
  <si>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</si>
  <si>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</si>
  <si>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</si>
  <si>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</si>
  <si>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</si>
  <si>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</si>
  <si>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</si>
  <si>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</si>
  <si>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</si>
  <si>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</si>
  <si>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</si>
  <si>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</si>
  <si>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</si>
  <si>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</si>
  <si>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</si>
  <si>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</si>
  <si>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</si>
  <si>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</si>
  <si>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</si>
  <si>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</si>
  <si>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</si>
  <si>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</si>
  <si>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</si>
  <si>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</si>
  <si>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</si>
  <si>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</si>
  <si>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</si>
  <si>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</si>
  <si>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</si>
  <si>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</si>
  <si>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</si>
  <si>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</si>
  <si>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</si>
  <si>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</si>
  <si>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</si>
  <si>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</si>
  <si>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</si>
  <si>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</si>
  <si>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</si>
  <si>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</si>
  <si>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</si>
  <si>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</si>
  <si>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</si>
  <si>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</si>
  <si>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</si>
  <si>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</si>
  <si>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</si>
  <si>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</si>
  <si>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</si>
  <si>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</si>
  <si>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</si>
  <si>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</si>
  <si>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</si>
  <si>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</si>
  <si>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</si>
  <si>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</si>
  <si>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</si>
  <si>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</si>
  <si>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</si>
  <si>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</si>
  <si>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</si>
  <si>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</si>
  <si>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</si>
  <si>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</si>
  <si>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</si>
  <si>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</si>
  <si>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</si>
  <si>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</si>
  <si>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</si>
  <si>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</si>
  <si>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</si>
  <si>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</si>
  <si>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</si>
  <si>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</si>
  <si>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</si>
  <si>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</si>
  <si>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</si>
  <si>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</si>
  <si>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</si>
  <si>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</si>
  <si>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</si>
  <si>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</si>
  <si>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</si>
  <si>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</si>
  <si>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</si>
  <si>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</si>
  <si>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</si>
  <si>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</si>
  <si>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</si>
  <si>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</si>
  <si>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</si>
  <si>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</si>
  <si>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</si>
  <si>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</si>
  <si>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</si>
  <si>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</si>
  <si>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</si>
  <si>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</si>
  <si>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</si>
  <si>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</si>
  <si>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</si>
  <si>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</si>
  <si>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</si>
  <si>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</si>
  <si>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</si>
  <si>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</si>
  <si>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</si>
  <si>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</si>
  <si>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</si>
  <si>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</si>
  <si>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</si>
  <si>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</si>
  <si>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</si>
  <si>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</si>
  <si>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</si>
  <si>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</si>
  <si>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</si>
  <si>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</si>
  <si>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</si>
  <si>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</si>
  <si>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</si>
  <si>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</si>
  <si>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</si>
  <si>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</si>
  <si>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</si>
  <si>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</si>
  <si>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</si>
  <si>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</si>
  <si>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</si>
  <si>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</si>
  <si>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</si>
  <si>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</si>
  <si>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</si>
  <si>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</si>
  <si>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</si>
  <si>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</si>
  <si>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</si>
  <si>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</si>
  <si>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</si>
  <si>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</si>
  <si>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</si>
  <si>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</si>
  <si>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</si>
  <si>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</si>
  <si>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</si>
  <si>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</si>
  <si>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</si>
  <si>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</si>
  <si>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</si>
  <si>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</si>
  <si>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</si>
  <si>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</si>
  <si>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</si>
  <si>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</si>
  <si>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</si>
  <si>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</si>
  <si>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</si>
  <si>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</si>
  <si>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</si>
  <si>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</si>
  <si>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</si>
  <si>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</si>
  <si>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</si>
  <si>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</si>
  <si>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</si>
  <si>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</si>
  <si>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</si>
  <si>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</si>
  <si>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</si>
  <si>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</si>
  <si>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</si>
  <si>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</si>
  <si>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</si>
  <si>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</si>
  <si>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</si>
  <si>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</si>
  <si>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</si>
  <si>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</si>
  <si>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</si>
  <si>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</si>
  <si>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</si>
  <si>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</si>
  <si>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</si>
  <si>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</si>
  <si>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</si>
  <si>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</si>
  <si>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</si>
  <si>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</si>
  <si>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</si>
  <si>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</si>
  <si>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</si>
  <si>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</si>
  <si>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</si>
  <si>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</si>
  <si>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</si>
  <si>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</si>
  <si>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</si>
  <si>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</si>
  <si>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</si>
  <si>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</si>
  <si>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</si>
  <si>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</si>
  <si>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</si>
  <si>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</si>
  <si>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</si>
  <si>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</si>
  <si>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</si>
  <si>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</si>
  <si>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</si>
  <si>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</si>
  <si>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</si>
  <si>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</si>
  <si>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</si>
  <si>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</si>
  <si>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</si>
  <si>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</si>
  <si>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</si>
  <si>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</si>
  <si>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</si>
  <si>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</si>
  <si>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</si>
  <si>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</si>
  <si>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</si>
  <si>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</si>
  <si>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</si>
  <si>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</si>
  <si>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</si>
  <si>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</si>
  <si>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</si>
  <si>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</si>
  <si>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</si>
  <si>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</si>
  <si>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</si>
  <si>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</si>
  <si>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</si>
  <si>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</si>
  <si>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</si>
  <si>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</si>
  <si>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</si>
  <si>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</si>
  <si>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</si>
  <si>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</si>
  <si>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</si>
  <si>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</si>
  <si>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</si>
  <si>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</si>
  <si>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</si>
  <si>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</si>
  <si>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</si>
  <si>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</si>
  <si>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</si>
  <si>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</si>
  <si>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</si>
  <si>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</si>
  <si>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</si>
  <si>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</si>
  <si>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</si>
  <si>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</si>
  <si>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</si>
  <si>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</si>
  <si>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</si>
  <si>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</si>
  <si>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</si>
  <si>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</si>
  <si>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</si>
  <si>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</si>
  <si>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</si>
  <si>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</si>
  <si>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</si>
  <si>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</si>
  <si>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</si>
  <si>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</si>
  <si>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</si>
  <si>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</si>
  <si>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</si>
  <si>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</si>
  <si>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</si>
  <si>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</si>
  <si>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</si>
  <si>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</si>
  <si>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</si>
  <si>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</si>
  <si>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</si>
  <si>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</si>
  <si>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</si>
  <si>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</si>
  <si>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</si>
  <si>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</si>
  <si>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</si>
  <si>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</si>
  <si>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</si>
  <si>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</si>
  <si>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</si>
  <si>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</si>
  <si>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</si>
  <si>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</si>
  <si>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</si>
  <si>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</si>
  <si>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</si>
  <si>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</si>
  <si>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</si>
  <si>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</si>
  <si>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</si>
  <si>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</si>
  <si>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</si>
  <si>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</si>
  <si>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</si>
  <si>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</si>
  <si>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</si>
  <si>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</si>
  <si>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</si>
  <si>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</si>
  <si>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</si>
  <si>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</si>
  <si>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</si>
  <si>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</si>
  <si>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</si>
  <si>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</si>
  <si>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</si>
  <si>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</si>
  <si>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</si>
  <si>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</si>
  <si>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</si>
  <si>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</si>
  <si>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</si>
  <si>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</si>
  <si>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</si>
  <si>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</si>
  <si>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</si>
  <si>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</si>
  <si>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</si>
  <si>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</si>
  <si>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</si>
  <si>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</si>
  <si>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</si>
  <si>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</si>
  <si>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</si>
  <si>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</si>
  <si>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</si>
  <si>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</si>
  <si>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</si>
  <si>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</si>
  <si>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</si>
  <si>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</si>
  <si>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</si>
  <si>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</si>
  <si>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</si>
  <si>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</si>
  <si>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</si>
  <si>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</si>
  <si>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</si>
  <si>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</si>
  <si>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</si>
  <si>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</si>
  <si>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</si>
  <si>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</si>
  <si>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</si>
  <si>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</si>
  <si>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</si>
  <si>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</si>
  <si>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</si>
  <si>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</si>
  <si>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</si>
  <si>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</si>
  <si>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</si>
  <si>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</si>
  <si>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</si>
  <si>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</si>
  <si>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</si>
  <si>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</si>
  <si>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</si>
  <si>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</si>
  <si>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</si>
  <si>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</si>
  <si>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</si>
  <si>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</si>
  <si>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</si>
  <si>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</si>
  <si>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</si>
  <si>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</si>
  <si>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</si>
  <si>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</si>
  <si>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</si>
  <si>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</si>
  <si>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</si>
  <si>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</si>
  <si>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</si>
  <si>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</si>
  <si>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</si>
  <si>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</si>
  <si>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</si>
  <si>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</si>
  <si>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</si>
  <si>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</si>
  <si>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</si>
  <si>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</si>
  <si>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</si>
  <si>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</si>
  <si>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</si>
  <si>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</si>
  <si>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</si>
  <si>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</si>
  <si>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</si>
  <si>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</si>
  <si>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</si>
  <si>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</si>
  <si>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</si>
  <si>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</si>
  <si>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</si>
  <si>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</si>
  <si>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</si>
  <si>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</si>
  <si>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</si>
  <si>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</si>
  <si>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</si>
  <si>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</si>
  <si>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</si>
  <si>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</si>
  <si>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</si>
  <si>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</si>
  <si>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</si>
  <si>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</si>
  <si>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</si>
  <si>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</si>
  <si>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</si>
  <si>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</si>
  <si>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</si>
  <si>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</si>
  <si>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</si>
  <si>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</si>
  <si>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</si>
  <si>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</si>
  <si>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</si>
  <si>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</si>
  <si>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</si>
  <si>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</si>
  <si>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</si>
  <si>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</si>
  <si>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</si>
  <si>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</si>
  <si>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</si>
  <si>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</si>
  <si>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</si>
  <si>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</si>
  <si>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</si>
  <si>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</si>
  <si>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</si>
  <si>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</si>
  <si>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</si>
  <si>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</si>
  <si>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</si>
  <si>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</si>
  <si>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</si>
  <si>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</si>
  <si>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</si>
  <si>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</si>
  <si>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</si>
  <si>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</si>
  <si>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</si>
  <si>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</si>
  <si>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</si>
  <si>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</si>
  <si>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</si>
  <si>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</si>
  <si>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</si>
  <si>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</si>
  <si>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</si>
  <si>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</si>
  <si>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</si>
  <si>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</si>
  <si>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</si>
  <si>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</si>
  <si>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</si>
  <si>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</si>
  <si>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</si>
  <si>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</si>
  <si>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</si>
  <si>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</si>
  <si>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</si>
  <si>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</si>
  <si>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</si>
  <si>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</si>
  <si>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</si>
  <si>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</si>
  <si>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</si>
  <si>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</si>
  <si>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</si>
  <si>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</si>
  <si>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</si>
  <si>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</si>
  <si>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</si>
  <si>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</si>
  <si>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</si>
  <si>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</si>
  <si>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</si>
  <si>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</si>
  <si>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</si>
  <si>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</si>
  <si>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</si>
  <si>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</si>
  <si>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</si>
  <si>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</si>
  <si>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</si>
  <si>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</si>
  <si>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</si>
  <si>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</si>
  <si>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</si>
  <si>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</si>
  <si>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</si>
  <si>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</si>
  <si>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</si>
  <si>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</si>
  <si>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</si>
  <si>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</si>
  <si>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</si>
  <si>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</si>
  <si>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</si>
  <si>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</si>
  <si>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</si>
  <si>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</si>
  <si>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</si>
  <si>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</si>
  <si>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</si>
  <si>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</si>
  <si>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</si>
  <si>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</si>
  <si>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</si>
  <si>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</si>
  <si>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</si>
  <si>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</si>
  <si>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</si>
  <si>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</si>
  <si>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</si>
  <si>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</si>
  <si>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</si>
  <si>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</si>
  <si>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</si>
  <si>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</si>
  <si>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</si>
  <si>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</si>
  <si>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</si>
  <si>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</si>
  <si>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</si>
  <si>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</si>
  <si>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</si>
  <si>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</si>
  <si>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</si>
  <si>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</si>
  <si>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</si>
  <si>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</si>
  <si>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</si>
  <si>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</si>
  <si>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</si>
  <si>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</si>
  <si>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</si>
  <si>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</si>
  <si>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</si>
  <si>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</si>
  <si>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</si>
  <si>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</si>
  <si>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</si>
  <si>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</si>
  <si>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</si>
  <si>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</si>
  <si>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</si>
  <si>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</si>
  <si>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</si>
  <si>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</si>
  <si>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</si>
  <si>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</si>
  <si>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</si>
  <si>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</si>
  <si>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</si>
  <si>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</si>
  <si>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</si>
  <si>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</si>
  <si>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</si>
  <si>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</si>
  <si>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</si>
  <si>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</si>
  <si>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</si>
  <si>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</si>
  <si>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</si>
  <si>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</si>
  <si>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</si>
  <si>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</si>
  <si>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</si>
  <si>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</si>
  <si>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</si>
  <si>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</si>
  <si>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</si>
  <si>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</si>
  <si>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</si>
  <si>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</si>
  <si>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</si>
  <si>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</si>
  <si>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</si>
  <si>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</si>
  <si>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</si>
  <si>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</si>
  <si>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</si>
  <si>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</si>
  <si>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</si>
  <si>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</si>
  <si>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</si>
  <si>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</si>
  <si>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</si>
  <si>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</si>
  <si>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</si>
  <si>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</si>
  <si>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</si>
  <si>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</si>
  <si>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</si>
  <si>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</si>
  <si>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</si>
  <si>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</si>
  <si>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</si>
  <si>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</si>
  <si>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</si>
  <si>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</si>
  <si>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</si>
  <si>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</si>
  <si>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</si>
  <si>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</si>
  <si>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</si>
  <si>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</si>
  <si>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</si>
  <si>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</si>
  <si>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</si>
  <si>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</si>
  <si>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</si>
  <si>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</si>
  <si>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</si>
  <si>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</si>
  <si>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</si>
  <si>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</si>
  <si>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</si>
  <si>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</si>
  <si>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</si>
  <si>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</si>
  <si>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</si>
  <si>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</si>
  <si>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</si>
  <si>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</si>
  <si>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</si>
  <si>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</si>
  <si>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</si>
  <si>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</si>
  <si>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</si>
  <si>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</si>
  <si>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</si>
  <si>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</si>
  <si>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</si>
  <si>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</si>
  <si>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</si>
  <si>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</si>
  <si>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</si>
  <si>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</si>
  <si>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</si>
  <si>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</si>
  <si>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</si>
  <si>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</si>
  <si>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</si>
  <si>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</si>
  <si>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</si>
  <si>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</si>
  <si>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</si>
  <si>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</si>
  <si>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</si>
  <si>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</si>
  <si>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</si>
  <si>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</si>
  <si>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</si>
  <si>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</si>
  <si>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</si>
  <si>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</si>
  <si>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</si>
  <si>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</si>
  <si>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</si>
  <si>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</si>
  <si>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</si>
  <si>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</si>
  <si>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</si>
  <si>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</si>
  <si>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</si>
  <si>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</si>
  <si>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</si>
  <si>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</si>
  <si>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</si>
  <si>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</si>
  <si>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</si>
  <si>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</si>
  <si>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</si>
  <si>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</si>
  <si>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</si>
  <si>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</si>
  <si>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</si>
  <si>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</si>
  <si>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</si>
  <si>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</si>
  <si>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</si>
  <si>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</si>
  <si>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</si>
  <si>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</si>
  <si>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</si>
  <si>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</si>
  <si>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</si>
  <si>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</si>
  <si>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</si>
  <si>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</si>
  <si>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</si>
  <si>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</si>
  <si>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</si>
  <si>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</si>
  <si>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</si>
  <si>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</si>
  <si>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</si>
  <si>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</si>
  <si>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</si>
  <si>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</si>
  <si>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</si>
  <si>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</si>
  <si>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</si>
  <si>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</si>
  <si>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</si>
  <si>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</si>
  <si>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</si>
  <si>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</si>
  <si>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</si>
  <si>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</si>
  <si>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</si>
  <si>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</si>
  <si>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</si>
  <si>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</si>
  <si>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</si>
  <si>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</si>
  <si>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</si>
  <si>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</si>
  <si>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</si>
  <si>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</si>
  <si>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</si>
  <si>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</si>
  <si>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</si>
  <si>
    <t>0B5_Clutch(Schaeffler)</t>
    <phoneticPr fontId="2" type="noConversion"/>
  </si>
  <si>
    <t>O</t>
    <phoneticPr fontId="2" type="noConversion"/>
  </si>
  <si>
    <t>2026-01-31</t>
  </si>
  <si>
    <t>Gear Shift Repair</t>
  </si>
  <si>
    <t>부산비엔비(부산)_260131_110233.xlsx</t>
  </si>
  <si>
    <t>한국오토</t>
  </si>
  <si>
    <t>오토티엠</t>
  </si>
  <si>
    <t>조광삼</t>
  </si>
  <si>
    <t>유압센서 한계도달</t>
  </si>
  <si>
    <t>경기 시흥시 봉우순환로3번길35</t>
    <phoneticPr fontId="2" type="noConversion"/>
  </si>
  <si>
    <t>010-6272-0505</t>
    <phoneticPr fontId="2" type="noConversion"/>
  </si>
  <si>
    <t>애니오토(시흥)_260131_115912.xlsx</t>
  </si>
  <si>
    <t>애니오토(시흥)_260131_115912.xlsx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</si>
</sst>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8215000</c:v>
                </c:pt>
                <c:pt idx="1">
                  <c:v>0</c:v>
                </c:pt>
                <c:pt idx="2">
                  <c:v>1650000</c:v>
                </c:pt>
                <c:pt idx="3">
                  <c:v>2350000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2035000</c:v>
                </c:pt>
                <c:pt idx="8">
                  <c:v>0</c:v>
                </c:pt>
                <c:pt idx="9">
                  <c:v>1345000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57</c:v>
                      </c:pt>
                      <c:pt idx="2">
                        <c:v>22</c:v>
                      </c:pt>
                      <c:pt idx="3">
                        <c:v>14</c:v>
                      </c:pt>
                      <c:pt idx="4">
                        <c:v>13</c:v>
                      </c:pt>
                      <c:pt idx="5">
                        <c:v>48</c:v>
                      </c:pt>
                      <c:pt idx="6">
                        <c:v>38</c:v>
                      </c:pt>
                      <c:pt idx="7">
                        <c:v>18</c:v>
                      </c:pt>
                      <c:pt idx="8">
                        <c:v>57</c:v>
                      </c:pt>
                      <c:pt idx="9">
                        <c:v>27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8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46053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2896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5029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5030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4005</v>
      </c>
      <c r="B8" s="433"/>
      <c r="C8" s="433"/>
      <c r="D8" s="433"/>
      <c r="E8" s="434"/>
      <c r="F8" s="435" t="s">
        <v>2207</v>
      </c>
      <c r="G8" s="436"/>
      <c r="H8" s="436"/>
      <c r="I8" s="437"/>
      <c r="J8" s="443">
        <v>250000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250000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0</v>
      </c>
      <c r="G20" s="327"/>
      <c r="H20" s="327"/>
      <c r="I20" s="328"/>
      <c r="J20" s="364">
        <f>SUM(J8:N19)</f>
        <v>250000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0</v>
      </c>
      <c r="R20" s="327"/>
      <c r="S20" s="328"/>
      <c r="T20" s="327">
        <f>SUM(T8:U15)</f>
        <v>250000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250000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애니오토(시흥)</v>
      </c>
      <c r="R21" s="335"/>
      <c r="S21" s="335"/>
      <c r="T21" s="335"/>
      <c r="U21" s="387"/>
    </row>
    <row r="22" spans="1:21" ht="20.100000000000001" customHeight="1" x14ac:dyDescent="0.3">
      <c r="A22" s="314" t="s">
        <v>5032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46053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애니오토(시흥)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경기 시흥시 봉우순환로3번길35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010-6272-0505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경동(택배)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0CK_Sensor(2)</v>
      </c>
      <c r="B31" s="382"/>
      <c r="C31" s="382"/>
      <c r="D31" s="382"/>
      <c r="E31" s="382"/>
      <c r="F31" s="382" t="str">
        <f>F8</f>
        <v>0CK927263E</v>
      </c>
      <c r="G31" s="382"/>
      <c r="H31" s="382"/>
      <c r="I31" s="382"/>
      <c r="J31" s="386">
        <f>J8</f>
        <v>250000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250000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0</v>
      </c>
      <c r="G43" s="327"/>
      <c r="H43" s="327"/>
      <c r="I43" s="328"/>
      <c r="J43" s="364">
        <f>J20</f>
        <v>250000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0</v>
      </c>
      <c r="R43" s="327"/>
      <c r="S43" s="327"/>
      <c r="T43" s="327">
        <f>T20</f>
        <v>250000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250000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애니오토(시흥)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250000</v>
      </c>
      <c r="H1" s="107">
        <f>SUM(H2:H2)</f>
        <v>1</v>
      </c>
      <c r="I1" s="107">
        <f>SUM(I2:I2)</f>
        <v>0</v>
      </c>
      <c r="J1" s="107">
        <f>SUM(J2:J2)</f>
        <v>250000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5022</v>
      </c>
      <c r="C2" s="47" t="s">
        <v>2857</v>
      </c>
      <c r="D2" s="290" t="s">
        <v>2207</v>
      </c>
      <c r="E2" t="s">
        <v>4004</v>
      </c>
      <c r="F2" s="290" t="s">
        <v>2207</v>
      </c>
      <c r="G2">
        <v>250000</v>
      </c>
      <c r="H2">
        <v>1</v>
      </c>
      <c r="I2" s="226"/>
      <c r="J2" s="226">
        <v>250000</v>
      </c>
      <c r="K2" t="s">
        <v>5028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18"/>
  <sheetViews>
    <sheetView workbookViewId="0">
      <pane xSplit="1" ySplit="1" topLeftCell="B2878" activePane="bottomRight" state="frozen"/>
      <selection activeCell="N26" sqref="N26"/>
      <selection pane="topRight" activeCell="N26" sqref="N26"/>
      <selection pane="bottomLeft" activeCell="N26" sqref="N26"/>
      <selection pane="bottomRight" activeCell="B2903" sqref="B290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2919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5018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5017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4881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4881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4921</v>
      </c>
      <c r="D2742" s="295" t="s">
        <v>4073</v>
      </c>
      <c r="E2742" s="292" t="s">
        <v>4922</v>
      </c>
      <c r="F2742" s="269" t="s">
        <v>4923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4881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4899</v>
      </c>
      <c r="E2770" s="292" t="s">
        <v>4900</v>
      </c>
      <c r="F2770" s="269" t="s">
        <v>4901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4879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4856</v>
      </c>
      <c r="E2776" s="292" t="s">
        <v>4883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4884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3870</v>
      </c>
      <c r="E2781" s="292" t="s">
        <v>4888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4890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5017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4904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4924</v>
      </c>
      <c r="D2797" s="295" t="s">
        <v>4073</v>
      </c>
      <c r="E2797" s="292" t="s">
        <v>4925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3870</v>
      </c>
      <c r="E2802" s="292" t="s">
        <v>4913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4915</v>
      </c>
    </row>
    <row r="2804" spans="1:13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3947</v>
      </c>
      <c r="E2820" s="292" t="s">
        <v>4936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4937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4939</v>
      </c>
      <c r="F2822" s="269" t="s">
        <v>4947</v>
      </c>
      <c r="G2822" s="265">
        <v>1200000</v>
      </c>
      <c r="H2822" s="269">
        <v>1</v>
      </c>
      <c r="K2822" s="265">
        <v>1200000</v>
      </c>
      <c r="M2822" s="292" t="s">
        <v>4940</v>
      </c>
    </row>
    <row r="2823" spans="1:13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4943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5017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4951</v>
      </c>
      <c r="E2837" s="292" t="s">
        <v>5017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4958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4960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4962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4962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4951</v>
      </c>
      <c r="E2844" s="292" t="s">
        <v>4964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4965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4011</v>
      </c>
      <c r="E2848" s="292" t="s">
        <v>4966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4967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4968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4977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4981</v>
      </c>
      <c r="L2868" s="265">
        <v>-715000</v>
      </c>
    </row>
    <row r="2869" spans="1:12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2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2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2" x14ac:dyDescent="0.3">
      <c r="A2872" s="58">
        <v>2872</v>
      </c>
      <c r="B2872" s="264">
        <v>46049</v>
      </c>
      <c r="C2872" s="292" t="s">
        <v>1852</v>
      </c>
      <c r="E2872" s="292" t="s">
        <v>4982</v>
      </c>
      <c r="L2872" s="265">
        <v>-1200000</v>
      </c>
    </row>
    <row r="2873" spans="1:12" x14ac:dyDescent="0.3">
      <c r="A2873" s="58">
        <v>2873</v>
      </c>
      <c r="B2873" s="264">
        <v>46049</v>
      </c>
      <c r="C2873" s="292" t="s">
        <v>4983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</row>
    <row r="2874" spans="1:12" x14ac:dyDescent="0.3">
      <c r="A2874" s="58">
        <v>2874</v>
      </c>
      <c r="B2874" s="264">
        <v>46049</v>
      </c>
      <c r="C2874" s="292" t="s">
        <v>4983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</row>
    <row r="2875" spans="1:12" x14ac:dyDescent="0.3">
      <c r="A2875" s="58">
        <v>2875</v>
      </c>
      <c r="B2875" s="264">
        <v>46049</v>
      </c>
      <c r="C2875" s="292" t="s">
        <v>4983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</row>
    <row r="2876" spans="1:12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</row>
    <row r="2877" spans="1:12" x14ac:dyDescent="0.3">
      <c r="A2877" s="58">
        <v>2877</v>
      </c>
      <c r="B2877" s="264">
        <v>46049</v>
      </c>
      <c r="C2877" s="292" t="s">
        <v>4389</v>
      </c>
      <c r="E2877" s="292" t="s">
        <v>4987</v>
      </c>
      <c r="G2877" s="265">
        <v>300000</v>
      </c>
      <c r="H2877" s="269">
        <v>1</v>
      </c>
      <c r="J2877" s="266">
        <v>30000</v>
      </c>
      <c r="K2877" s="265">
        <v>330000</v>
      </c>
    </row>
    <row r="2878" spans="1:12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</row>
    <row r="2879" spans="1:12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</row>
    <row r="2880" spans="1:12" x14ac:dyDescent="0.3">
      <c r="A2880" s="58">
        <v>2880</v>
      </c>
      <c r="B2880" s="264">
        <v>46049</v>
      </c>
      <c r="C2880" s="292" t="s">
        <v>1297</v>
      </c>
      <c r="E2880" s="292" t="s">
        <v>5017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</row>
    <row r="2881" spans="1:12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</row>
    <row r="2882" spans="1:12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</row>
    <row r="2883" spans="1:12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</row>
    <row r="2884" spans="1:12" x14ac:dyDescent="0.3">
      <c r="A2884" s="58">
        <v>2884</v>
      </c>
      <c r="B2884" s="264">
        <v>46049</v>
      </c>
      <c r="C2884" s="292" t="s">
        <v>4983</v>
      </c>
      <c r="E2884" s="292" t="s">
        <v>4993</v>
      </c>
      <c r="L2884" s="265">
        <v>-2035000</v>
      </c>
    </row>
    <row r="2885" spans="1:12" x14ac:dyDescent="0.3">
      <c r="A2885" s="58">
        <v>2885</v>
      </c>
      <c r="B2885" s="264">
        <v>46049</v>
      </c>
      <c r="C2885" s="292" t="s">
        <v>4389</v>
      </c>
      <c r="E2885" s="292" t="s">
        <v>4994</v>
      </c>
      <c r="L2885" s="265">
        <v>-1760000</v>
      </c>
    </row>
    <row r="2886" spans="1:12" x14ac:dyDescent="0.3">
      <c r="A2886" s="58">
        <v>2886</v>
      </c>
      <c r="B2886" s="264">
        <v>46049</v>
      </c>
      <c r="C2886" s="292" t="s">
        <v>4962</v>
      </c>
      <c r="E2886" s="292" t="s">
        <v>4996</v>
      </c>
      <c r="L2886" s="265">
        <v>-350000</v>
      </c>
    </row>
    <row r="2887" spans="1:12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2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</row>
    <row r="2889" spans="1:12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</row>
    <row r="2890" spans="1:12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</row>
    <row r="2891" spans="1:12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</row>
    <row r="2892" spans="1:12" x14ac:dyDescent="0.3">
      <c r="A2892" s="58">
        <v>2892</v>
      </c>
      <c r="B2892" s="264">
        <v>46050</v>
      </c>
      <c r="C2892" s="292" t="s">
        <v>1571</v>
      </c>
      <c r="E2892" s="292" t="s">
        <v>4888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2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2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</row>
    <row r="2895" spans="1:12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</row>
    <row r="2896" spans="1:12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3" x14ac:dyDescent="0.3">
      <c r="A2897" s="58">
        <v>2897</v>
      </c>
      <c r="B2897" s="264">
        <v>46052</v>
      </c>
      <c r="C2897" s="292" t="s">
        <v>3884</v>
      </c>
      <c r="E2897" s="292" t="s">
        <v>5003</v>
      </c>
      <c r="L2897" s="265">
        <v>-440000</v>
      </c>
    </row>
    <row r="2898" spans="1:13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3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3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5005</v>
      </c>
    </row>
    <row r="2901" spans="1:13" x14ac:dyDescent="0.3">
      <c r="A2901" s="58">
        <v>2901</v>
      </c>
      <c r="B2901" s="264">
        <v>46052</v>
      </c>
      <c r="C2901" s="292" t="s">
        <v>1713</v>
      </c>
      <c r="E2901" s="292" t="s">
        <v>5020</v>
      </c>
      <c r="G2901" s="265">
        <v>1500000</v>
      </c>
      <c r="H2901" s="269">
        <v>1</v>
      </c>
      <c r="K2901" s="265">
        <v>1500000</v>
      </c>
    </row>
    <row r="2902" spans="1:13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</row>
    <row r="2903" spans="1:13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</row>
    <row r="2904" spans="1:13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</row>
    <row r="2905" spans="1:13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</row>
    <row r="2906" spans="1:13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</row>
    <row r="2907" spans="1:13" x14ac:dyDescent="0.3">
      <c r="A2907" s="58">
        <v>2907</v>
      </c>
      <c r="B2907" s="264">
        <v>46052</v>
      </c>
      <c r="C2907" s="292" t="s">
        <v>2692</v>
      </c>
      <c r="E2907" s="292" t="s">
        <v>5010</v>
      </c>
      <c r="G2907" s="265">
        <v>12000</v>
      </c>
      <c r="H2907" s="269">
        <v>1</v>
      </c>
      <c r="K2907" s="265">
        <v>12000</v>
      </c>
    </row>
    <row r="2908" spans="1:13" x14ac:dyDescent="0.3">
      <c r="A2908" s="58">
        <v>2908</v>
      </c>
      <c r="B2908" s="264">
        <v>46052</v>
      </c>
      <c r="C2908" s="292" t="s">
        <v>1445</v>
      </c>
      <c r="E2908" s="292" t="s">
        <v>5013</v>
      </c>
      <c r="F2908" s="269" t="s">
        <v>5012</v>
      </c>
      <c r="G2908" s="265">
        <v>400000</v>
      </c>
      <c r="H2908" s="269">
        <v>1</v>
      </c>
      <c r="K2908" s="265">
        <v>400000</v>
      </c>
    </row>
    <row r="2909" spans="1:13" x14ac:dyDescent="0.3">
      <c r="A2909" s="58">
        <v>2909</v>
      </c>
      <c r="B2909" s="264">
        <v>46052</v>
      </c>
      <c r="C2909" s="292" t="s">
        <v>1445</v>
      </c>
      <c r="E2909" s="292" t="s">
        <v>5015</v>
      </c>
      <c r="F2909" s="269" t="s">
        <v>5014</v>
      </c>
      <c r="G2909" s="265">
        <v>400000</v>
      </c>
      <c r="H2909" s="269">
        <v>1</v>
      </c>
      <c r="K2909" s="265">
        <v>400000</v>
      </c>
    </row>
    <row r="2910" spans="1:13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3" x14ac:dyDescent="0.3">
      <c r="A2911" s="58">
        <v>2911</v>
      </c>
      <c r="B2911" s="264">
        <v>46053</v>
      </c>
      <c r="C2911" s="292" t="s">
        <v>1545</v>
      </c>
      <c r="E2911" s="292" t="s">
        <v>5023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3" x14ac:dyDescent="0.3">
      <c r="A2912" s="58">
        <v>2912</v>
      </c>
      <c r="B2912" s="264">
        <v>46053</v>
      </c>
      <c r="C2912" s="292" t="s">
        <v>2398</v>
      </c>
      <c r="E2912" s="292" t="s">
        <v>5025</v>
      </c>
      <c r="L2912" s="265">
        <v>-1540000</v>
      </c>
    </row>
    <row r="2913" spans="1:13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3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3" x14ac:dyDescent="0.3">
      <c r="A2915" s="58">
        <v>2915</v>
      </c>
      <c r="B2915" s="264">
        <v>46053</v>
      </c>
      <c r="C2915" s="292" t="s">
        <v>1476</v>
      </c>
      <c r="E2915" s="292" t="s">
        <v>5026</v>
      </c>
      <c r="L2915" s="265">
        <v>-450000</v>
      </c>
    </row>
    <row r="2916" spans="1:13" x14ac:dyDescent="0.3">
      <c r="A2916" s="58">
        <v>2916</v>
      </c>
      <c r="B2916" s="264">
        <v>46053</v>
      </c>
      <c r="C2916" s="292" t="s">
        <v>2546</v>
      </c>
      <c r="E2916" s="292" t="s">
        <v>5027</v>
      </c>
      <c r="L2916" s="265">
        <v>-450000</v>
      </c>
    </row>
    <row r="2917" spans="1:13" x14ac:dyDescent="0.3">
      <c r="A2917" s="58">
        <v>2917</v>
      </c>
      <c r="B2917" s="264">
        <v>46053</v>
      </c>
      <c r="C2917" s="292" t="s">
        <v>2857</v>
      </c>
      <c r="E2917" s="292" t="s">
        <v>4004</v>
      </c>
      <c r="F2917" s="269" t="s">
        <v>2207</v>
      </c>
      <c r="G2917" s="265">
        <v>250000</v>
      </c>
      <c r="H2917" s="269">
        <v>1</v>
      </c>
      <c r="K2917" s="265">
        <v>250000</v>
      </c>
      <c r="M2917" s="292" t="s">
        <v>5028</v>
      </c>
    </row>
    <row r="2918" spans="1:13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6" sqref="C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46052</v>
      </c>
      <c r="B3" s="235" t="s">
        <v>1123</v>
      </c>
      <c r="C3" s="286">
        <f>SUMIF($B:$B,A3,I:I)</f>
        <v>7072000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1904500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110874000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3764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4441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3798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3723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4774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4777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3932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3884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4774</v>
      </c>
      <c r="D26" s="112" t="s">
        <v>4787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4777</v>
      </c>
      <c r="D27" s="112" t="s">
        <v>4788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3830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4791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4795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4802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4803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3848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4312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4807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3983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4004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4814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4251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4533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4817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4666</v>
      </c>
      <c r="D55" s="113" t="s">
        <v>4160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4666</v>
      </c>
      <c r="D56" s="113" t="s">
        <v>4820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4666</v>
      </c>
      <c r="D63" s="113" t="s">
        <v>4826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3848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4831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4841</v>
      </c>
      <c r="D68" s="113" t="s">
        <v>3565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4841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3932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4835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4838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3927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4361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4841</v>
      </c>
      <c r="D80" s="113" t="s">
        <v>4844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4846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4849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4840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4215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4817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4655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4656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4856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4876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4877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3565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4879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3950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4856</v>
      </c>
      <c r="D121" s="113" t="s">
        <v>4883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4884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4294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4004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3870</v>
      </c>
      <c r="D126" s="113" t="s">
        <v>4888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3870</v>
      </c>
      <c r="D127" s="113" t="s">
        <v>3874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4890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3877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2177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4904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4788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3870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3870</v>
      </c>
      <c r="D147" s="113" t="s">
        <v>4913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4389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4389</v>
      </c>
      <c r="D149" s="113" t="s">
        <v>4721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4494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4724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3711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4251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3947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3947</v>
      </c>
      <c r="D165" s="113" t="s">
        <v>4936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4937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4939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4469</v>
      </c>
      <c r="D168" s="113" t="s">
        <v>3565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4011</v>
      </c>
      <c r="D170" s="113" t="s">
        <v>3818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173" spans="1:10" ht="18" customHeight="1" x14ac:dyDescent="0.3">
      <c r="A173" s="82">
        <v>2828</v>
      </c>
      <c r="B173" s="93">
        <v>46044</v>
      </c>
      <c r="C173" s="83" t="s">
        <v>1858</v>
      </c>
      <c r="D173" s="113" t="s">
        <v>1734</v>
      </c>
      <c r="F173" s="120">
        <v>1100000</v>
      </c>
      <c r="G173" s="85">
        <v>1</v>
      </c>
      <c r="I173" s="80">
        <v>1100000</v>
      </c>
    </row>
    <row r="174" spans="1:10" ht="18" customHeight="1" x14ac:dyDescent="0.3">
      <c r="A174" s="82">
        <v>2829</v>
      </c>
      <c r="B174" s="93">
        <v>46044</v>
      </c>
      <c r="C174" s="83" t="s">
        <v>1532</v>
      </c>
      <c r="D174" s="113" t="s">
        <v>2177</v>
      </c>
      <c r="F174" s="120">
        <v>600000</v>
      </c>
      <c r="G174" s="85">
        <v>1</v>
      </c>
      <c r="I174" s="80">
        <v>600000</v>
      </c>
    </row>
    <row r="175" spans="1:10" ht="18" customHeight="1" x14ac:dyDescent="0.3">
      <c r="A175" s="82">
        <v>2830</v>
      </c>
      <c r="B175" s="93">
        <v>46044</v>
      </c>
      <c r="C175" s="83" t="s">
        <v>1532</v>
      </c>
      <c r="D175" s="113" t="s">
        <v>2180</v>
      </c>
      <c r="F175" s="120">
        <v>75000</v>
      </c>
      <c r="G175" s="85">
        <v>1</v>
      </c>
      <c r="I175" s="80">
        <v>75000</v>
      </c>
    </row>
    <row r="176" spans="1:10" ht="18" customHeight="1" x14ac:dyDescent="0.3">
      <c r="A176" s="82">
        <v>2831</v>
      </c>
      <c r="B176" s="93">
        <v>46044</v>
      </c>
      <c r="C176" s="83" t="s">
        <v>1532</v>
      </c>
      <c r="D176" s="113" t="s">
        <v>2181</v>
      </c>
      <c r="F176" s="120">
        <v>40000</v>
      </c>
      <c r="G176" s="85">
        <v>1</v>
      </c>
      <c r="I176" s="80">
        <v>40000</v>
      </c>
    </row>
    <row r="177" spans="1:10" ht="18" customHeight="1" x14ac:dyDescent="0.3">
      <c r="A177" s="82">
        <v>2832</v>
      </c>
      <c r="B177" s="93">
        <v>46044</v>
      </c>
      <c r="C177" s="83" t="s">
        <v>1532</v>
      </c>
      <c r="D177" s="113" t="s">
        <v>2178</v>
      </c>
      <c r="F177" s="120">
        <v>130000</v>
      </c>
      <c r="G177" s="85">
        <v>1</v>
      </c>
      <c r="I177" s="80">
        <v>130000</v>
      </c>
    </row>
    <row r="178" spans="1:10" ht="18" customHeight="1" x14ac:dyDescent="0.3">
      <c r="A178" s="82">
        <v>2833</v>
      </c>
      <c r="B178" s="93">
        <v>46044</v>
      </c>
      <c r="C178" s="83" t="s">
        <v>1532</v>
      </c>
      <c r="D178" s="113" t="s">
        <v>2182</v>
      </c>
      <c r="F178" s="120">
        <v>20000</v>
      </c>
      <c r="G178" s="85">
        <v>1</v>
      </c>
      <c r="I178" s="80">
        <v>20000</v>
      </c>
    </row>
    <row r="179" spans="1:10" ht="18" customHeight="1" x14ac:dyDescent="0.3">
      <c r="A179" s="82">
        <v>2834</v>
      </c>
      <c r="B179" s="93">
        <v>46044</v>
      </c>
      <c r="C179" s="83" t="s">
        <v>1013</v>
      </c>
      <c r="D179" s="113" t="s">
        <v>1487</v>
      </c>
      <c r="F179" s="120">
        <v>350000</v>
      </c>
      <c r="G179" s="85">
        <v>1</v>
      </c>
      <c r="H179" s="126">
        <v>35000</v>
      </c>
      <c r="I179" s="80">
        <v>385000</v>
      </c>
    </row>
    <row r="180" spans="1:10" ht="18" customHeight="1" x14ac:dyDescent="0.3">
      <c r="A180" s="82">
        <v>2835</v>
      </c>
      <c r="B180" s="93">
        <v>46044</v>
      </c>
      <c r="C180" s="83" t="s">
        <v>1013</v>
      </c>
      <c r="D180" s="113" t="s">
        <v>1198</v>
      </c>
      <c r="F180" s="120">
        <v>1200000</v>
      </c>
      <c r="G180" s="85">
        <v>1</v>
      </c>
      <c r="H180" s="126">
        <v>120000</v>
      </c>
      <c r="I180" s="80">
        <v>1320000</v>
      </c>
    </row>
    <row r="181" spans="1:10" ht="18" customHeight="1" x14ac:dyDescent="0.3">
      <c r="A181" s="82">
        <v>2836</v>
      </c>
      <c r="B181" s="93">
        <v>46044</v>
      </c>
      <c r="C181" s="83" t="s">
        <v>1013</v>
      </c>
      <c r="D181" s="113" t="s">
        <v>1696</v>
      </c>
      <c r="F181" s="120">
        <v>50000</v>
      </c>
      <c r="G181" s="85">
        <v>1</v>
      </c>
      <c r="H181" s="126">
        <v>5000</v>
      </c>
      <c r="I181" s="80">
        <v>55000</v>
      </c>
    </row>
    <row r="182" spans="1:10" ht="18" customHeight="1" x14ac:dyDescent="0.3">
      <c r="A182" s="82">
        <v>2837</v>
      </c>
      <c r="B182" s="93">
        <v>46045</v>
      </c>
      <c r="C182" s="83" t="s">
        <v>4951</v>
      </c>
      <c r="D182" s="113" t="s">
        <v>2177</v>
      </c>
      <c r="F182" s="120">
        <v>600000</v>
      </c>
      <c r="G182" s="85">
        <v>1</v>
      </c>
      <c r="I182" s="80">
        <v>600000</v>
      </c>
    </row>
    <row r="183" spans="1:10" ht="18" customHeight="1" x14ac:dyDescent="0.3">
      <c r="A183" s="82">
        <v>2838</v>
      </c>
      <c r="B183" s="93">
        <v>46045</v>
      </c>
      <c r="C183" s="83" t="s">
        <v>1297</v>
      </c>
      <c r="D183" s="113" t="s">
        <v>2142</v>
      </c>
      <c r="F183" s="120">
        <v>1650000</v>
      </c>
      <c r="G183" s="85">
        <v>1</v>
      </c>
      <c r="H183" s="126">
        <v>165000</v>
      </c>
      <c r="I183" s="80">
        <v>1815000</v>
      </c>
    </row>
    <row r="184" spans="1:10" ht="18" customHeight="1" x14ac:dyDescent="0.3">
      <c r="A184" s="82">
        <v>2839</v>
      </c>
      <c r="B184" s="93">
        <v>46045</v>
      </c>
      <c r="C184" s="83" t="s">
        <v>985</v>
      </c>
      <c r="D184" s="113" t="s">
        <v>1734</v>
      </c>
      <c r="F184" s="120">
        <v>650000</v>
      </c>
      <c r="G184" s="85">
        <v>1</v>
      </c>
      <c r="H184" s="126">
        <v>65000</v>
      </c>
      <c r="I184" s="80">
        <v>715000</v>
      </c>
    </row>
    <row r="185" spans="1:10" ht="18" customHeight="1" x14ac:dyDescent="0.3">
      <c r="A185" s="82">
        <v>2840</v>
      </c>
      <c r="B185" s="93">
        <v>46045</v>
      </c>
      <c r="C185" s="83" t="s">
        <v>1016</v>
      </c>
      <c r="D185" s="113" t="s">
        <v>1198</v>
      </c>
      <c r="F185" s="120">
        <v>1200000</v>
      </c>
      <c r="G185" s="85">
        <v>1</v>
      </c>
      <c r="I185" s="80">
        <v>1200000</v>
      </c>
    </row>
    <row r="186" spans="1:10" ht="18" customHeight="1" x14ac:dyDescent="0.3">
      <c r="A186" s="82">
        <v>2841</v>
      </c>
      <c r="B186" s="93">
        <v>46045</v>
      </c>
      <c r="C186" s="83" t="s">
        <v>1016</v>
      </c>
      <c r="D186" s="113" t="s">
        <v>1487</v>
      </c>
      <c r="F186" s="120">
        <v>350000</v>
      </c>
      <c r="G186" s="85">
        <v>1</v>
      </c>
      <c r="I186" s="80">
        <v>350000</v>
      </c>
    </row>
    <row r="187" spans="1:10" ht="18" customHeight="1" x14ac:dyDescent="0.3">
      <c r="A187" s="82">
        <v>2842</v>
      </c>
      <c r="B187" s="93">
        <v>46045</v>
      </c>
      <c r="C187" s="83" t="s">
        <v>4962</v>
      </c>
      <c r="D187" s="113" t="s">
        <v>2171</v>
      </c>
      <c r="F187" s="120">
        <v>50000</v>
      </c>
      <c r="G187" s="85">
        <v>1</v>
      </c>
      <c r="I187" s="80">
        <v>50000</v>
      </c>
    </row>
    <row r="188" spans="1:10" ht="18" customHeight="1" x14ac:dyDescent="0.3">
      <c r="A188" s="82">
        <v>2843</v>
      </c>
      <c r="B188" s="93">
        <v>46045</v>
      </c>
      <c r="C188" s="83" t="s">
        <v>4962</v>
      </c>
      <c r="D188" s="113" t="s">
        <v>4004</v>
      </c>
      <c r="F188" s="120">
        <v>300000</v>
      </c>
      <c r="G188" s="85">
        <v>1</v>
      </c>
      <c r="I188" s="80">
        <v>300000</v>
      </c>
    </row>
    <row r="189" spans="1:10" ht="18" customHeight="1" x14ac:dyDescent="0.3">
      <c r="A189" s="82">
        <v>2844</v>
      </c>
      <c r="B189" s="93">
        <v>46045</v>
      </c>
      <c r="C189" s="83" t="s">
        <v>4951</v>
      </c>
      <c r="D189" s="113" t="s">
        <v>4964</v>
      </c>
      <c r="J189" s="80">
        <v>-600000</v>
      </c>
    </row>
    <row r="190" spans="1:10" ht="18" customHeight="1" x14ac:dyDescent="0.3">
      <c r="A190" s="82">
        <v>2845</v>
      </c>
      <c r="B190" s="93">
        <v>46045</v>
      </c>
      <c r="C190" s="83" t="s">
        <v>1858</v>
      </c>
      <c r="D190" s="113" t="s">
        <v>4838</v>
      </c>
      <c r="J190" s="80">
        <v>-1100000</v>
      </c>
    </row>
    <row r="191" spans="1:10" ht="18" customHeight="1" x14ac:dyDescent="0.3">
      <c r="A191" s="82">
        <v>2846</v>
      </c>
      <c r="B191" s="93">
        <v>46045</v>
      </c>
      <c r="C191" s="83" t="s">
        <v>1382</v>
      </c>
      <c r="D191" s="113" t="s">
        <v>4288</v>
      </c>
      <c r="J191" s="80">
        <v>-1100000</v>
      </c>
    </row>
    <row r="192" spans="1:10" ht="18" customHeight="1" x14ac:dyDescent="0.3">
      <c r="A192" s="82">
        <v>2847</v>
      </c>
      <c r="B192" s="93">
        <v>46045</v>
      </c>
      <c r="C192" s="83" t="s">
        <v>1449</v>
      </c>
      <c r="D192" s="113" t="s">
        <v>4965</v>
      </c>
      <c r="J192" s="80">
        <v>-2720000</v>
      </c>
    </row>
    <row r="193" spans="1:10" ht="18" customHeight="1" x14ac:dyDescent="0.3">
      <c r="A193" s="82">
        <v>2848</v>
      </c>
      <c r="B193" s="93">
        <v>46045</v>
      </c>
      <c r="C193" s="83" t="s">
        <v>4011</v>
      </c>
      <c r="D193" s="113" t="s">
        <v>4966</v>
      </c>
      <c r="J193" s="80">
        <v>-400000</v>
      </c>
    </row>
    <row r="194" spans="1:10" ht="18" customHeight="1" x14ac:dyDescent="0.3">
      <c r="A194" s="82">
        <v>2849</v>
      </c>
      <c r="B194" s="93">
        <v>46045</v>
      </c>
      <c r="C194" s="83" t="s">
        <v>2777</v>
      </c>
      <c r="D194" s="113" t="s">
        <v>4967</v>
      </c>
      <c r="J194" s="80">
        <v>-650000</v>
      </c>
    </row>
    <row r="195" spans="1:10" ht="18" customHeight="1" x14ac:dyDescent="0.3">
      <c r="A195" s="82">
        <v>2850</v>
      </c>
      <c r="B195" s="93">
        <v>46045</v>
      </c>
      <c r="C195" s="83" t="s">
        <v>3189</v>
      </c>
      <c r="D195" s="113" t="s">
        <v>4158</v>
      </c>
      <c r="J195" s="80">
        <v>-250000</v>
      </c>
    </row>
    <row r="196" spans="1:10" ht="18" customHeight="1" x14ac:dyDescent="0.3">
      <c r="A196" s="82">
        <v>2851</v>
      </c>
      <c r="B196" s="93">
        <v>46045</v>
      </c>
      <c r="C196" s="83" t="s">
        <v>1016</v>
      </c>
      <c r="D196" s="113" t="s">
        <v>4968</v>
      </c>
      <c r="J196" s="80">
        <v>-500000</v>
      </c>
    </row>
    <row r="197" spans="1:10" ht="18" customHeight="1" x14ac:dyDescent="0.3">
      <c r="A197" s="82">
        <v>2852</v>
      </c>
      <c r="B197" s="93">
        <v>46045</v>
      </c>
      <c r="C197" s="83" t="s">
        <v>4469</v>
      </c>
      <c r="D197" s="113" t="s">
        <v>2047</v>
      </c>
      <c r="J197" s="80">
        <v>-2750000</v>
      </c>
    </row>
    <row r="198" spans="1:10" ht="18" customHeight="1" x14ac:dyDescent="0.3">
      <c r="A198" s="82">
        <v>2853</v>
      </c>
      <c r="B198" s="93">
        <v>46045</v>
      </c>
      <c r="C198" s="83" t="s">
        <v>2474</v>
      </c>
      <c r="D198" s="113" t="s">
        <v>1708</v>
      </c>
      <c r="F198" s="120">
        <v>150000</v>
      </c>
      <c r="G198" s="85">
        <v>1</v>
      </c>
      <c r="I198" s="80">
        <v>150000</v>
      </c>
    </row>
    <row r="199" spans="1:10" ht="18" customHeight="1" x14ac:dyDescent="0.3">
      <c r="A199" s="82">
        <v>2854</v>
      </c>
      <c r="B199" s="93">
        <v>46045</v>
      </c>
      <c r="C199" s="83" t="s">
        <v>2474</v>
      </c>
      <c r="D199" s="113" t="s">
        <v>1708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2855</v>
      </c>
      <c r="B200" s="93">
        <v>46046</v>
      </c>
      <c r="C200" s="83" t="s">
        <v>2474</v>
      </c>
      <c r="D200" s="113" t="s">
        <v>3850</v>
      </c>
      <c r="I200" s="126"/>
      <c r="J200" s="80">
        <v>-300000</v>
      </c>
    </row>
    <row r="201" spans="1:10" ht="18" customHeight="1" x14ac:dyDescent="0.3">
      <c r="A201" s="82">
        <v>2856</v>
      </c>
      <c r="B201" s="93">
        <v>46046</v>
      </c>
      <c r="C201" s="83" t="s">
        <v>1297</v>
      </c>
      <c r="D201" s="113" t="s">
        <v>4140</v>
      </c>
      <c r="I201" s="126"/>
      <c r="J201" s="80">
        <v>-1815000</v>
      </c>
    </row>
    <row r="202" spans="1:10" ht="18" customHeight="1" x14ac:dyDescent="0.3">
      <c r="A202" s="82">
        <v>2857</v>
      </c>
      <c r="B202" s="93">
        <v>46046</v>
      </c>
      <c r="C202" s="83" t="s">
        <v>1460</v>
      </c>
      <c r="D202" s="113" t="s">
        <v>4464</v>
      </c>
      <c r="J202" s="80">
        <v>-150000</v>
      </c>
    </row>
    <row r="203" spans="1:10" ht="18" customHeight="1" x14ac:dyDescent="0.3">
      <c r="A203" s="82">
        <v>2858</v>
      </c>
      <c r="B203" s="93">
        <v>46046</v>
      </c>
      <c r="C203" s="83" t="s">
        <v>1476</v>
      </c>
      <c r="D203" s="113" t="s">
        <v>1526</v>
      </c>
      <c r="F203" s="120">
        <v>450000</v>
      </c>
      <c r="G203" s="85">
        <v>1</v>
      </c>
      <c r="I203" s="80">
        <v>450000</v>
      </c>
    </row>
    <row r="204" spans="1:10" ht="18" customHeight="1" x14ac:dyDescent="0.3">
      <c r="A204" s="82">
        <v>2859</v>
      </c>
      <c r="B204" s="93">
        <v>46048</v>
      </c>
      <c r="C204" s="83" t="s">
        <v>1390</v>
      </c>
      <c r="D204" s="113" t="s">
        <v>1198</v>
      </c>
      <c r="F204" s="120">
        <v>1200000</v>
      </c>
      <c r="G204" s="85">
        <v>1</v>
      </c>
      <c r="I204" s="80">
        <v>1200000</v>
      </c>
    </row>
    <row r="205" spans="1:10" ht="18" customHeight="1" x14ac:dyDescent="0.3">
      <c r="A205" s="82">
        <v>2860</v>
      </c>
      <c r="B205" s="93">
        <v>46048</v>
      </c>
      <c r="C205" s="83" t="s">
        <v>1390</v>
      </c>
      <c r="D205" s="113" t="s">
        <v>1487</v>
      </c>
      <c r="F205" s="120">
        <v>350000</v>
      </c>
      <c r="G205" s="85">
        <v>1</v>
      </c>
      <c r="I205" s="80">
        <v>350000</v>
      </c>
    </row>
    <row r="206" spans="1:10" ht="18" customHeight="1" x14ac:dyDescent="0.3">
      <c r="A206" s="82">
        <v>2861</v>
      </c>
      <c r="B206" s="93">
        <v>46048</v>
      </c>
      <c r="C206" s="83" t="s">
        <v>1390</v>
      </c>
      <c r="D206" s="113" t="s">
        <v>2828</v>
      </c>
      <c r="F206" s="120">
        <v>130000</v>
      </c>
      <c r="G206" s="85">
        <v>1</v>
      </c>
      <c r="I206" s="80">
        <v>130000</v>
      </c>
    </row>
    <row r="207" spans="1:10" ht="18" customHeight="1" x14ac:dyDescent="0.3">
      <c r="A207" s="82">
        <v>2862</v>
      </c>
      <c r="B207" s="93">
        <v>46048</v>
      </c>
      <c r="C207" s="83" t="s">
        <v>1390</v>
      </c>
      <c r="D207" s="113" t="s">
        <v>1198</v>
      </c>
      <c r="F207" s="120">
        <v>1200000</v>
      </c>
      <c r="G207" s="85">
        <v>1</v>
      </c>
      <c r="I207" s="80">
        <v>1200000</v>
      </c>
    </row>
    <row r="208" spans="1:10" ht="18" customHeight="1" x14ac:dyDescent="0.3">
      <c r="A208" s="82">
        <v>2863</v>
      </c>
      <c r="B208" s="93">
        <v>46048</v>
      </c>
      <c r="C208" s="83" t="s">
        <v>1390</v>
      </c>
      <c r="D208" s="113" t="s">
        <v>1696</v>
      </c>
      <c r="F208" s="120">
        <v>50000</v>
      </c>
      <c r="G208" s="85">
        <v>1</v>
      </c>
      <c r="I208" s="80">
        <v>50000</v>
      </c>
    </row>
    <row r="209" spans="1:10" ht="18" customHeight="1" x14ac:dyDescent="0.3">
      <c r="A209" s="82">
        <v>2864</v>
      </c>
      <c r="B209" s="93">
        <v>46048</v>
      </c>
      <c r="C209" s="83" t="s">
        <v>1885</v>
      </c>
      <c r="D209" s="113" t="s">
        <v>1198</v>
      </c>
      <c r="F209" s="120">
        <v>1200000</v>
      </c>
      <c r="G209" s="85">
        <v>1</v>
      </c>
      <c r="I209" s="80">
        <v>1200000</v>
      </c>
    </row>
    <row r="210" spans="1:10" ht="18" customHeight="1" x14ac:dyDescent="0.3">
      <c r="A210" s="82">
        <v>2865</v>
      </c>
      <c r="B210" s="93">
        <v>46048</v>
      </c>
      <c r="C210" s="83" t="s">
        <v>1885</v>
      </c>
      <c r="D210" s="113" t="s">
        <v>1487</v>
      </c>
      <c r="F210" s="120">
        <v>350000</v>
      </c>
      <c r="G210" s="85">
        <v>1</v>
      </c>
      <c r="I210" s="80">
        <v>350000</v>
      </c>
    </row>
    <row r="211" spans="1:10" ht="18" customHeight="1" x14ac:dyDescent="0.3">
      <c r="A211" s="82">
        <v>2866</v>
      </c>
      <c r="B211" s="93">
        <v>46048</v>
      </c>
      <c r="C211" s="83" t="s">
        <v>1390</v>
      </c>
      <c r="D211" s="113" t="s">
        <v>4977</v>
      </c>
      <c r="F211" s="120">
        <v>1700000</v>
      </c>
      <c r="G211" s="85">
        <v>1</v>
      </c>
      <c r="I211" s="80">
        <v>1700000</v>
      </c>
    </row>
    <row r="212" spans="1:10" ht="18" customHeight="1" x14ac:dyDescent="0.3">
      <c r="A212" s="82">
        <v>2867</v>
      </c>
      <c r="B212" s="93">
        <v>46048</v>
      </c>
      <c r="C212" s="83" t="s">
        <v>1229</v>
      </c>
      <c r="D212" s="113" t="s">
        <v>1198</v>
      </c>
      <c r="F212" s="120">
        <v>1300000</v>
      </c>
      <c r="G212" s="85">
        <v>1</v>
      </c>
      <c r="H212" s="126">
        <v>130000</v>
      </c>
      <c r="I212" s="80">
        <v>1430000</v>
      </c>
    </row>
    <row r="213" spans="1:10" ht="18" customHeight="1" x14ac:dyDescent="0.3">
      <c r="A213" s="82">
        <v>2868</v>
      </c>
      <c r="B213" s="93">
        <v>46048</v>
      </c>
      <c r="C213" s="83" t="s">
        <v>985</v>
      </c>
      <c r="D213" s="113" t="s">
        <v>4981</v>
      </c>
      <c r="J213" s="80">
        <v>-715000</v>
      </c>
    </row>
    <row r="214" spans="1:10" ht="18" customHeight="1" x14ac:dyDescent="0.3">
      <c r="A214" s="82">
        <v>2869</v>
      </c>
      <c r="B214" s="93">
        <v>46049</v>
      </c>
      <c r="C214" s="83" t="s">
        <v>1545</v>
      </c>
      <c r="D214" s="113" t="s">
        <v>4523</v>
      </c>
      <c r="J214" s="80">
        <v>-1870000</v>
      </c>
    </row>
    <row r="215" spans="1:10" ht="18" customHeight="1" x14ac:dyDescent="0.3">
      <c r="A215" s="82">
        <v>2870</v>
      </c>
      <c r="B215" s="93">
        <v>46049</v>
      </c>
      <c r="C215" s="83" t="s">
        <v>1051</v>
      </c>
      <c r="D215" s="113" t="s">
        <v>3830</v>
      </c>
      <c r="J215" s="80">
        <v>-580000</v>
      </c>
    </row>
    <row r="216" spans="1:10" ht="18" customHeight="1" x14ac:dyDescent="0.3">
      <c r="A216" s="82">
        <v>2871</v>
      </c>
      <c r="B216" s="93">
        <v>46049</v>
      </c>
      <c r="C216" s="83" t="s">
        <v>2611</v>
      </c>
      <c r="D216" s="113" t="s">
        <v>3822</v>
      </c>
      <c r="J216" s="80">
        <v>-1870000</v>
      </c>
    </row>
    <row r="217" spans="1:10" ht="18" customHeight="1" x14ac:dyDescent="0.3">
      <c r="A217" s="82">
        <v>2872</v>
      </c>
      <c r="B217" s="93">
        <v>46049</v>
      </c>
      <c r="C217" s="83" t="s">
        <v>1852</v>
      </c>
      <c r="D217" s="113" t="s">
        <v>4982</v>
      </c>
      <c r="J217" s="80">
        <v>-1200000</v>
      </c>
    </row>
    <row r="218" spans="1:10" ht="18" customHeight="1" x14ac:dyDescent="0.3">
      <c r="A218" s="82">
        <v>2873</v>
      </c>
      <c r="B218" s="93">
        <v>46049</v>
      </c>
      <c r="C218" s="83" t="s">
        <v>4983</v>
      </c>
      <c r="D218" s="113" t="s">
        <v>2170</v>
      </c>
      <c r="F218" s="120">
        <v>1500000</v>
      </c>
      <c r="G218" s="85">
        <v>1</v>
      </c>
      <c r="H218" s="126">
        <v>150000</v>
      </c>
      <c r="I218" s="80">
        <v>1650000</v>
      </c>
    </row>
    <row r="219" spans="1:10" ht="18" customHeight="1" x14ac:dyDescent="0.3">
      <c r="A219" s="82">
        <v>2874</v>
      </c>
      <c r="B219" s="93">
        <v>46049</v>
      </c>
      <c r="C219" s="83" t="s">
        <v>4983</v>
      </c>
      <c r="D219" s="113" t="s">
        <v>2171</v>
      </c>
      <c r="F219" s="120">
        <v>100000</v>
      </c>
      <c r="G219" s="85">
        <v>1</v>
      </c>
      <c r="H219" s="126">
        <v>10000</v>
      </c>
      <c r="I219" s="80">
        <v>110000</v>
      </c>
    </row>
    <row r="220" spans="1:10" ht="18" customHeight="1" x14ac:dyDescent="0.3">
      <c r="A220" s="82">
        <v>2875</v>
      </c>
      <c r="B220" s="93">
        <v>46049</v>
      </c>
      <c r="C220" s="83" t="s">
        <v>4983</v>
      </c>
      <c r="D220" s="113" t="s">
        <v>4004</v>
      </c>
      <c r="F220" s="120">
        <v>250000</v>
      </c>
      <c r="G220" s="85">
        <v>1</v>
      </c>
      <c r="H220" s="126">
        <v>25000</v>
      </c>
      <c r="I220" s="80">
        <v>275000</v>
      </c>
    </row>
    <row r="221" spans="1:10" ht="18" customHeight="1" x14ac:dyDescent="0.3">
      <c r="A221" s="82">
        <v>2876</v>
      </c>
      <c r="B221" s="93">
        <v>46049</v>
      </c>
      <c r="C221" s="83" t="s">
        <v>4389</v>
      </c>
      <c r="D221" s="113" t="s">
        <v>4814</v>
      </c>
      <c r="F221" s="120">
        <v>1400000</v>
      </c>
      <c r="G221" s="85">
        <v>1</v>
      </c>
      <c r="H221" s="126">
        <v>140000</v>
      </c>
      <c r="I221" s="80">
        <v>1540000</v>
      </c>
    </row>
    <row r="222" spans="1:10" ht="18" customHeight="1" x14ac:dyDescent="0.3">
      <c r="A222" s="82">
        <v>2877</v>
      </c>
      <c r="B222" s="93">
        <v>46049</v>
      </c>
      <c r="C222" s="83" t="s">
        <v>4389</v>
      </c>
      <c r="D222" s="113" t="s">
        <v>4987</v>
      </c>
      <c r="F222" s="120">
        <v>300000</v>
      </c>
      <c r="G222" s="85">
        <v>1</v>
      </c>
      <c r="H222" s="126">
        <v>30000</v>
      </c>
      <c r="I222" s="80">
        <v>330000</v>
      </c>
    </row>
    <row r="223" spans="1:10" ht="18" customHeight="1" x14ac:dyDescent="0.3">
      <c r="A223" s="82">
        <v>2878</v>
      </c>
      <c r="B223" s="93">
        <v>46049</v>
      </c>
      <c r="C223" s="83" t="s">
        <v>4389</v>
      </c>
      <c r="D223" s="113" t="s">
        <v>2306</v>
      </c>
      <c r="F223" s="120">
        <v>-100000</v>
      </c>
      <c r="G223" s="85">
        <v>1</v>
      </c>
      <c r="H223" s="126">
        <v>-10000</v>
      </c>
      <c r="I223" s="80">
        <v>-110000</v>
      </c>
    </row>
    <row r="224" spans="1:10" ht="18" customHeight="1" x14ac:dyDescent="0.3">
      <c r="A224" s="82">
        <v>2879</v>
      </c>
      <c r="B224" s="93">
        <v>46049</v>
      </c>
      <c r="C224" s="83" t="s">
        <v>2135</v>
      </c>
      <c r="D224" s="113" t="s">
        <v>1540</v>
      </c>
      <c r="F224" s="120">
        <v>50000</v>
      </c>
      <c r="G224" s="85">
        <v>1</v>
      </c>
      <c r="I224" s="80">
        <v>50000</v>
      </c>
    </row>
    <row r="225" spans="1:10" ht="18" customHeight="1" x14ac:dyDescent="0.3">
      <c r="A225" s="82">
        <v>2880</v>
      </c>
      <c r="B225" s="93">
        <v>46049</v>
      </c>
      <c r="C225" s="83" t="s">
        <v>1297</v>
      </c>
      <c r="D225" s="113" t="s">
        <v>2177</v>
      </c>
      <c r="F225" s="120">
        <v>600000</v>
      </c>
      <c r="G225" s="85">
        <v>1</v>
      </c>
      <c r="H225" s="126">
        <v>60000</v>
      </c>
      <c r="I225" s="80">
        <v>660000</v>
      </c>
    </row>
    <row r="226" spans="1:10" ht="18" customHeight="1" x14ac:dyDescent="0.3">
      <c r="A226" s="82">
        <v>2881</v>
      </c>
      <c r="B226" s="93">
        <v>46049</v>
      </c>
      <c r="C226" s="83" t="s">
        <v>1297</v>
      </c>
      <c r="D226" s="113" t="s">
        <v>2180</v>
      </c>
      <c r="F226" s="120">
        <v>70000</v>
      </c>
      <c r="G226" s="85">
        <v>1</v>
      </c>
      <c r="H226" s="126">
        <v>7000</v>
      </c>
      <c r="I226" s="80">
        <v>77000</v>
      </c>
    </row>
    <row r="227" spans="1:10" ht="18" customHeight="1" x14ac:dyDescent="0.3">
      <c r="A227" s="82">
        <v>2882</v>
      </c>
      <c r="B227" s="93">
        <v>46049</v>
      </c>
      <c r="C227" s="83" t="s">
        <v>1532</v>
      </c>
      <c r="D227" s="113" t="s">
        <v>2181</v>
      </c>
      <c r="F227" s="120">
        <v>70000</v>
      </c>
      <c r="G227" s="85">
        <v>1</v>
      </c>
      <c r="I227" s="80">
        <v>70000</v>
      </c>
    </row>
    <row r="228" spans="1:10" ht="18" customHeight="1" x14ac:dyDescent="0.3">
      <c r="A228" s="82">
        <v>2883</v>
      </c>
      <c r="B228" s="93">
        <v>46049</v>
      </c>
      <c r="C228" s="83" t="s">
        <v>2730</v>
      </c>
      <c r="D228" s="113" t="s">
        <v>2018</v>
      </c>
      <c r="F228" s="120">
        <v>1500000</v>
      </c>
      <c r="G228" s="85">
        <v>1</v>
      </c>
      <c r="I228" s="80">
        <v>1500000</v>
      </c>
    </row>
    <row r="229" spans="1:10" ht="18" customHeight="1" x14ac:dyDescent="0.3">
      <c r="A229" s="82">
        <v>2884</v>
      </c>
      <c r="B229" s="93">
        <v>46049</v>
      </c>
      <c r="C229" s="83" t="s">
        <v>4983</v>
      </c>
      <c r="D229" s="113" t="s">
        <v>4993</v>
      </c>
      <c r="J229" s="80">
        <v>-2035000</v>
      </c>
    </row>
    <row r="230" spans="1:10" ht="18" customHeight="1" x14ac:dyDescent="0.3">
      <c r="A230" s="82">
        <v>2885</v>
      </c>
      <c r="B230" s="93">
        <v>46049</v>
      </c>
      <c r="C230" s="83" t="s">
        <v>4389</v>
      </c>
      <c r="D230" s="113" t="s">
        <v>4994</v>
      </c>
      <c r="J230" s="80">
        <v>-1760000</v>
      </c>
    </row>
    <row r="231" spans="1:10" ht="18" customHeight="1" x14ac:dyDescent="0.3">
      <c r="A231" s="82">
        <v>2886</v>
      </c>
      <c r="B231" s="93">
        <v>46049</v>
      </c>
      <c r="C231" s="83" t="s">
        <v>4962</v>
      </c>
      <c r="D231" s="113" t="s">
        <v>4996</v>
      </c>
      <c r="J231" s="80">
        <v>-350000</v>
      </c>
    </row>
    <row r="232" spans="1:10" ht="18" customHeight="1" x14ac:dyDescent="0.3">
      <c r="A232" s="82">
        <v>2887</v>
      </c>
      <c r="B232" s="93">
        <v>46050</v>
      </c>
      <c r="C232" s="83" t="s">
        <v>1297</v>
      </c>
      <c r="D232" s="113" t="s">
        <v>4140</v>
      </c>
      <c r="J232" s="80">
        <v>-737000</v>
      </c>
    </row>
    <row r="233" spans="1:10" ht="18" customHeight="1" x14ac:dyDescent="0.3">
      <c r="A233" s="82">
        <v>2888</v>
      </c>
      <c r="B233" s="93">
        <v>46051</v>
      </c>
      <c r="C233" s="83" t="s">
        <v>1971</v>
      </c>
      <c r="D233" s="113" t="s">
        <v>1735</v>
      </c>
      <c r="F233" s="120">
        <v>1600000</v>
      </c>
      <c r="G233" s="85">
        <v>1</v>
      </c>
      <c r="I233" s="80">
        <v>1600000</v>
      </c>
    </row>
    <row r="234" spans="1:10" ht="18" customHeight="1" x14ac:dyDescent="0.3">
      <c r="A234" s="82">
        <v>2889</v>
      </c>
      <c r="B234" s="93">
        <v>46051</v>
      </c>
      <c r="C234" s="83" t="s">
        <v>2546</v>
      </c>
      <c r="D234" s="113" t="s">
        <v>1526</v>
      </c>
      <c r="F234" s="120">
        <v>450000</v>
      </c>
      <c r="G234" s="85">
        <v>1</v>
      </c>
      <c r="I234" s="80">
        <v>450000</v>
      </c>
    </row>
    <row r="235" spans="1:10" ht="18" customHeight="1" x14ac:dyDescent="0.3">
      <c r="A235" s="82">
        <v>2890</v>
      </c>
      <c r="B235" s="93">
        <v>46051</v>
      </c>
      <c r="C235" s="83" t="s">
        <v>1390</v>
      </c>
      <c r="D235" s="113" t="s">
        <v>2828</v>
      </c>
      <c r="F235" s="120">
        <v>130000</v>
      </c>
      <c r="G235" s="85">
        <v>1</v>
      </c>
      <c r="I235" s="80">
        <v>130000</v>
      </c>
    </row>
    <row r="236" spans="1:10" ht="18" customHeight="1" x14ac:dyDescent="0.3">
      <c r="A236" s="82">
        <v>2891</v>
      </c>
      <c r="B236" s="93">
        <v>46051</v>
      </c>
      <c r="C236" s="83" t="s">
        <v>1587</v>
      </c>
      <c r="D236" s="113" t="s">
        <v>1750</v>
      </c>
      <c r="F236" s="120">
        <v>300000</v>
      </c>
      <c r="G236" s="85">
        <v>1</v>
      </c>
      <c r="I236" s="80">
        <v>300000</v>
      </c>
    </row>
    <row r="237" spans="1:10" ht="18" customHeight="1" x14ac:dyDescent="0.3">
      <c r="A237" s="82">
        <v>2892</v>
      </c>
      <c r="B237" s="93">
        <v>46050</v>
      </c>
      <c r="C237" s="83" t="s">
        <v>1571</v>
      </c>
      <c r="D237" s="113" t="s">
        <v>4888</v>
      </c>
      <c r="F237" s="120">
        <v>3500000</v>
      </c>
      <c r="G237" s="85">
        <v>1</v>
      </c>
      <c r="H237" s="126">
        <v>350000</v>
      </c>
      <c r="I237" s="80">
        <v>3850000</v>
      </c>
    </row>
    <row r="238" spans="1:10" ht="18" customHeight="1" x14ac:dyDescent="0.3">
      <c r="A238" s="82">
        <v>2893</v>
      </c>
      <c r="B238" s="93">
        <v>46050</v>
      </c>
      <c r="C238" s="83" t="s">
        <v>1571</v>
      </c>
      <c r="D238" s="113" t="s">
        <v>1755</v>
      </c>
      <c r="F238" s="120">
        <v>100000</v>
      </c>
      <c r="G238" s="85">
        <v>1</v>
      </c>
      <c r="H238" s="126">
        <v>10000</v>
      </c>
      <c r="I238" s="80">
        <v>110000</v>
      </c>
    </row>
    <row r="239" spans="1:10" ht="18" customHeight="1" x14ac:dyDescent="0.3">
      <c r="A239" s="82">
        <v>2894</v>
      </c>
      <c r="B239" s="93">
        <v>46050</v>
      </c>
      <c r="C239" s="83" t="s">
        <v>3901</v>
      </c>
      <c r="D239" s="113" t="s">
        <v>1198</v>
      </c>
      <c r="F239" s="120">
        <v>1200000</v>
      </c>
      <c r="G239" s="85">
        <v>1</v>
      </c>
      <c r="I239" s="80">
        <v>1200000</v>
      </c>
    </row>
    <row r="240" spans="1:10" ht="18" customHeight="1" x14ac:dyDescent="0.3">
      <c r="A240" s="82">
        <v>2895</v>
      </c>
      <c r="B240" s="93">
        <v>46050</v>
      </c>
      <c r="C240" s="83" t="s">
        <v>3901</v>
      </c>
      <c r="D240" s="113" t="s">
        <v>1487</v>
      </c>
      <c r="F240" s="120">
        <v>350000</v>
      </c>
      <c r="G240" s="85">
        <v>1</v>
      </c>
      <c r="I240" s="80">
        <v>350000</v>
      </c>
    </row>
    <row r="241" spans="1:10" ht="18" customHeight="1" x14ac:dyDescent="0.3">
      <c r="A241" s="82">
        <v>2896</v>
      </c>
      <c r="B241" s="93">
        <v>46052</v>
      </c>
      <c r="C241" s="83" t="s">
        <v>1971</v>
      </c>
      <c r="D241" s="113" t="s">
        <v>4817</v>
      </c>
      <c r="J241" s="80">
        <v>-1600000</v>
      </c>
    </row>
    <row r="242" spans="1:10" ht="18" customHeight="1" x14ac:dyDescent="0.3">
      <c r="A242" s="82">
        <v>2897</v>
      </c>
      <c r="B242" s="93">
        <v>46052</v>
      </c>
      <c r="C242" s="83" t="s">
        <v>3884</v>
      </c>
      <c r="D242" s="113" t="s">
        <v>5003</v>
      </c>
      <c r="J242" s="80">
        <v>-440000</v>
      </c>
    </row>
    <row r="243" spans="1:10" ht="18" customHeight="1" x14ac:dyDescent="0.3">
      <c r="A243" s="82">
        <v>2898</v>
      </c>
      <c r="B243" s="93">
        <v>46052</v>
      </c>
      <c r="C243" s="83" t="s">
        <v>1229</v>
      </c>
      <c r="D243" s="113" t="s">
        <v>4255</v>
      </c>
      <c r="J243" s="80">
        <v>-1430000</v>
      </c>
    </row>
    <row r="244" spans="1:10" ht="18" customHeight="1" x14ac:dyDescent="0.3">
      <c r="A244" s="82">
        <v>2899</v>
      </c>
      <c r="B244" s="93">
        <v>46052</v>
      </c>
      <c r="C244" s="83" t="s">
        <v>2730</v>
      </c>
      <c r="D244" s="113" t="s">
        <v>3711</v>
      </c>
      <c r="J244" s="80">
        <v>-1500000</v>
      </c>
    </row>
    <row r="245" spans="1:10" ht="18" customHeight="1" x14ac:dyDescent="0.3">
      <c r="A245" s="82">
        <v>2900</v>
      </c>
      <c r="B245" s="93">
        <v>46052</v>
      </c>
      <c r="C245" s="83" t="s">
        <v>1470</v>
      </c>
      <c r="D245" s="113" t="s">
        <v>2406</v>
      </c>
      <c r="F245" s="120">
        <v>1100000</v>
      </c>
      <c r="G245" s="85">
        <v>1</v>
      </c>
      <c r="I245" s="80">
        <v>1100000</v>
      </c>
    </row>
    <row r="246" spans="1:10" ht="18" customHeight="1" x14ac:dyDescent="0.3">
      <c r="A246" s="82">
        <v>2901</v>
      </c>
      <c r="B246" s="93">
        <v>46052</v>
      </c>
      <c r="C246" s="83" t="s">
        <v>1713</v>
      </c>
      <c r="D246" s="113" t="s">
        <v>5019</v>
      </c>
      <c r="F246" s="120">
        <v>1500000</v>
      </c>
      <c r="G246" s="85">
        <v>1</v>
      </c>
      <c r="I246" s="80">
        <v>1500000</v>
      </c>
    </row>
    <row r="247" spans="1:10" ht="18" customHeight="1" x14ac:dyDescent="0.3">
      <c r="A247" s="82">
        <v>2902</v>
      </c>
      <c r="B247" s="93">
        <v>46052</v>
      </c>
      <c r="C247" s="83" t="s">
        <v>2398</v>
      </c>
      <c r="D247" s="113" t="s">
        <v>4814</v>
      </c>
      <c r="F247" s="120">
        <v>1400000</v>
      </c>
      <c r="G247" s="85">
        <v>1</v>
      </c>
      <c r="H247" s="126">
        <v>140000</v>
      </c>
      <c r="I247" s="80">
        <v>1540000</v>
      </c>
    </row>
    <row r="248" spans="1:10" ht="18" customHeight="1" x14ac:dyDescent="0.3">
      <c r="A248" s="82">
        <v>2903</v>
      </c>
      <c r="B248" s="93">
        <v>46052</v>
      </c>
      <c r="C248" s="83" t="s">
        <v>2904</v>
      </c>
      <c r="D248" s="113" t="s">
        <v>1727</v>
      </c>
      <c r="F248" s="120">
        <v>500000</v>
      </c>
      <c r="G248" s="85">
        <v>1</v>
      </c>
      <c r="I248" s="80">
        <v>500000</v>
      </c>
    </row>
    <row r="249" spans="1:10" ht="18" customHeight="1" x14ac:dyDescent="0.3">
      <c r="A249" s="82">
        <v>2904</v>
      </c>
      <c r="B249" s="93">
        <v>46052</v>
      </c>
      <c r="C249" s="83" t="s">
        <v>2730</v>
      </c>
      <c r="D249" s="113" t="s">
        <v>2176</v>
      </c>
      <c r="F249" s="120">
        <v>1000000</v>
      </c>
      <c r="G249" s="85">
        <v>1</v>
      </c>
      <c r="I249" s="80">
        <v>1000000</v>
      </c>
    </row>
    <row r="250" spans="1:10" ht="18" customHeight="1" x14ac:dyDescent="0.3">
      <c r="A250" s="82">
        <v>2905</v>
      </c>
      <c r="B250" s="93">
        <v>46052</v>
      </c>
      <c r="C250" s="83" t="s">
        <v>2692</v>
      </c>
      <c r="D250" s="113" t="s">
        <v>2184</v>
      </c>
      <c r="F250" s="120">
        <v>600000</v>
      </c>
      <c r="G250" s="85">
        <v>1</v>
      </c>
      <c r="I250" s="80">
        <v>600000</v>
      </c>
    </row>
    <row r="251" spans="1:10" ht="18" customHeight="1" x14ac:dyDescent="0.3">
      <c r="A251" s="82">
        <v>2906</v>
      </c>
      <c r="B251" s="93">
        <v>46052</v>
      </c>
      <c r="C251" s="83" t="s">
        <v>2692</v>
      </c>
      <c r="D251" s="113" t="s">
        <v>1510</v>
      </c>
      <c r="F251" s="120">
        <v>20000</v>
      </c>
      <c r="G251" s="85">
        <v>1</v>
      </c>
      <c r="I251" s="80">
        <v>20000</v>
      </c>
    </row>
    <row r="252" spans="1:10" ht="18" customHeight="1" x14ac:dyDescent="0.3">
      <c r="A252" s="82">
        <v>2907</v>
      </c>
      <c r="B252" s="93">
        <v>46052</v>
      </c>
      <c r="C252" s="83" t="s">
        <v>2692</v>
      </c>
      <c r="D252" s="113" t="s">
        <v>5010</v>
      </c>
      <c r="F252" s="120">
        <v>12000</v>
      </c>
      <c r="G252" s="85">
        <v>1</v>
      </c>
      <c r="I252" s="80">
        <v>12000</v>
      </c>
    </row>
    <row r="253" spans="1:10" ht="18" customHeight="1" x14ac:dyDescent="0.3">
      <c r="A253" s="82">
        <v>2908</v>
      </c>
      <c r="B253" s="93">
        <v>46052</v>
      </c>
      <c r="C253" s="83" t="s">
        <v>1445</v>
      </c>
      <c r="D253" s="113" t="s">
        <v>5013</v>
      </c>
      <c r="F253" s="120">
        <v>400000</v>
      </c>
      <c r="G253" s="85">
        <v>1</v>
      </c>
      <c r="I253" s="80">
        <v>400000</v>
      </c>
    </row>
    <row r="254" spans="1:10" ht="18" customHeight="1" x14ac:dyDescent="0.3">
      <c r="A254" s="82">
        <v>2909</v>
      </c>
      <c r="B254" s="93">
        <v>46052</v>
      </c>
      <c r="C254" s="83" t="s">
        <v>1445</v>
      </c>
      <c r="D254" s="113" t="s">
        <v>5015</v>
      </c>
      <c r="F254" s="120">
        <v>400000</v>
      </c>
      <c r="G254" s="85">
        <v>1</v>
      </c>
      <c r="I254" s="80">
        <v>400000</v>
      </c>
    </row>
    <row r="255" spans="1:10" ht="18" customHeight="1" x14ac:dyDescent="0.3">
      <c r="A255" s="82">
        <v>2910</v>
      </c>
      <c r="B255" s="93">
        <v>46052</v>
      </c>
      <c r="C255" s="83" t="s">
        <v>1885</v>
      </c>
      <c r="D255" s="113" t="s">
        <v>4192</v>
      </c>
      <c r="J255" s="80">
        <v>-2750000</v>
      </c>
    </row>
    <row r="256" spans="1:10" ht="18" customHeight="1" x14ac:dyDescent="0.3">
      <c r="A256" s="82">
        <v>2911</v>
      </c>
      <c r="B256" s="93">
        <v>46053</v>
      </c>
      <c r="C256" s="83" t="s">
        <v>1545</v>
      </c>
      <c r="D256" s="113" t="s">
        <v>5023</v>
      </c>
      <c r="F256" s="120">
        <v>250000</v>
      </c>
      <c r="G256" s="85">
        <v>1</v>
      </c>
      <c r="H256" s="126">
        <v>25000</v>
      </c>
      <c r="I256" s="80">
        <v>275000</v>
      </c>
    </row>
    <row r="257" spans="1:10" ht="18" customHeight="1" x14ac:dyDescent="0.3">
      <c r="A257" s="82">
        <v>2912</v>
      </c>
      <c r="B257" s="93">
        <v>46053</v>
      </c>
      <c r="C257" s="83" t="s">
        <v>2398</v>
      </c>
      <c r="D257" s="113" t="s">
        <v>5025</v>
      </c>
      <c r="J257" s="80">
        <v>-1540000</v>
      </c>
    </row>
    <row r="258" spans="1:10" ht="18" customHeight="1" x14ac:dyDescent="0.3">
      <c r="A258" s="82">
        <v>2913</v>
      </c>
      <c r="B258" s="93">
        <v>46053</v>
      </c>
      <c r="C258" s="83" t="s">
        <v>1013</v>
      </c>
      <c r="D258" s="113" t="s">
        <v>3798</v>
      </c>
      <c r="J258" s="80">
        <v>-2035000</v>
      </c>
    </row>
    <row r="259" spans="1:10" ht="18" customHeight="1" x14ac:dyDescent="0.3">
      <c r="A259" s="82">
        <v>2914</v>
      </c>
      <c r="B259" s="93">
        <v>46053</v>
      </c>
      <c r="C259" s="83" t="s">
        <v>1364</v>
      </c>
      <c r="D259" s="113" t="s">
        <v>4736</v>
      </c>
      <c r="J259" s="80">
        <v>-450000</v>
      </c>
    </row>
    <row r="260" spans="1:10" ht="18" customHeight="1" x14ac:dyDescent="0.3">
      <c r="A260" s="82">
        <v>2915</v>
      </c>
      <c r="B260" s="93">
        <v>46053</v>
      </c>
      <c r="C260" s="83" t="s">
        <v>1476</v>
      </c>
      <c r="D260" s="113" t="s">
        <v>5026</v>
      </c>
      <c r="J260" s="80">
        <v>-450000</v>
      </c>
    </row>
    <row r="261" spans="1:10" ht="18" customHeight="1" x14ac:dyDescent="0.3">
      <c r="A261" s="82">
        <v>2916</v>
      </c>
      <c r="B261" s="93">
        <v>46053</v>
      </c>
      <c r="C261" s="83" t="s">
        <v>2546</v>
      </c>
      <c r="D261" s="113" t="s">
        <v>5027</v>
      </c>
      <c r="J261" s="80">
        <v>-450000</v>
      </c>
    </row>
    <row r="262" spans="1:10" ht="18" customHeight="1" x14ac:dyDescent="0.3">
      <c r="A262" s="82">
        <v>2917</v>
      </c>
      <c r="B262" s="93">
        <v>46053</v>
      </c>
      <c r="C262" s="83" t="s">
        <v>2857</v>
      </c>
      <c r="D262" s="113" t="s">
        <v>4004</v>
      </c>
      <c r="F262" s="120">
        <v>250000</v>
      </c>
      <c r="G262" s="85">
        <v>1</v>
      </c>
      <c r="I262" s="80">
        <v>250000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8215000</v>
      </c>
      <c r="D2" s="58">
        <f t="shared" ref="D2:D65" si="0">RANK(C2,C:C,0)</f>
        <v>1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57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22</v>
      </c>
    </row>
    <row r="5" spans="1:6" x14ac:dyDescent="0.3">
      <c r="B5" s="58" t="s">
        <v>1327</v>
      </c>
      <c r="C5" s="301">
        <f>SUMIF(BTS_매출관리!C:C,B5,BTS_매출관리!I:I)</f>
        <v>2350000</v>
      </c>
      <c r="D5" s="58">
        <f t="shared" si="0"/>
        <v>14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13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48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38</v>
      </c>
    </row>
    <row r="9" spans="1:6" x14ac:dyDescent="0.3">
      <c r="B9" s="58" t="s">
        <v>2205</v>
      </c>
      <c r="C9" s="301">
        <f>SUMIF(BTS_매출관리!C:C,B9,BTS_매출관리!I:I)</f>
        <v>2035000</v>
      </c>
      <c r="D9" s="58">
        <f t="shared" si="0"/>
        <v>18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57</v>
      </c>
    </row>
    <row r="11" spans="1:6" x14ac:dyDescent="0.3">
      <c r="B11" s="58" t="s">
        <v>1324</v>
      </c>
      <c r="C11" s="301">
        <f>SUMIF(BTS_매출관리!C:C,B11,BTS_매출관리!I:I)</f>
        <v>1345000</v>
      </c>
      <c r="D11" s="58">
        <f t="shared" si="0"/>
        <v>27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57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57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1540000</v>
      </c>
      <c r="D14" s="58">
        <f t="shared" si="0"/>
        <v>24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8</v>
      </c>
    </row>
    <row r="16" spans="1:6" x14ac:dyDescent="0.3">
      <c r="B16" s="269" t="s">
        <v>1306</v>
      </c>
      <c r="C16" s="268">
        <f>SUMIF(BTS_매출관리!C:C,B16,BTS_매출관리!I:I)</f>
        <v>2700000</v>
      </c>
      <c r="D16" s="269">
        <f t="shared" si="0"/>
        <v>12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57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57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26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57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54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57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57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57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2145000</v>
      </c>
      <c r="D25" s="58">
        <f t="shared" si="0"/>
        <v>17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2300000</v>
      </c>
      <c r="D26" s="269">
        <f t="shared" si="0"/>
        <v>15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50000</v>
      </c>
      <c r="D27" s="269">
        <f t="shared" si="0"/>
        <v>56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715000</v>
      </c>
      <c r="D28" s="58">
        <f t="shared" si="0"/>
        <v>39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46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57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52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450000</v>
      </c>
      <c r="D32" s="58">
        <f t="shared" si="0"/>
        <v>46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57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57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2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57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57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57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57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2750000</v>
      </c>
      <c r="D40" s="58">
        <f t="shared" si="0"/>
        <v>10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57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54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20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4967500</v>
      </c>
      <c r="D44" s="58">
        <f t="shared" si="0"/>
        <v>3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52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57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57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57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57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57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57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30</v>
      </c>
    </row>
    <row r="53" spans="2:7" x14ac:dyDescent="0.3">
      <c r="B53" t="s">
        <v>2475</v>
      </c>
      <c r="C53" s="300">
        <f>SUMIF(BTS_매출관리!C:C,B53,BTS_매출관리!I:I)</f>
        <v>300000</v>
      </c>
      <c r="D53">
        <f t="shared" si="0"/>
        <v>50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9</v>
      </c>
    </row>
    <row r="55" spans="2:7" x14ac:dyDescent="0.3">
      <c r="B55" t="s">
        <v>2692</v>
      </c>
      <c r="C55" s="52">
        <f>SUMIF(BTS_매출관리!C:C,B55,BTS_매출관리!I:I)</f>
        <v>632000</v>
      </c>
      <c r="D55">
        <f t="shared" si="0"/>
        <v>41</v>
      </c>
    </row>
    <row r="56" spans="2:7" x14ac:dyDescent="0.3">
      <c r="B56" s="47" t="s">
        <v>1016</v>
      </c>
      <c r="C56" s="302">
        <f>SUMIF(BTS_매출관리!C:C,B56,BTS_매출관리!I:I)</f>
        <v>2170000</v>
      </c>
      <c r="D56" s="47">
        <f t="shared" si="0"/>
        <v>16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21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57</v>
      </c>
    </row>
    <row r="59" spans="2:7" x14ac:dyDescent="0.3">
      <c r="B59" s="47" t="s">
        <v>1308</v>
      </c>
      <c r="C59" s="302">
        <f>SUMIF(BTS_매출관리!C:C,B59,BTS_매출관리!I:I)</f>
        <v>1100000</v>
      </c>
      <c r="D59" s="47">
        <f t="shared" si="0"/>
        <v>30</v>
      </c>
    </row>
    <row r="60" spans="2:7" x14ac:dyDescent="0.3">
      <c r="B60" s="47" t="s">
        <v>1298</v>
      </c>
      <c r="C60" s="302">
        <f>SUMIF(BTS_매출관리!C:C,B60,BTS_매출관리!I:I)</f>
        <v>2920500</v>
      </c>
      <c r="D60" s="47">
        <f t="shared" si="0"/>
        <v>7</v>
      </c>
    </row>
    <row r="61" spans="2:7" x14ac:dyDescent="0.3">
      <c r="B61" s="47" t="s">
        <v>1337</v>
      </c>
      <c r="C61" s="302">
        <f>SUMIF(BTS_매출관리!C:C,B61,BTS_매출관리!I:I)</f>
        <v>3750000</v>
      </c>
      <c r="D61" s="47">
        <f t="shared" si="0"/>
        <v>5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28</v>
      </c>
    </row>
    <row r="63" spans="2:7" x14ac:dyDescent="0.3">
      <c r="B63" s="47" t="s">
        <v>2904</v>
      </c>
      <c r="C63" s="302">
        <f>SUMIF(BTS_매출관리!C:C,B63,BTS_매출관리!I:I)</f>
        <v>500000</v>
      </c>
      <c r="D63" s="47">
        <f t="shared" si="0"/>
        <v>44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57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57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57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57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19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30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57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57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23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11</v>
      </c>
    </row>
    <row r="74" spans="2:4" x14ac:dyDescent="0.3">
      <c r="B74" s="47" t="s">
        <v>1350</v>
      </c>
      <c r="C74" s="302">
        <f>SUMIF(BTS_매출관리!C:C,B74,BTS_매출관리!I:I)</f>
        <v>800000</v>
      </c>
      <c r="D74" s="47">
        <f t="shared" si="1"/>
        <v>36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57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57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57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57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57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57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57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57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33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57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57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57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6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57</v>
      </c>
    </row>
    <row r="89" spans="2:4" x14ac:dyDescent="0.3">
      <c r="B89" t="s">
        <v>1274</v>
      </c>
      <c r="C89" s="300">
        <f>SUMIF(BTS_매출관리!C:C,B89,BTS_매출관리!I:I)</f>
        <v>900000</v>
      </c>
      <c r="D89">
        <f t="shared" si="1"/>
        <v>35</v>
      </c>
    </row>
    <row r="90" spans="2:4" x14ac:dyDescent="0.3">
      <c r="B90" t="s">
        <v>2857</v>
      </c>
      <c r="C90" s="52">
        <f>SUMIF(BTS_매출관리!C:C,B90,BTS_매출관리!I:I)</f>
        <v>250000</v>
      </c>
      <c r="D90">
        <f t="shared" si="1"/>
        <v>51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57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57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57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57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57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57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57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57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44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40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57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57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57</v>
      </c>
    </row>
    <row r="104" spans="2:4" x14ac:dyDescent="0.3">
      <c r="B104" t="s">
        <v>2730</v>
      </c>
      <c r="C104" s="52">
        <f>SUMIF(BTS_매출관리!C:C,B104,BTS_매출관리!I:I)</f>
        <v>4650000</v>
      </c>
      <c r="D104">
        <f t="shared" si="1"/>
        <v>4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57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57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57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57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57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57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57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42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57</v>
      </c>
    </row>
    <row r="114" spans="2:4" x14ac:dyDescent="0.3">
      <c r="B114" t="s">
        <v>1229</v>
      </c>
      <c r="C114" s="52">
        <f>SUMIF(BTS_매출관리!C:C,B114,BTS_매출관리!I:I)</f>
        <v>1430000</v>
      </c>
      <c r="D114">
        <f t="shared" si="1"/>
        <v>25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57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57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57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57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57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57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57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57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28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34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57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57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57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57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57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57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57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57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57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57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57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57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57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57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37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57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57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57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57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57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57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42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57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57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57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57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57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57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57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57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57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57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57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57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57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57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57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57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57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57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57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57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57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57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57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57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57</v>
      </c>
    </row>
    <row r="172" spans="2:4" x14ac:dyDescent="0.3">
      <c r="B172" t="s">
        <v>1087</v>
      </c>
      <c r="C172" s="52">
        <f>SUMIF(BTS_매출관리!C:C,B172,BTS_매출관리!I:I)</f>
        <v>350000</v>
      </c>
      <c r="D172">
        <f t="shared" si="2"/>
        <v>49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57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57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57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57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57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57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57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57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57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57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57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57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57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57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57</v>
      </c>
    </row>
    <row r="188" spans="2:4" x14ac:dyDescent="0.3">
      <c r="C188" s="52">
        <f>SUMIF(BTS_매출관리!C:C,B188,BTS_매출관리!I:I)</f>
        <v>0</v>
      </c>
      <c r="D188">
        <f t="shared" si="2"/>
        <v>57</v>
      </c>
    </row>
    <row r="189" spans="2:4" x14ac:dyDescent="0.3">
      <c r="C189" s="52">
        <f>SUMIF(BTS_매출관리!C:C,B189,BTS_매출관리!I:I)</f>
        <v>0</v>
      </c>
      <c r="D189">
        <f t="shared" si="2"/>
        <v>57</v>
      </c>
    </row>
    <row r="190" spans="2:4" x14ac:dyDescent="0.3">
      <c r="C190" s="52">
        <f>SUMIF(BTS_매출관리!C:C,B190,BTS_매출관리!I:I)</f>
        <v>0</v>
      </c>
      <c r="D190">
        <f t="shared" si="2"/>
        <v>57</v>
      </c>
    </row>
    <row r="191" spans="2:4" x14ac:dyDescent="0.3">
      <c r="C191" s="52">
        <f>SUMIF(BTS_매출관리!C:C,B191,BTS_매출관리!I:I)</f>
        <v>0</v>
      </c>
      <c r="D191">
        <f t="shared" si="2"/>
        <v>57</v>
      </c>
    </row>
    <row r="192" spans="2:4" x14ac:dyDescent="0.3">
      <c r="C192" s="52">
        <f>SUMIF(BTS_매출관리!C:C,B192,BTS_매출관리!I:I)</f>
        <v>0</v>
      </c>
      <c r="D192">
        <f t="shared" si="2"/>
        <v>57</v>
      </c>
    </row>
    <row r="193" spans="3:4" x14ac:dyDescent="0.3">
      <c r="C193" s="52">
        <f>SUMIF(BTS_매출관리!C:C,B193,BTS_매출관리!I:I)</f>
        <v>0</v>
      </c>
      <c r="D193">
        <f t="shared" si="2"/>
        <v>57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57</v>
      </c>
    </row>
    <row r="195" spans="3:4" x14ac:dyDescent="0.3">
      <c r="C195" s="52">
        <f>SUMIF(BTS_매출관리!C:C,B195,BTS_매출관리!I:I)</f>
        <v>0</v>
      </c>
      <c r="D195">
        <f t="shared" si="3"/>
        <v>57</v>
      </c>
    </row>
    <row r="196" spans="3:4" x14ac:dyDescent="0.3">
      <c r="C196" s="52">
        <f>SUMIF(BTS_매출관리!C:C,B196,BTS_매출관리!I:I)</f>
        <v>0</v>
      </c>
      <c r="D196">
        <f t="shared" si="3"/>
        <v>57</v>
      </c>
    </row>
    <row r="197" spans="3:4" x14ac:dyDescent="0.3">
      <c r="C197" s="52">
        <f>SUMIF(BTS_매출관리!C:C,B197,BTS_매출관리!I:I)</f>
        <v>0</v>
      </c>
      <c r="D197">
        <f t="shared" si="3"/>
        <v>57</v>
      </c>
    </row>
    <row r="198" spans="3:4" x14ac:dyDescent="0.3">
      <c r="C198" s="52">
        <f>SUMIF(BTS_매출관리!C:C,B198,BTS_매출관리!I:I)</f>
        <v>0</v>
      </c>
      <c r="D198">
        <f t="shared" si="3"/>
        <v>57</v>
      </c>
    </row>
    <row r="199" spans="3:4" x14ac:dyDescent="0.3">
      <c r="C199" s="52">
        <f>SUMIF(BTS_매출관리!C:C,B199,BTS_매출관리!I:I)</f>
        <v>0</v>
      </c>
      <c r="D199">
        <f t="shared" si="3"/>
        <v>57</v>
      </c>
    </row>
    <row r="200" spans="3:4" x14ac:dyDescent="0.3">
      <c r="C200" s="52">
        <f>SUMIF(BTS_매출관리!C:C,B200,BTS_매출관리!I:I)</f>
        <v>0</v>
      </c>
      <c r="D200">
        <f t="shared" si="3"/>
        <v>57</v>
      </c>
    </row>
    <row r="201" spans="3:4" x14ac:dyDescent="0.3">
      <c r="C201" s="52">
        <f>SUMIF(BTS_매출관리!C:C,B201,BTS_매출관리!I:I)</f>
        <v>0</v>
      </c>
      <c r="D201">
        <f t="shared" si="3"/>
        <v>57</v>
      </c>
    </row>
    <row r="202" spans="3:4" x14ac:dyDescent="0.3">
      <c r="C202" s="52">
        <f>SUMIF(BTS_매출관리!C:C,B202,BTS_매출관리!I:I)</f>
        <v>0</v>
      </c>
      <c r="D202">
        <f t="shared" si="3"/>
        <v>57</v>
      </c>
    </row>
    <row r="203" spans="3:4" x14ac:dyDescent="0.3">
      <c r="C203" s="52">
        <f>SUMIF(BTS_매출관리!C:C,B203,BTS_매출관리!I:I)</f>
        <v>0</v>
      </c>
      <c r="D203">
        <f t="shared" si="3"/>
        <v>57</v>
      </c>
    </row>
    <row r="204" spans="3:4" x14ac:dyDescent="0.3">
      <c r="C204" s="52">
        <f>SUMIF(BTS_매출관리!C:C,B204,BTS_매출관리!I:I)</f>
        <v>0</v>
      </c>
      <c r="D204">
        <f t="shared" si="3"/>
        <v>57</v>
      </c>
    </row>
    <row r="205" spans="3:4" x14ac:dyDescent="0.3">
      <c r="C205" s="52">
        <f>SUMIF(BTS_매출관리!C:C,B205,BTS_매출관리!I:I)</f>
        <v>0</v>
      </c>
      <c r="D205">
        <f t="shared" si="3"/>
        <v>57</v>
      </c>
    </row>
    <row r="206" spans="3:4" x14ac:dyDescent="0.3">
      <c r="C206" s="52">
        <f>SUMIF(BTS_매출관리!C:C,B206,BTS_매출관리!I:I)</f>
        <v>0</v>
      </c>
      <c r="D206">
        <f t="shared" si="3"/>
        <v>57</v>
      </c>
    </row>
    <row r="207" spans="3:4" x14ac:dyDescent="0.3">
      <c r="C207" s="52">
        <f>SUMIF(BTS_매출관리!C:C,B207,BTS_매출관리!I:I)</f>
        <v>0</v>
      </c>
      <c r="D207">
        <f t="shared" si="3"/>
        <v>57</v>
      </c>
    </row>
    <row r="208" spans="3:4" x14ac:dyDescent="0.3">
      <c r="C208" s="52">
        <f>SUMIF(BTS_매출관리!C:C,B208,BTS_매출관리!I:I)</f>
        <v>0</v>
      </c>
      <c r="D208">
        <f t="shared" si="3"/>
        <v>57</v>
      </c>
    </row>
    <row r="209" spans="3:4" x14ac:dyDescent="0.3">
      <c r="C209" s="52">
        <f>SUMIF(BTS_매출관리!C:C,B209,BTS_매출관리!I:I)</f>
        <v>0</v>
      </c>
      <c r="D209">
        <f t="shared" si="3"/>
        <v>57</v>
      </c>
    </row>
    <row r="210" spans="3:4" x14ac:dyDescent="0.3">
      <c r="C210" s="52">
        <f>SUMIF(BTS_매출관리!C:C,B210,BTS_매출관리!I:I)</f>
        <v>0</v>
      </c>
      <c r="D210">
        <f t="shared" si="3"/>
        <v>57</v>
      </c>
    </row>
    <row r="211" spans="3:4" x14ac:dyDescent="0.3">
      <c r="C211" s="52">
        <f>SUMIF(BTS_매출관리!C:C,B211,BTS_매출관리!I:I)</f>
        <v>0</v>
      </c>
      <c r="D211">
        <f t="shared" si="3"/>
        <v>57</v>
      </c>
    </row>
    <row r="212" spans="3:4" x14ac:dyDescent="0.3">
      <c r="C212" s="52">
        <f>SUMIF(BTS_매출관리!C:C,B212,BTS_매출관리!I:I)</f>
        <v>0</v>
      </c>
      <c r="D212">
        <f t="shared" si="3"/>
        <v>57</v>
      </c>
    </row>
    <row r="213" spans="3:4" x14ac:dyDescent="0.3">
      <c r="C213" s="52">
        <f>SUMIF(BTS_매출관리!C:C,B213,BTS_매출관리!I:I)</f>
        <v>0</v>
      </c>
      <c r="D213">
        <f t="shared" si="3"/>
        <v>57</v>
      </c>
    </row>
    <row r="214" spans="3:4" x14ac:dyDescent="0.3">
      <c r="C214" s="52">
        <f>SUMIF(BTS_매출관리!C:C,B214,BTS_매출관리!I:I)</f>
        <v>0</v>
      </c>
      <c r="D214">
        <f t="shared" si="3"/>
        <v>57</v>
      </c>
    </row>
    <row r="215" spans="3:4" x14ac:dyDescent="0.3">
      <c r="C215" s="52">
        <f>SUMIF(BTS_매출관리!C:C,B215,BTS_매출관리!I:I)</f>
        <v>0</v>
      </c>
      <c r="D215">
        <f t="shared" si="3"/>
        <v>57</v>
      </c>
    </row>
    <row r="216" spans="3:4" x14ac:dyDescent="0.3">
      <c r="C216" s="52">
        <f>SUMIF(BTS_매출관리!C:C,B216,BTS_매출관리!I:I)</f>
        <v>0</v>
      </c>
      <c r="D216">
        <f t="shared" si="3"/>
        <v>57</v>
      </c>
    </row>
    <row r="217" spans="3:4" x14ac:dyDescent="0.3">
      <c r="C217" s="52">
        <f>SUMIF(BTS_매출관리!C:C,B217,BTS_매출관리!I:I)</f>
        <v>0</v>
      </c>
      <c r="D217">
        <f t="shared" si="3"/>
        <v>57</v>
      </c>
    </row>
    <row r="218" spans="3:4" x14ac:dyDescent="0.3">
      <c r="C218" s="52">
        <f>SUMIF(BTS_매출관리!C:C,B218,BTS_매출관리!I:I)</f>
        <v>0</v>
      </c>
      <c r="D218">
        <f t="shared" si="3"/>
        <v>57</v>
      </c>
    </row>
    <row r="219" spans="3:4" x14ac:dyDescent="0.3">
      <c r="C219" s="52">
        <f>SUMIF(BTS_매출관리!C:C,B219,BTS_매출관리!I:I)</f>
        <v>0</v>
      </c>
      <c r="D219">
        <f t="shared" si="3"/>
        <v>57</v>
      </c>
    </row>
    <row r="220" spans="3:4" x14ac:dyDescent="0.3">
      <c r="C220" s="52">
        <f>SUMIF(BTS_매출관리!C:C,B220,BTS_매출관리!I:I)</f>
        <v>0</v>
      </c>
      <c r="D220">
        <f t="shared" si="3"/>
        <v>57</v>
      </c>
    </row>
    <row r="221" spans="3:4" x14ac:dyDescent="0.3">
      <c r="C221" s="52">
        <f>SUMIF(BTS_매출관리!C:C,B221,BTS_매출관리!I:I)</f>
        <v>0</v>
      </c>
      <c r="D221">
        <f t="shared" si="3"/>
        <v>57</v>
      </c>
    </row>
    <row r="222" spans="3:4" x14ac:dyDescent="0.3">
      <c r="C222" s="52">
        <f>SUMIF(BTS_매출관리!C:C,B222,BTS_매출관리!I:I)</f>
        <v>0</v>
      </c>
      <c r="D222">
        <f t="shared" si="3"/>
        <v>57</v>
      </c>
    </row>
    <row r="223" spans="3:4" x14ac:dyDescent="0.3">
      <c r="C223" s="52">
        <f>SUMIF(BTS_매출관리!C:C,B223,BTS_매출관리!I:I)</f>
        <v>0</v>
      </c>
      <c r="D223">
        <f t="shared" si="3"/>
        <v>57</v>
      </c>
    </row>
    <row r="224" spans="3:4" x14ac:dyDescent="0.3">
      <c r="C224" s="52">
        <f>SUMIF(BTS_매출관리!C:C,B224,BTS_매출관리!I:I)</f>
        <v>0</v>
      </c>
      <c r="D224">
        <f t="shared" si="3"/>
        <v>57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88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1513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4878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4880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4882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4885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4886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4889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4891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4905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4906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4907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4908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4909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4910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4911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4912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4914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4916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4917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4918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4929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4930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4931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4932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4933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4934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4935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4938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4941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4942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4944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4945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4946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4948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4949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4950</v>
      </c>
    </row>
    <row r="1455" spans="1:4" x14ac:dyDescent="0.3">
      <c r="A1455">
        <v>1479</v>
      </c>
      <c r="B1455" s="13">
        <v>46045</v>
      </c>
      <c r="C1455" t="s">
        <v>4951</v>
      </c>
      <c r="D1455" t="s">
        <v>4956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4957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4959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4961</v>
      </c>
    </row>
    <row r="1459" spans="1:4" x14ac:dyDescent="0.3">
      <c r="A1459">
        <v>1483</v>
      </c>
      <c r="B1459" s="13">
        <v>46045</v>
      </c>
      <c r="C1459" t="s">
        <v>4962</v>
      </c>
      <c r="D1459" t="s">
        <v>4963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4970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4971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4972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4973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4974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4975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4978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4979</v>
      </c>
    </row>
    <row r="1468" spans="1:4" x14ac:dyDescent="0.3">
      <c r="A1468">
        <v>1492</v>
      </c>
      <c r="B1468" s="13">
        <v>46049</v>
      </c>
      <c r="C1468" t="s">
        <v>4983</v>
      </c>
      <c r="D1468" t="s">
        <v>4986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4988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4989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4990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4991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4992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4997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4998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4999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5000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5001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5002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5004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5006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5007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5008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5009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5011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5016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5024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5031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2" sqref="H2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5021</v>
      </c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500000</v>
      </c>
      <c r="I4" s="52" t="s">
        <v>5021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5021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300000</v>
      </c>
      <c r="I13" s="52" t="s">
        <v>5021</v>
      </c>
    </row>
    <row r="14" spans="1:11" hidden="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20205500.200000003</v>
      </c>
      <c r="I17" s="52" t="s">
        <v>5021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5021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4896</v>
      </c>
      <c r="H20" s="194">
        <f>SUMIF(주문_리스트!C:C,거래처!B20,주문_리스트!K:K)+SUMIF(주문_리스트!C:C,거래처!B20,주문_리스트!L:L)-10000</f>
        <v>384999.69999999925</v>
      </c>
      <c r="I20" s="52" t="s">
        <v>5021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4920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4980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8215000</v>
      </c>
      <c r="I37" s="52" t="s">
        <v>5021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274999.89999999851</v>
      </c>
      <c r="I38" s="52" t="s">
        <v>4980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4995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hidden="1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4980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5021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1100000</v>
      </c>
      <c r="I57" s="52" t="s">
        <v>5021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hidden="1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4969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5021</v>
      </c>
    </row>
    <row r="74" spans="1:9" hidden="1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5021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1345000</v>
      </c>
      <c r="I76" s="52" t="s">
        <v>5021</v>
      </c>
    </row>
    <row r="77" spans="1:9" hidden="1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4827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2350000</v>
      </c>
      <c r="I79" s="52" t="s">
        <v>5021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5021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0</v>
      </c>
      <c r="I94" s="52" t="s">
        <v>5021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5021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5021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hidden="1" x14ac:dyDescent="0.3">
      <c r="A102" s="47">
        <v>101</v>
      </c>
      <c r="B102" t="s">
        <v>1346</v>
      </c>
      <c r="C102" t="s">
        <v>4892</v>
      </c>
      <c r="E102" t="s">
        <v>4893</v>
      </c>
      <c r="F102" t="s">
        <v>4894</v>
      </c>
      <c r="G102" t="s">
        <v>4895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4920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hidden="1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5021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4980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5021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5021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4995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5021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632000</v>
      </c>
      <c r="I150" s="52" t="s">
        <v>5021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1000000</v>
      </c>
      <c r="I152" s="52" t="s">
        <v>5021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250000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500000</v>
      </c>
      <c r="I162" s="52" t="s">
        <v>5021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4995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5021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4902</v>
      </c>
      <c r="E216" t="s">
        <v>4903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4952</v>
      </c>
      <c r="C217" t="s">
        <v>4953</v>
      </c>
      <c r="E217" t="s">
        <v>4954</v>
      </c>
      <c r="F217" t="s">
        <v>4955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219</v>
      </c>
      <c r="B218" t="s">
        <v>4983</v>
      </c>
      <c r="C218" t="s">
        <v>4984</v>
      </c>
      <c r="E218" t="s">
        <v>4985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7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activeCell="C286" sqref="C286:F287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291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-27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-157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-42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-24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-157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4927</v>
      </c>
      <c r="D205" s="288" t="s">
        <v>4926</v>
      </c>
      <c r="E205" s="288" t="s">
        <v>4927</v>
      </c>
      <c r="F205" s="52">
        <v>900000</v>
      </c>
      <c r="H205">
        <v>0</v>
      </c>
      <c r="I205" s="52" t="s">
        <v>4928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4887</v>
      </c>
      <c r="D281" s="288" t="s">
        <v>4888</v>
      </c>
      <c r="E281" s="288" t="s">
        <v>4887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4897</v>
      </c>
      <c r="D282" s="288" t="s">
        <v>4898</v>
      </c>
      <c r="E282" s="288" t="s">
        <v>4897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4937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4939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4976</v>
      </c>
      <c r="D285" s="288" t="s">
        <v>4977</v>
      </c>
      <c r="E285" s="288" t="s">
        <v>4976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5012</v>
      </c>
      <c r="D286" s="288" t="s">
        <v>5013</v>
      </c>
      <c r="E286" s="288" t="s">
        <v>5012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5014</v>
      </c>
      <c r="D287" s="288" t="s">
        <v>5015</v>
      </c>
      <c r="E287" s="288" t="s">
        <v>5014</v>
      </c>
      <c r="F287" s="52">
        <v>400000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2026-01-31T07:21:51Z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