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84E1139-03A4-4710-8801-3B39BBE41C88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<sst xmlns="http://schemas.openxmlformats.org/spreadsheetml/2006/main" count="15365" uniqueCount="5058">
  <si>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</si>
  <si>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</si>
  <si>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</si>
  <si>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</si>
  <si>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</si>
  <si>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</si>
  <si>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</si>
  <si>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</si>
  <si>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</si>
  <si>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</si>
  <si>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</si>
  <si>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</si>
  <si>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</si>
  <si>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</si>
  <si>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</si>
  <si>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</si>
  <si>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</si>
  <si>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</si>
  <si>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</si>
  <si>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</si>
  <si>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</si>
  <si>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</si>
  <si>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</si>
  <si>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</si>
  <si>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</si>
  <si>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</si>
  <si>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</si>
  <si>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</si>
  <si>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</si>
  <si>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</si>
  <si>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</si>
  <si>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</si>
  <si>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</si>
  <si>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</si>
  <si>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</si>
  <si>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</si>
  <si>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</si>
  <si>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</si>
  <si>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</si>
  <si>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</si>
  <si>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</si>
  <si>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</si>
  <si>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</si>
  <si>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</si>
  <si>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</si>
  <si>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</si>
  <si>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</si>
  <si>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</si>
  <si>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</si>
  <si>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</si>
  <si>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</si>
  <si>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</si>
  <si>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</si>
  <si>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</si>
  <si>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</si>
  <si>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</si>
  <si>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</si>
  <si>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</si>
  <si>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</si>
  <si>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</si>
  <si>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</si>
  <si>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</si>
  <si>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</si>
  <si>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</si>
  <si>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</si>
  <si>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</si>
  <si>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</si>
  <si>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</si>
  <si>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</si>
  <si>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</si>
  <si>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</si>
  <si>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</si>
  <si>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</si>
  <si>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</si>
  <si>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</si>
  <si>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</si>
  <si>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</si>
  <si>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</si>
  <si>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</si>
  <si>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</si>
  <si>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</si>
  <si>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</si>
  <si>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</si>
  <si>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</si>
  <si>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</si>
  <si>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</si>
  <si>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</si>
  <si>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</si>
  <si>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</si>
  <si>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</si>
  <si>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</si>
  <si>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</si>
  <si>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</si>
  <si>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</si>
  <si>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</si>
  <si>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</si>
  <si>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</si>
  <si>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</si>
  <si>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</si>
  <si>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</si>
  <si>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</si>
  <si>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</si>
  <si>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</si>
  <si>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</si>
  <si>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</si>
  <si>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</si>
  <si>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</si>
  <si>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</si>
  <si>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</si>
  <si>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</si>
  <si>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</si>
  <si>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</si>
  <si>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</si>
  <si>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</si>
  <si>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</si>
  <si>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</si>
  <si>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</si>
  <si>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</si>
  <si>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</si>
  <si>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</si>
  <si>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</si>
  <si>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</si>
  <si>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</si>
  <si>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</si>
  <si>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</si>
  <si>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</si>
  <si>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</si>
  <si>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</si>
  <si>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</si>
  <si>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</si>
  <si>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</si>
  <si>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</si>
  <si>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</si>
  <si>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</si>
  <si>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</si>
  <si>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</si>
  <si>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</si>
  <si>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</si>
  <si>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</si>
  <si>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</si>
  <si>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</si>
  <si>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</si>
  <si>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</si>
  <si>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</si>
  <si>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</si>
  <si>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</si>
  <si>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</si>
  <si>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</si>
  <si>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</si>
  <si>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</si>
  <si>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</si>
  <si>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</si>
  <si>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</si>
  <si>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</si>
  <si>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</si>
  <si>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</si>
  <si>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</si>
  <si>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</si>
  <si>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</si>
  <si>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</si>
  <si>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</si>
  <si>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</si>
  <si>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</si>
  <si>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</si>
  <si>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</si>
  <si>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</si>
  <si>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</si>
  <si>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</si>
  <si>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</si>
  <si>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</si>
  <si>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</si>
  <si>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</si>
  <si>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</si>
  <si>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</si>
  <si>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</si>
  <si>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</si>
  <si>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</si>
  <si>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</si>
  <si>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</si>
  <si>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</si>
  <si>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</si>
  <si>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</si>
  <si>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</si>
  <si>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</si>
  <si>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</si>
  <si>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</si>
  <si>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</si>
  <si>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</si>
  <si>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</si>
  <si>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</si>
  <si>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</si>
  <si>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</si>
  <si>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</si>
  <si>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</si>
  <si>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</si>
  <si>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</si>
  <si>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</si>
  <si>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</si>
  <si>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</si>
  <si>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</si>
  <si>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</si>
  <si>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</si>
  <si>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</si>
  <si>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</si>
  <si>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</si>
  <si>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</si>
  <si>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</si>
  <si>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</si>
  <si>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</si>
  <si>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</si>
  <si>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</si>
  <si>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</si>
  <si>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</si>
  <si>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</si>
  <si>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</si>
  <si>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</si>
  <si>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</si>
  <si>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</si>
  <si>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</si>
  <si>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</si>
  <si>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</si>
  <si>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</si>
  <si>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</si>
  <si>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</si>
  <si>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</si>
  <si>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</si>
  <si>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</si>
  <si>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</si>
  <si>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</si>
  <si>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</si>
  <si>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</si>
  <si>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</si>
  <si>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</si>
  <si>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</si>
  <si>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</si>
  <si>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</si>
  <si>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</si>
  <si>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</si>
  <si>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</si>
  <si>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</si>
  <si>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</si>
  <si>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</si>
  <si>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</si>
  <si>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</si>
  <si>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</si>
  <si>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</si>
  <si>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</si>
  <si>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</si>
  <si>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</si>
  <si>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</si>
  <si>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</si>
  <si>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</si>
  <si>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</si>
  <si>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</si>
  <si>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</si>
  <si>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</si>
  <si>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</si>
  <si>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</si>
  <si>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</si>
  <si>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</si>
  <si>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</si>
  <si>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</si>
  <si>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</si>
  <si>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</si>
  <si>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</si>
  <si>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</si>
  <si>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</si>
  <si>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</si>
  <si>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</si>
  <si>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</si>
  <si>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</si>
  <si>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</si>
  <si>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</si>
  <si>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</si>
  <si>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</si>
  <si>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</si>
  <si>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</si>
  <si>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</si>
  <si>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</si>
  <si>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</si>
  <si>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</si>
  <si>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</si>
  <si>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</si>
  <si>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</si>
  <si>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</si>
  <si>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</si>
  <si>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</si>
  <si>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</si>
  <si>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</si>
  <si>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</si>
  <si>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</si>
  <si>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</si>
  <si>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</si>
  <si>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</si>
  <si>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</si>
  <si>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</si>
  <si>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</si>
  <si>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</si>
  <si>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</si>
  <si>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</si>
  <si>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</si>
  <si>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</si>
  <si>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</si>
  <si>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</si>
  <si>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</si>
  <si>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</si>
  <si>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</si>
  <si>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</si>
  <si>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</si>
  <si>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</si>
  <si>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</si>
  <si>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</si>
  <si>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</si>
  <si>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</si>
  <si>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</si>
  <si>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</si>
  <si>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</si>
  <si>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</si>
  <si>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</si>
  <si>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</si>
  <si>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</si>
  <si>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</si>
  <si>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</si>
  <si>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</si>
  <si>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</si>
  <si>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</si>
  <si>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</si>
  <si>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</si>
  <si>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</si>
  <si>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</si>
  <si>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</si>
  <si>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</si>
  <si>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</si>
  <si>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</si>
  <si>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</si>
  <si>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</si>
  <si>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</si>
  <si>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</si>
  <si>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</si>
  <si>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</si>
  <si>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</si>
  <si>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</si>
  <si>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</si>
  <si>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</si>
  <si>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</si>
  <si>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</si>
  <si>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</si>
  <si>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</si>
  <si>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</si>
  <si>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</si>
  <si>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</si>
  <si>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</si>
  <si>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</si>
  <si>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</si>
  <si>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</si>
  <si>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</si>
  <si>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</si>
  <si>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</si>
  <si>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</si>
  <si>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</si>
  <si>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</si>
  <si>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</si>
  <si>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</si>
  <si>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</si>
  <si>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</si>
  <si>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</si>
  <si>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</si>
  <si>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</si>
  <si>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</si>
  <si>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</si>
  <si>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</si>
  <si>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</si>
  <si>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</si>
  <si>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</si>
  <si>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</si>
  <si>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</si>
  <si>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</si>
  <si>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</si>
  <si>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</si>
  <si>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</si>
  <si>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</si>
  <si>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</si>
  <si>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</si>
  <si>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</si>
  <si>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</si>
  <si>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</si>
  <si>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</si>
  <si>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</si>
  <si>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</si>
  <si>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</si>
  <si>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</si>
  <si>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</si>
  <si>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</si>
  <si>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</si>
  <si>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</si>
  <si>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</si>
  <si>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</si>
  <si>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</si>
  <si>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</si>
  <si>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</si>
  <si>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</si>
  <si>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</si>
  <si>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</si>
  <si>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</si>
  <si>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</si>
  <si>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</si>
  <si>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</si>
  <si>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</si>
  <si>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</si>
  <si>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</si>
  <si>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</si>
  <si>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</si>
  <si>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</si>
  <si>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</si>
  <si>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</si>
  <si>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</si>
  <si>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</si>
  <si>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</si>
  <si>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</si>
  <si>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</si>
  <si>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</si>
  <si>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</si>
  <si>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</si>
  <si>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</si>
  <si>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</si>
  <si>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</si>
  <si>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</si>
  <si>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</si>
  <si>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</si>
  <si>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</si>
  <si>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</si>
  <si>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</si>
  <si>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</si>
  <si>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</si>
  <si>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</si>
  <si>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</si>
  <si>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</si>
  <si>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</si>
  <si>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</si>
  <si>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</si>
  <si>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</si>
  <si>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</si>
  <si>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</si>
  <si>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</si>
  <si>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</si>
  <si>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</si>
  <si>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</si>
  <si>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</si>
  <si>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</si>
  <si>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</si>
  <si>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</si>
  <si>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</si>
  <si>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</si>
  <si>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</si>
  <si>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</si>
  <si>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</si>
  <si>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</si>
  <si>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</si>
  <si>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</si>
  <si>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</si>
  <si>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</si>
  <si>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</si>
  <si>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</si>
  <si>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</si>
  <si>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</si>
  <si>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</si>
  <si>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</si>
  <si>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</si>
  <si>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</si>
  <si>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</si>
  <si>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</si>
  <si>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</si>
  <si>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</si>
  <si>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</si>
  <si>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</si>
  <si>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</si>
  <si>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</si>
  <si>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</si>
  <si>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</si>
  <si>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</si>
  <si>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</si>
  <si>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</si>
  <si>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</si>
  <si>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</si>
  <si>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</si>
  <si>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</si>
  <si>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</si>
  <si>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</si>
  <si>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</si>
  <si>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</si>
  <si>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</si>
  <si>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</si>
  <si>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</si>
  <si>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</si>
  <si>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</si>
  <si>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</si>
  <si>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</si>
  <si>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</si>
  <si>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</si>
  <si>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</si>
  <si>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</si>
  <si>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</si>
  <si>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</si>
  <si>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</si>
  <si>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</si>
  <si>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</si>
  <si>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</si>
  <si>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</si>
  <si>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</si>
  <si>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</si>
  <si>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</si>
  <si>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</si>
  <si>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</si>
  <si>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</si>
  <si>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</si>
  <si>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</si>
  <si>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</si>
  <si>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</si>
  <si>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</si>
  <si>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</si>
  <si>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</si>
  <si>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</si>
  <si>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</si>
  <si>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</si>
  <si>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</si>
  <si>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</si>
  <si>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</si>
  <si>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</si>
  <si>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</si>
  <si>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</si>
  <si>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</si>
  <si>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</si>
  <si>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</si>
  <si>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</si>
  <si>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</si>
  <si>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</si>
  <si>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</si>
  <si>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</si>
  <si>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</si>
  <si>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</si>
  <si>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</si>
  <si>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</si>
  <si>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</si>
  <si>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</si>
  <si>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</si>
  <si>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</si>
  <si>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</si>
  <si>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</si>
  <si>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</si>
  <si>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</si>
  <si>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</si>
  <si>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</si>
  <si>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</si>
  <si>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</si>
  <si>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</si>
  <si>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</si>
  <si>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</si>
  <si>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</si>
  <si>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</si>
  <si>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</si>
  <si>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</si>
  <si>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</si>
  <si>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</si>
  <si>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</si>
  <si>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</si>
  <si>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</si>
  <si>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</si>
  <si>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</si>
  <si>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</si>
  <si>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</si>
  <si>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</si>
  <si>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</si>
  <si>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</si>
  <si>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</si>
  <si>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</si>
  <si>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</si>
  <si>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</si>
  <si>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</si>
  <si>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</si>
  <si>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</si>
  <si>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</si>
  <si>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</si>
  <si>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</si>
  <si>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</si>
  <si>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</si>
  <si>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</si>
  <si>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</si>
  <si>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</si>
  <si>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</si>
  <si>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</si>
  <si>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</si>
  <si>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</si>
  <si>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</si>
  <si>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</si>
  <si>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</si>
  <si>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</si>
  <si>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</si>
  <si>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</si>
  <si>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</si>
  <si>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</si>
  <si>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</si>
  <si>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</si>
  <si>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</si>
  <si>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</si>
  <si>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</si>
  <si>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</si>
  <si>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</si>
  <si>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</si>
  <si>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</si>
  <si>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</si>
  <si>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</si>
  <si>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</si>
  <si>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</si>
  <si>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</si>
  <si>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</si>
  <si>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</si>
  <si>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</si>
  <si>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</si>
  <si>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</si>
  <si>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</si>
  <si>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</si>
  <si>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</si>
  <si>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</si>
  <si>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</si>
  <si>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</si>
  <si>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</si>
  <si>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</si>
  <si>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</si>
  <si>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</si>
  <si>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</si>
  <si>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</si>
  <si>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</si>
  <si>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</si>
  <si>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</si>
  <si>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</si>
  <si>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</si>
  <si>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</si>
  <si>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</si>
  <si>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</si>
  <si>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</si>
  <si>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</si>
  <si>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</si>
  <si>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</si>
  <si>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</si>
  <si>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</si>
  <si>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</si>
  <si>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</si>
  <si>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</si>
  <si>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</si>
  <si>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</si>
  <si>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</si>
  <si>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</si>
  <si>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</si>
  <si>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</si>
  <si>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</si>
  <si>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</si>
  <si>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</si>
  <si>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</si>
  <si>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</si>
  <si>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</si>
  <si>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</si>
  <si>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</si>
  <si>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</si>
  <si>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</si>
  <si>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</si>
  <si>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</si>
  <si>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</si>
  <si>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</si>
  <si>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</si>
  <si>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</si>
  <si>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</si>
  <si>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</si>
  <si>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</si>
  <si>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</si>
  <si>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</si>
  <si>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</si>
  <si>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</si>
  <si>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</si>
  <si>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</si>
  <si>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</si>
  <si>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</si>
  <si>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</si>
  <si>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</si>
  <si>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</si>
  <si>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</si>
  <si>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</si>
  <si>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</si>
  <si>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</si>
  <si>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</si>
  <si>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</si>
  <si>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</si>
  <si>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</si>
  <si>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</si>
  <si>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</si>
  <si>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</si>
  <si>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</si>
  <si>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</si>
  <si>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</si>
  <si>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</si>
  <si>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</si>
  <si>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</si>
  <si>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</si>
  <si>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</si>
  <si>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</si>
  <si>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</si>
  <si>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</si>
  <si>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</si>
  <si>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</si>
  <si>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</si>
  <si>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</si>
  <si>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</si>
  <si>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</si>
  <si>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</si>
  <si>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</si>
  <si>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</si>
  <si>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</si>
  <si>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</si>
  <si>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</si>
  <si>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</si>
  <si>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</si>
  <si>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</si>
  <si>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</si>
  <si>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</si>
  <si>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</si>
  <si>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</si>
  <si>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</si>
  <si>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</si>
  <si>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</si>
  <si>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</si>
  <si>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</si>
  <si>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</si>
  <si>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</si>
  <si>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</si>
  <si>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</si>
  <si>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</si>
  <si>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</si>
  <si>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</si>
  <si>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</si>
  <si>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</si>
  <si>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</si>
  <si>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</si>
  <si>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</si>
  <si>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</si>
  <si>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</si>
  <si>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</si>
  <si>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</si>
  <si>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</si>
  <si>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</si>
  <si>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</si>
  <si>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</si>
  <si>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</si>
  <si>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</si>
  <si>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</si>
  <si>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</si>
  <si>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</si>
  <si>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</si>
  <si>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</si>
  <si>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</si>
  <si>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</si>
  <si>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</si>
  <si>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</si>
  <si>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</si>
  <si>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</si>
  <si>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</si>
  <si>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</si>
  <si>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</si>
  <si>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</si>
  <si>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</si>
  <si>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</si>
  <si>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</si>
  <si>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</si>
  <si>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</si>
  <si>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</si>
  <si>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</si>
  <si>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</si>
  <si>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</si>
  <si>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</si>
  <si>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</si>
  <si>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</si>
  <si>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</si>
  <si>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</si>
  <si>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</si>
  <si>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</si>
  <si>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</si>
  <si>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</si>
  <si>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</si>
  <si>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</si>
  <si>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</si>
  <si>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</si>
  <si>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</si>
  <si>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</si>
  <si>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</si>
  <si>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</si>
  <si>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</si>
  <si>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</si>
  <si>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</si>
  <si>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</si>
  <si>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</si>
  <si>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</si>
  <si>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</si>
  <si>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</si>
  <si>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</si>
  <si>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</si>
  <si>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</si>
  <si>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</si>
  <si>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</si>
  <si>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</si>
  <si>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</si>
  <si>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</si>
  <si>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</si>
  <si>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</si>
  <si>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</si>
  <si>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</si>
  <si>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</si>
  <si>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</si>
  <si>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</si>
  <si>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</si>
  <si>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</si>
  <si>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</si>
  <si>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</si>
  <si>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</si>
  <si>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</si>
  <si>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</si>
  <si>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</si>
  <si>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</si>
  <si>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</si>
  <si>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</si>
  <si>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</si>
  <si>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</si>
  <si>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</si>
  <si>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</si>
  <si>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</si>
  <si>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</si>
  <si>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</si>
  <si>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</si>
  <si>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</si>
  <si>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</si>
  <si>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</si>
  <si>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</si>
  <si>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</si>
  <si>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</si>
  <si>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</si>
  <si>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</si>
  <si>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</si>
  <si>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</si>
  <si>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</si>
  <si>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</si>
  <si>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</si>
  <si>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</si>
  <si>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</si>
  <si>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</si>
  <si>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</si>
  <si>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</si>
  <si>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</si>
  <si>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</si>
  <si>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</si>
  <si>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</si>
  <si>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</si>
  <si>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</si>
  <si>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</si>
  <si>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</si>
  <si>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</si>
  <si>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</si>
  <si>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</si>
  <si>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</si>
  <si>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</si>
  <si>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</si>
  <si>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</si>
  <si>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</si>
  <si>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</si>
  <si>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</si>
  <si>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</si>
  <si>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</si>
  <si>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</si>
  <si>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</si>
  <si>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</si>
  <si>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</si>
  <si>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</si>
  <si>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</si>
  <si>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</si>
  <si>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</si>
  <si>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</si>
  <si>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</si>
  <si>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</si>
  <si>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</si>
  <si>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</si>
  <si>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</si>
  <si>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</si>
  <si>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</si>
  <si>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</si>
  <si>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</si>
  <si>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</si>
  <si>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</si>
  <si>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</si>
  <si>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</si>
  <si>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</si>
  <si>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</si>
  <si>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</si>
  <si>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</si>
  <si>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</si>
  <si>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</si>
  <si>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</si>
  <si>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</si>
  <si>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</si>
  <si>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</si>
  <si>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</si>
  <si>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</si>
  <si>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</si>
  <si>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</si>
  <si>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</si>
  <si>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</si>
  <si>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</si>
  <si>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</si>
  <si>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</si>
  <si>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</si>
  <si>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</si>
  <si>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</si>
  <si>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</si>
  <si>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</si>
  <si>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</si>
  <si>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</si>
  <si>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</si>
  <si>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</si>
  <si>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</si>
  <si>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</si>
  <si>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</si>
  <si>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</si>
  <si>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</si>
  <si>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</si>
  <si>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</si>
  <si>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</si>
  <si>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</si>
  <si>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</si>
  <si>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</si>
  <si>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</si>
  <si>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</si>
  <si>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</si>
  <si>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</si>
  <si>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</si>
  <si>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</si>
  <si>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</si>
  <si>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</si>
  <si>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</si>
  <si>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</si>
  <si>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</si>
  <si>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</si>
  <si>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</si>
  <si>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</si>
  <si>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</si>
  <si>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</si>
  <si>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</si>
  <si>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</si>
  <si>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</si>
  <si>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</si>
  <si>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</si>
  <si>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</si>
  <si>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</si>
  <si>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</si>
  <si>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</si>
  <si>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</si>
  <si>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</si>
  <si>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</si>
  <si>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</si>
  <si>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</si>
  <si>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</si>
  <si>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</si>
  <si>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</si>
  <si>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</si>
  <si>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</si>
  <si>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</si>
  <si>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</si>
  <si>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</si>
  <si>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</si>
  <si>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</si>
  <si>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</si>
  <si>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</si>
  <si>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</si>
  <si>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</si>
  <si>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</si>
  <si>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</si>
  <si>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</si>
  <si>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</si>
  <si>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</si>
  <si>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</si>
  <si>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</si>
  <si>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</si>
  <si>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</si>
  <si>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</si>
  <si>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</si>
  <si>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</si>
  <si>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</si>
  <si>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</si>
  <si>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</si>
  <si>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</si>
  <si>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</si>
  <si>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</si>
  <si>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</si>
  <si>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</si>
  <si>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</si>
  <si>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</si>
  <si>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</si>
  <si>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</si>
  <si>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</si>
  <si>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</si>
  <si>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</si>
  <si>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</si>
  <si>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</si>
  <si>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</si>
  <si>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</si>
  <si>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</si>
  <si>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</si>
  <si>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</si>
  <si>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</si>
  <si>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</si>
  <si>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</si>
  <si>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</si>
  <si>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</si>
  <si>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</si>
  <si>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</si>
  <si>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</si>
  <si>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</si>
  <si>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</si>
  <si>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</si>
  <si>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</si>
  <si>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</si>
  <si>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</si>
  <si>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</si>
  <si>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</si>
  <si>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</si>
  <si>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</si>
  <si>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</si>
  <si>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</si>
  <si>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</si>
  <si>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</si>
  <si>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</si>
  <si>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</si>
  <si>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</si>
  <si>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</si>
  <si>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</si>
  <si>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</si>
  <si>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</si>
  <si>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</si>
  <si>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</si>
  <si>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</si>
  <si>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</si>
  <si>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</si>
  <si>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</si>
  <si>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</si>
  <si>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</si>
  <si>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</si>
  <si>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</si>
  <si>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</si>
  <si>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</si>
  <si>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</si>
  <si>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</si>
  <si>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</si>
  <si>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</si>
  <si>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</si>
  <si>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</si>
  <si>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</si>
  <si>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</si>
  <si>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</si>
  <si>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</si>
  <si>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</si>
  <si>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</si>
  <si>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</si>
  <si>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</si>
  <si>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</si>
  <si>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</si>
  <si>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</si>
  <si>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</si>
  <si>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</si>
  <si>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</si>
  <si>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</si>
  <si>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</si>
  <si>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</si>
  <si>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</si>
  <si>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</si>
  <si>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</si>
  <si>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</si>
  <si>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</si>
  <si>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</si>
  <si>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</si>
  <si>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</si>
  <si>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</si>
  <si>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</si>
  <si>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</si>
  <si>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</si>
  <si>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</si>
  <si>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</si>
  <si>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</si>
  <si>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</si>
  <si>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</si>
  <si>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</si>
  <si>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</si>
  <si>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</si>
  <si>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</si>
  <si>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</si>
  <si>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</si>
  <si>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</si>
  <si>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</si>
  <si>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</si>
  <si>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</si>
  <si>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</si>
  <si>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</si>
  <si>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</si>
  <si>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</si>
  <si>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</si>
  <si>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</si>
  <si>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</si>
  <si>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</si>
  <si>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</si>
  <si>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</si>
  <si>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</si>
  <si>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</si>
  <si>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</si>
  <si>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</si>
  <si>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</si>
  <si>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</si>
  <si>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</si>
  <si>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</si>
  <si>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</si>
  <si>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</si>
  <si>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</si>
  <si>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</si>
  <si>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</si>
  <si>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</si>
  <si>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</si>
  <si>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</si>
  <si>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</si>
  <si>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</si>
  <si>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</si>
  <si>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</si>
  <si>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</si>
  <si>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</si>
  <si>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</si>
  <si>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</si>
  <si>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</si>
  <si>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</si>
  <si>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</si>
  <si>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</si>
  <si>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</si>
  <si>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</si>
  <si>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</si>
  <si>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</si>
  <si>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</si>
  <si>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</si>
  <si>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</si>
  <si>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</si>
  <si>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</si>
  <si>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</si>
  <si>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</si>
  <si>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</si>
  <si>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</si>
  <si>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</si>
  <si>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</si>
  <si>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</si>
  <si>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</si>
  <si>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</si>
  <si>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</si>
  <si>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</si>
  <si>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</si>
  <si>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</si>
  <si>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</si>
  <si>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</si>
  <si>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</si>
  <si>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</si>
  <si>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</si>
  <si>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</si>
  <si>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</si>
  <si>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</si>
  <si>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</si>
  <si>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</si>
  <si>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</si>
  <si>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</si>
  <si>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</si>
  <si>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</si>
  <si>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</si>
  <si>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</si>
  <si>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</si>
  <si>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</si>
  <si>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</si>
  <si>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</si>
  <si>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</si>
  <si>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</si>
  <si>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</si>
  <si>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</si>
  <si>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</si>
  <si>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</si>
  <si>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</si>
  <si>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</si>
  <si>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</si>
  <si>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</si>
  <si>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</si>
  <si>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</si>
  <si>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</si>
  <si>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</si>
  <si>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</si>
  <si>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</si>
  <si>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</si>
  <si>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</si>
  <si>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</si>
  <si>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</si>
  <si>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</si>
  <si>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</si>
  <si>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</si>
  <si>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</si>
  <si>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</si>
  <si>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</si>
  <si>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</si>
  <si>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</si>
  <si>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</si>
  <si>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</si>
  <si>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</si>
  <si>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</si>
  <si>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</si>
  <si>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</si>
  <si>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</si>
  <si>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</si>
  <si>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</si>
  <si>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</si>
  <si>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</si>
  <si>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</si>
  <si>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</si>
  <si>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</si>
  <si>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</si>
  <si>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</si>
  <si>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</si>
  <si>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</si>
  <si>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</si>
  <si>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</si>
  <si>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</si>
  <si>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</si>
  <si>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</si>
  <si>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</si>
  <si>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</si>
  <si>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</si>
  <si>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</si>
  <si>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</si>
  <si>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</si>
  <si>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</si>
  <si>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</si>
  <si>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</si>
  <si>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</si>
  <si>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</si>
  <si>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</si>
  <si>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</si>
  <si>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</si>
  <si>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</si>
  <si>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</si>
  <si>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</si>
  <si>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</si>
  <si>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</si>
  <si>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</si>
  <si>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</si>
  <si>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</si>
  <si>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</si>
  <si>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</si>
  <si>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</si>
  <si>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</si>
  <si>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</si>
  <si>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</si>
  <si>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</si>
  <si>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</si>
  <si>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</si>
  <si>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</si>
  <si>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</si>
  <si>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</si>
  <si>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</si>
  <si>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</si>
  <si>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</si>
  <si>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</si>
  <si>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</si>
  <si>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</si>
  <si>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</si>
  <si>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</si>
  <si>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</si>
  <si>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</si>
  <si>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</si>
  <si>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</si>
  <si>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</si>
  <si>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</si>
  <si>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</si>
  <si>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</si>
  <si>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</si>
  <si>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</si>
  <si>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</si>
  <si>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</si>
  <si>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</si>
  <si>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</si>
  <si>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</si>
  <si>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</si>
  <si>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</si>
  <si>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</si>
  <si>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</si>
  <si>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</si>
  <si>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</si>
  <si>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</si>
  <si>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</si>
  <si>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</si>
  <si>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</si>
  <si>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</si>
  <si>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</si>
  <si>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</si>
  <si>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</si>
  <si>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</si>
  <si>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</si>
  <si>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</si>
  <si>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</si>
  <si>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</si>
  <si>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</si>
  <si>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</si>
  <si>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</si>
  <si>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</si>
  <si>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</si>
  <si>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</si>
  <si>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</si>
  <si>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</si>
  <si>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</si>
  <si>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</si>
  <si>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</si>
  <si>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</si>
  <si>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</si>
  <si>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</si>
  <si>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</si>
  <si>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</si>
  <si>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</si>
  <si>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</si>
  <si>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</si>
  <si>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</si>
  <si>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</si>
  <si>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</si>
  <si>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</si>
  <si>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</si>
  <si>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</si>
  <si>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</si>
  <si>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</si>
  <si>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</si>
  <si>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</si>
  <si>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</si>
  <si>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</si>
  <si>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</si>
  <si>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</si>
  <si>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</si>
  <si>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</si>
  <si>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</si>
  <si>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</si>
  <si>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</si>
  <si>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</si>
  <si>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</si>
  <si>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</si>
  <si>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</si>
  <si>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</si>
  <si>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</si>
  <si>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</si>
  <si>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</si>
  <si>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</si>
  <si>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</si>
  <si>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</si>
  <si>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</si>
  <si>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</si>
  <si>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</si>
  <si>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</si>
  <si>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</si>
  <si>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</si>
  <si>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</si>
  <si>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</si>
  <si>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</si>
  <si>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</si>
  <si>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</si>
  <si>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</si>
  <si>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</si>
  <si>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</si>
  <si>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</si>
  <si>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</si>
  <si>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</si>
  <si>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</si>
  <si>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</si>
  <si>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</si>
  <si>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</si>
  <si>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</si>
  <si>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</si>
  <si>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</si>
  <si>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</si>
  <si>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</si>
  <si>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</si>
  <si>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</si>
  <si>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</si>
  <si>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</si>
  <si>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</si>
  <si>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</si>
  <si>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</si>
  <si>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</si>
  <si>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</si>
  <si>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</si>
  <si>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</si>
  <si>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</si>
  <si>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</si>
  <si>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</si>
  <si>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</si>
  <si>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</si>
  <si>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</si>
  <si>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</si>
  <si>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</si>
  <si>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</si>
  <si>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</si>
  <si>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</si>
  <si>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</si>
  <si>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</si>
  <si>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</si>
  <si>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</si>
  <si>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</si>
  <si>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</si>
  <si>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</si>
  <si>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</si>
  <si>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</si>
  <si>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</si>
  <si>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</si>
  <si>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</si>
  <si>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</si>
  <si>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</si>
  <si>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</si>
  <si>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</si>
  <si>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</si>
  <si>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</si>
  <si>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</si>
  <si>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</si>
  <si>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</si>
  <si>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</si>
  <si>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</si>
  <si>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</si>
  <si>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</si>
  <si>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</si>
  <si>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</si>
  <si>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</si>
  <si>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</si>
  <si>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</si>
  <si>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</si>
  <si>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</si>
  <si>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</si>
  <si>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</si>
  <si>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</si>
  <si>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</si>
  <si>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</si>
  <si>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</si>
  <si>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</si>
  <si>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</si>
  <si>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</si>
  <si>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</si>
  <si>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</si>
  <si>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</si>
  <si>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</si>
  <si>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</si>
  <si>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</si>
  <si>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</si>
  <si>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</si>
  <si>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</si>
  <si>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</si>
  <si>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</si>
  <si>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</si>
  <si>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</si>
  <si>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</si>
  <si>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</si>
  <si>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</si>
  <si>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</si>
  <si>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</si>
  <si>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</si>
  <si>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</si>
  <si>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</si>
  <si>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</si>
  <si>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</si>
  <si>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</si>
  <si>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</si>
  <si>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</si>
  <si>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</si>
  <si>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</si>
  <si>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</si>
  <si>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</si>
  <si>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</si>
  <si>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</si>
  <si>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</si>
  <si>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</si>
  <si>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</si>
  <si>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</si>
  <si>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</si>
  <si>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</si>
  <si>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</si>
  <si>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</si>
  <si>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</si>
  <si>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</si>
  <si>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</si>
  <si>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</si>
  <si>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</si>
  <si>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</si>
  <si>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</si>
  <si>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</si>
  <si>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</si>
  <si>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</si>
  <si>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</si>
  <si>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</si>
  <si>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</si>
  <si>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</si>
  <si>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</si>
  <si>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</si>
  <si>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</si>
  <si>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</si>
  <si>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</si>
  <si>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</si>
  <si>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</si>
  <si>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</si>
  <si>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</si>
  <si>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</si>
  <si>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</si>
  <si>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</si>
  <si>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</si>
  <si>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</si>
  <si>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</si>
  <si>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</si>
  <si>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</si>
  <si>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</si>
  <si>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</si>
  <si>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</si>
  <si>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</si>
  <si>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</si>
  <si>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</si>
  <si>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</si>
  <si>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</si>
  <si>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</si>
  <si>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</si>
  <si>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</si>
  <si>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</si>
  <si>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</si>
  <si>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</si>
  <si>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</si>
  <si>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</si>
  <si>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</si>
  <si>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</si>
  <si>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</si>
  <si>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</si>
  <si>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</si>
  <si>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</si>
  <si>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</si>
  <si>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</si>
  <si>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</si>
  <si>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</si>
  <si>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</si>
  <si>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</si>
  <si>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</si>
  <si>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</si>
  <si>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</si>
  <si>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</si>
  <si>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</si>
  <si>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</si>
  <si>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</si>
  <si>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</si>
  <si>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</si>
  <si>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</si>
  <si>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</si>
  <si>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</si>
  <si>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</si>
  <si>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</si>
  <si>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</si>
  <si>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</si>
  <si>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</si>
  <si>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</si>
  <si>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</si>
  <si>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</si>
  <si>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</si>
  <si>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</si>
  <si>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</si>
  <si>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</si>
  <si>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</si>
  <si>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</si>
  <si>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</si>
  <si>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</si>
  <si>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</si>
  <si>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</si>
  <si>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</si>
  <si>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</si>
  <si>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</si>
  <si>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</si>
  <si>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</si>
  <si>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</si>
  <si>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</si>
  <si>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</si>
  <si>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</si>
  <si>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</si>
  <si>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</si>
  <si>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</si>
  <si>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</si>
  <si>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</si>
  <si>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</si>
  <si>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</si>
  <si>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</si>
  <si>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</si>
  <si>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</si>
  <si>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</si>
  <si>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</si>
  <si>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</si>
  <si>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</si>
  <si>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</si>
  <si>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</si>
  <si>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</si>
  <si>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</si>
  <si>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</si>
  <si>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</si>
  <si>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</si>
  <si>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</si>
  <si>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</si>
  <si>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</si>
  <si>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</si>
  <si>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</si>
  <si>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</si>
  <si>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</si>
  <si>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</si>
  <si>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</si>
  <si>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</si>
  <si>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</si>
  <si>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</si>
  <si>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</si>
  <si>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</si>
  <si>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</si>
  <si>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</si>
  <si>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</si>
  <si>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</si>
  <si>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</si>
  <si>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</si>
  <si>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</si>
  <si>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</si>
  <si>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</si>
  <si>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</si>
  <si>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</si>
  <si>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</si>
  <si>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</si>
  <si>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</si>
  <si>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</si>
  <si>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</si>
  <si>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</si>
  <si>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</si>
  <si>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</si>
  <si>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</si>
  <si>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</si>
  <si>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</si>
  <si>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</si>
  <si>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</si>
  <si>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</si>
  <si>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</si>
  <si>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</si>
  <si>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</si>
  <si>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</si>
  <si>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</si>
  <si>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</si>
  <si>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</si>
  <si>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</si>
  <si>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</si>
  <si>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</si>
  <si>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</si>
  <si>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</si>
  <si>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</si>
  <si>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</si>
  <si>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</si>
  <si>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</si>
  <si>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</si>
  <si>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</si>
  <si>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</si>
  <si>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</si>
  <si>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</si>
  <si>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</si>
  <si>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</si>
  <si>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</si>
  <si>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</si>
  <si>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</si>
  <si>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</si>
  <si>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</si>
  <si>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</si>
  <si>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</si>
  <si>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</si>
  <si>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</si>
  <si>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</si>
  <si>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</si>
  <si>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</si>
  <si>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</si>
  <si>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</si>
  <si>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</si>
  <si>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</si>
  <si>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</si>
  <si>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</si>
  <si>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</si>
  <si>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</si>
  <si>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</si>
  <si>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</si>
  <si>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</si>
  <si>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</si>
  <si>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</si>
  <si>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</si>
  <si>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</si>
  <si>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</si>
  <si>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</si>
  <si>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</si>
  <si>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</si>
  <si>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</si>
  <si>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</si>
  <si>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</si>
  <si>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</si>
  <si>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</si>
  <si>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</si>
  <si>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</si>
  <si>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</si>
  <si>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</si>
  <si>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</si>
  <si>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</si>
  <si>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</si>
  <si>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</si>
  <si>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</si>
  <si>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</si>
  <si>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</si>
  <si>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</si>
  <si>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</si>
  <si>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</si>
  <si>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</si>
  <si>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</si>
  <si>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</si>
  <si>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</si>
  <si>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</si>
  <si>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</si>
  <si>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</si>
  <si>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</si>
  <si>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</si>
  <si>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</si>
  <si>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</si>
  <si>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</si>
  <si>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</si>
  <si>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</si>
  <si>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</si>
  <si>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</si>
  <si>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</si>
  <si>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</si>
  <si>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</si>
  <si>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</si>
  <si>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</si>
  <si>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</si>
  <si>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</si>
  <si>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</si>
  <si>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</si>
  <si>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</si>
  <si>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</si>
  <si>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</si>
  <si>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</si>
  <si>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</si>
  <si>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</si>
  <si>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</si>
  <si>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</si>
  <si>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</si>
  <si>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</si>
  <si>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</si>
  <si>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</si>
  <si>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</si>
  <si>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</si>
  <si>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</si>
  <si>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</si>
  <si>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</si>
  <si>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</si>
  <si>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</si>
  <si>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</si>
  <si>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</si>
  <si>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</si>
  <si>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</si>
  <si>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</si>
  <si>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</si>
  <si>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</si>
  <si>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</si>
  <si>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</si>
  <si>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</si>
  <si>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</si>
  <si>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</si>
  <si>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</si>
  <si>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</si>
  <si>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</si>
  <si>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</si>
  <si>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</si>
  <si>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</si>
  <si>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</si>
  <si>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</si>
  <si>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</si>
  <si>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</si>
  <si>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</si>
  <si>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</si>
  <si>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</si>
  <si>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</si>
  <si>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</si>
  <si>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</si>
  <si>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</si>
  <si>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</si>
  <si>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</si>
  <si>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</si>
  <si>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</si>
  <si>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</si>
  <si>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</si>
  <si>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</si>
  <si>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</si>
  <si>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</si>
  <si>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</si>
  <si>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</si>
  <si>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</si>
  <si>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</si>
  <si>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</si>
  <si>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</si>
  <si>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</si>
  <si>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</si>
  <si>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</si>
  <si>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</si>
  <si>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</si>
  <si>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</si>
  <si>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</si>
  <si>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</si>
  <si>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</si>
  <si>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</si>
  <si>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</si>
  <si>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</si>
  <si>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</si>
  <si>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</si>
  <si>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</si>
  <si>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</si>
  <si>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</si>
  <si>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</si>
  <si>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</si>
  <si>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</si>
  <si>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</si>
  <si>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</si>
  <si>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</si>
  <si>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</si>
  <si>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</si>
  <si>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</si>
  <si>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</si>
  <si>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</si>
  <si>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</si>
  <si>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</si>
  <si>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</si>
  <si>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</si>
  <si>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</si>
  <si>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</si>
  <si>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</si>
  <si>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</si>
  <si>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</si>
  <si>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</si>
  <si>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</si>
  <si>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</si>
  <si>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</si>
  <si>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</si>
  <si>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</si>
  <si>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</si>
  <si>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</si>
  <si>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</si>
  <si>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</si>
  <si>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</si>
  <si>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</si>
  <si>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</si>
  <si>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</si>
  <si>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</si>
  <si>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</si>
  <si>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</si>
  <si>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</si>
  <si>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</si>
  <si>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</si>
  <si>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</si>
  <si>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</si>
  <si>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</si>
  <si>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</si>
  <si>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</si>
  <si>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</si>
  <si>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</si>
  <si>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</si>
  <si>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</si>
  <si>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</si>
  <si>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</si>
  <si>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</si>
  <si>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</si>
  <si>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</si>
  <si>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</si>
  <si>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</si>
  <si>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</si>
  <si>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</si>
  <si>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</si>
  <si>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</si>
  <si>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</si>
  <si>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</si>
  <si>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</si>
  <si>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</si>
  <si>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</si>
  <si>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</si>
  <si>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</si>
  <si>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</si>
  <si>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</si>
  <si>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</si>
  <si>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</si>
  <si>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</si>
  <si>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</si>
  <si>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</si>
  <si>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</si>
  <si>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</si>
  <si>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</si>
  <si>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</si>
  <si>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</si>
  <si>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</si>
  <si>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</si>
  <si>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</si>
  <si>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</si>
  <si>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</si>
  <si>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</si>
  <si>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</si>
  <si>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</si>
  <si>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</si>
  <si>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</si>
  <si>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</si>
  <si>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</si>
  <si>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</si>
  <si>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</si>
  <si>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</si>
  <si>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</si>
  <si>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</si>
  <si>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</si>
  <si>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</si>
  <si>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</si>
  <si>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</si>
  <si>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</si>
  <si>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</si>
  <si>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</si>
  <si>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</si>
  <si>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</si>
  <si>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</si>
  <si>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</si>
  <si>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</si>
  <si>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</si>
  <si>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</si>
  <si>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</si>
  <si>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</si>
  <si>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</si>
  <si>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</si>
  <si>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</si>
  <si>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</si>
  <si>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</si>
  <si>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</si>
  <si>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</si>
  <si>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</si>
  <si>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</si>
  <si>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</si>
  <si>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</si>
  <si>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</si>
  <si>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</si>
  <si>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</si>
  <si>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</si>
  <si>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</si>
  <si>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</si>
  <si>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</si>
  <si>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</si>
  <si>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</si>
  <si>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</si>
  <si>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</si>
  <si>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</si>
  <si>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</si>
  <si>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</si>
  <si>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</si>
  <si>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</si>
  <si>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</si>
  <si>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</si>
  <si>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</si>
  <si>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</si>
  <si>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</si>
  <si>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</si>
  <si>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</si>
  <si>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</si>
  <si>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</si>
  <si>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</si>
  <si>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</si>
  <si>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</si>
  <si>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</si>
  <si>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</si>
  <si>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</si>
  <si>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</si>
  <si>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</si>
  <si>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</si>
  <si>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</si>
  <si>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</si>
  <si>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</si>
  <si>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</si>
  <si>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</si>
  <si>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</si>
  <si>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</si>
  <si>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</si>
  <si>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</si>
  <si>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</si>
  <si>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</si>
  <si>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</si>
  <si>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</si>
  <si>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</si>
  <si>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</si>
  <si>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</si>
  <si>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</si>
  <si>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</si>
  <si>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</si>
  <si>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</si>
  <si>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</si>
  <si>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</si>
  <si>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</si>
  <si>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</si>
  <si>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</si>
  <si>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</si>
  <si>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</si>
  <si>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</si>
  <si>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</si>
  <si>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</si>
  <si>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</si>
  <si>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</si>
  <si>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</si>
  <si>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</si>
  <si>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</si>
  <si>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</si>
  <si>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</si>
  <si>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</si>
  <si>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</si>
  <si>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</si>
  <si>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</si>
  <si>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</si>
  <si>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</si>
  <si>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</si>
  <si>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</si>
  <si>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</si>
  <si>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</si>
  <si>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</si>
  <si>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</si>
  <si>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</si>
  <si>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</si>
  <si>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</si>
  <si>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</si>
  <si>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</si>
  <si>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</si>
  <si>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</si>
  <si>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</si>
  <si>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</si>
  <si>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</si>
  <si>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</si>
  <si>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</si>
  <si>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</si>
  <si>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</si>
  <si>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</si>
  <si>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</si>
  <si>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</si>
  <si>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</si>
  <si>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</si>
  <si>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</si>
  <si>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</si>
  <si>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</si>
  <si>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</si>
  <si>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</si>
  <si>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</si>
  <si>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</si>
  <si>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</si>
  <si>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</si>
  <si>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</si>
  <si>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</si>
  <si>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</si>
  <si>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</si>
  <si>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</si>
  <si>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</si>
  <si>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</si>
  <si>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</si>
  <si>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</si>
  <si>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</si>
  <si>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</si>
  <si>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</si>
  <si>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</si>
  <si>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</si>
  <si>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</si>
  <si>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</si>
  <si>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</si>
  <si>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</si>
  <si>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</si>
  <si>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</si>
  <si>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</si>
  <si>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</si>
  <si>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</si>
  <si>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</si>
  <si>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</si>
  <si>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</si>
  <si>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</si>
  <si>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</si>
  <si>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</si>
  <si>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</si>
  <si>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</si>
  <si>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</si>
  <si>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</si>
  <si>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</si>
  <si>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</si>
  <si>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</si>
  <si>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</si>
  <si>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</si>
  <si>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</si>
  <si>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</si>
  <si>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</si>
  <si>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</si>
  <si>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</si>
  <si>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</si>
  <si>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</si>
  <si>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</si>
  <si>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</si>
  <si>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</si>
  <si>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</si>
  <si>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</si>
  <si>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</si>
  <si>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</si>
  <si>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</si>
  <si>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</si>
  <si>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</si>
  <si>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</si>
  <si>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</si>
  <si>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</si>
  <si>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</si>
  <si>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</si>
  <si>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</si>
  <si>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</si>
  <si>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</si>
  <si>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</si>
  <si>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</si>
  <si>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</si>
  <si>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</si>
  <si>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</si>
  <si>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</si>
  <si>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</si>
  <si>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</si>
  <si>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</si>
  <si>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</si>
  <si>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</si>
  <si>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</si>
  <si>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</si>
  <si>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</si>
  <si>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</si>
  <si>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</si>
  <si>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</si>
  <si>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</si>
  <si>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</si>
  <si>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</si>
  <si>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</si>
  <si>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</si>
  <si>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</si>
  <si>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</si>
  <si>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</si>
  <si>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</si>
  <si>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</si>
  <si>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</si>
  <si>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</si>
  <si>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</si>
  <si>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</si>
  <si>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</si>
  <si>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</si>
  <si>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</si>
  <si>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</si>
  <si>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</si>
  <si>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</si>
  <si>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</si>
  <si>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</si>
  <si>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</si>
  <si>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</si>
  <si>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</si>
  <si>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</si>
  <si>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</si>
  <si>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</si>
  <si>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</si>
  <si>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</si>
  <si>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</si>
  <si>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</si>
  <si>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</si>
  <si>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</si>
  <si>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</si>
  <si>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</si>
  <si>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</si>
  <si>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</si>
  <si>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</si>
  <si>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</si>
  <si>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</si>
  <si>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</si>
  <si>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</si>
  <si>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</si>
  <si>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</si>
  <si>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</si>
  <si>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</si>
  <si>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</si>
  <si>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</si>
  <si>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</si>
  <si>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</si>
  <si>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</si>
  <si>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</si>
  <si>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</si>
  <si>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</si>
  <si>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</si>
  <si>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</si>
  <si>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</si>
  <si>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</si>
  <si>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</si>
  <si>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</si>
  <si>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</si>
  <si>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</si>
  <si>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</si>
  <si>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</si>
  <si>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</si>
  <si>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</si>
  <si>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</si>
  <si>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</si>
  <si>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</si>
  <si>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</si>
  <si>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</si>
  <si>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</si>
  <si>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</si>
  <si>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</si>
  <si>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</si>
  <si>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</si>
  <si>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</si>
  <si>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</si>
  <si>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</si>
  <si>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</si>
  <si>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</si>
  <si>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</si>
  <si>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</si>
  <si>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</si>
  <si>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</si>
  <si>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</si>
  <si>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</si>
  <si>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</si>
  <si>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</si>
  <si>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</si>
  <si>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</si>
  <si>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</si>
  <si>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</si>
  <si>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</si>
  <si>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</si>
  <si>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</si>
  <si>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</si>
  <si>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</si>
  <si>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</si>
  <si>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</si>
  <si>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</si>
  <si>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</si>
  <si>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</si>
  <si>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</si>
  <si>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</si>
  <si>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</si>
  <si>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</si>
  <si>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</si>
  <si>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</si>
  <si>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</si>
  <si>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</si>
  <si>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</si>
  <si>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</si>
  <si>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</si>
  <si>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</si>
  <si>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</si>
  <si>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</si>
  <si>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</si>
  <si>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</si>
  <si>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</si>
  <si>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</si>
  <si>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</si>
  <si>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</si>
  <si>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</si>
  <si>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</si>
  <si>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</si>
  <si>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</si>
  <si>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</si>
  <si>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</si>
  <si>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</si>
  <si>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</si>
  <si>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</si>
  <si>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</si>
  <si>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</si>
  <si>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</si>
  <si>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</si>
  <si>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</si>
  <si>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</si>
  <si>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</si>
  <si>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</si>
  <si>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</si>
  <si>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</si>
  <si>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</si>
  <si>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</si>
  <si>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</si>
  <si>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</si>
  <si>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</si>
  <si>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</si>
  <si>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</si>
  <si>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</si>
  <si>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</si>
  <si>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</si>
  <si>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</si>
  <si>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</si>
  <si>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</si>
  <si>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</si>
  <si>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</si>
  <si>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</si>
  <si>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</si>
  <si>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</si>
  <si>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</si>
  <si>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</si>
  <si>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</si>
  <si>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</si>
  <si>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</si>
  <si>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</si>
  <si>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</si>
  <si>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</si>
  <si>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</si>
  <si>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</si>
  <si>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</si>
  <si>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</si>
  <si>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</si>
  <si>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</si>
  <si>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</si>
  <si>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</si>
  <si>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</si>
  <si>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</si>
  <si>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</si>
  <si>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</si>
  <si>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</si>
  <si>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</si>
  <si>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</si>
  <si>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</si>
  <si>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</si>
  <si>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</si>
  <si>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</si>
  <si>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</si>
  <si>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</si>
  <si>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</si>
  <si>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</si>
  <si>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</si>
  <si>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</si>
  <si>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</si>
  <si>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</si>
  <si>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</si>
  <si>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</si>
  <si>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</si>
  <si>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</si>
  <si>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</si>
  <si>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</si>
  <si>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</si>
  <si>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</si>
  <si>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</si>
  <si>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</si>
  <si>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</si>
  <si>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</si>
  <si>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</si>
  <si>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</si>
  <si>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</si>
  <si>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</si>
  <si>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</si>
  <si>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</si>
  <si>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</si>
  <si>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</si>
  <si>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</si>
  <si>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</si>
  <si>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</si>
  <si>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</si>
  <si>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</si>
  <si>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</si>
  <si>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</si>
  <si>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</si>
  <si>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</si>
  <si>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</si>
  <si>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</si>
  <si>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</si>
  <si>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</si>
  <si>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</si>
  <si>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</si>
  <si>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</si>
  <si>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</si>
  <si>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</si>
  <si>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</si>
  <si>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</si>
  <si>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</si>
  <si>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</si>
  <si>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</si>
  <si>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</si>
  <si>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</si>
  <si>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</si>
  <si>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</si>
  <si>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</si>
  <si>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</si>
  <si>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</si>
  <si>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</si>
  <si>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</si>
  <si>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</si>
  <si>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</si>
  <si>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</si>
  <si>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</si>
  <si>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</si>
  <si>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</si>
  <si>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</si>
  <si>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</si>
  <si>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</si>
  <si>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</si>
  <si>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</si>
  <si>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</si>
  <si>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</si>
  <si>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</si>
  <si>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</si>
  <si>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</si>
  <si>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</si>
  <si>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</si>
  <si>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</si>
  <si>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</si>
  <si>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</si>
  <si>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</si>
  <si>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</si>
  <si>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</si>
  <si>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</si>
  <si>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</si>
  <si>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</si>
  <si>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</si>
  <si>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</si>
  <si>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</si>
  <si>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</si>
  <si>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</si>
  <si>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</si>
  <si>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</si>
  <si>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</si>
  <si>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</si>
  <si>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</si>
  <si>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</si>
  <si>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</si>
  <si>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</si>
  <si>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</si>
  <si>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</si>
  <si>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</si>
  <si>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</si>
  <si>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</si>
  <si>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</si>
  <si>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</si>
  <si>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</si>
  <si>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</si>
  <si>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</si>
  <si>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</si>
  <si>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</si>
  <si>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</si>
  <si>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</si>
  <si>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</si>
  <si>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</si>
  <si>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</si>
  <si>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</si>
  <si>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</si>
  <si>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</si>
  <si>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</si>
  <si>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</si>
  <si>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</si>
  <si>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</si>
  <si>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</si>
  <si>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</si>
  <si>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</si>
  <si>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</si>
  <si>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</si>
  <si>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</si>
  <si>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</si>
  <si>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</si>
  <si>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</si>
  <si>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</si>
  <si>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</si>
  <si>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</si>
  <si>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</si>
  <si>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</si>
  <si>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</si>
  <si>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</si>
  <si>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</si>
  <si>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</si>
  <si>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</si>
  <si>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</si>
  <si>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</si>
  <si>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</si>
  <si>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</si>
  <si>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</si>
  <si>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</si>
  <si>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</si>
  <si>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</si>
  <si>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</si>
  <si>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</si>
  <si>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</si>
  <si>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</si>
  <si>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</si>
  <si>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</si>
  <si>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</si>
  <si>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</si>
  <si>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</si>
  <si>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</si>
  <si>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</si>
  <si>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</si>
  <si>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</si>
  <si>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</si>
  <si>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</si>
  <si>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</si>
  <si>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</si>
  <si>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</si>
  <si>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</si>
  <si>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</si>
  <si>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</si>
  <si>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</si>
  <si>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</si>
  <si>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</si>
  <si>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</si>
  <si>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</si>
  <si>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</si>
  <si>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</si>
  <si>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</si>
  <si>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</si>
  <si>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</si>
  <si>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</si>
  <si>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</si>
  <si>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</si>
  <si>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</si>
  <si>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</si>
  <si>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</si>
  <si>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</si>
  <si>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</si>
  <si>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</si>
  <si>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</si>
  <si>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</si>
  <si>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</si>
  <si>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</si>
  <si>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</si>
  <si>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</si>
  <si>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</si>
  <si>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</si>
  <si>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</si>
  <si>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</si>
  <si>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</si>
  <si>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</si>
  <si>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</si>
  <si>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</si>
  <si>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</si>
  <si>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</si>
  <si>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</si>
  <si>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</si>
  <si>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</si>
  <si>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</si>
  <si>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</si>
  <si>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</si>
  <si>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</si>
  <si>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</si>
  <si>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</si>
  <si>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</si>
  <si>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</si>
  <si>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</si>
  <si>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</si>
  <si>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</si>
  <si>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</si>
  <si>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</si>
  <si>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</si>
  <si>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</si>
  <si>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</si>
  <si>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</si>
  <si>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</si>
  <si>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</si>
  <si>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</si>
  <si>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</si>
  <si>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</si>
  <si>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</si>
  <si>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</si>
  <si>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</si>
  <si>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</si>
  <si>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</si>
  <si>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</si>
  <si>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</si>
  <si>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</si>
  <si>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</si>
  <si>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</si>
  <si>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</si>
  <si>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</si>
  <si>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</si>
  <si>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</si>
  <si>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</si>
  <si>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</si>
  <si>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</si>
  <si>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</si>
  <si>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</si>
  <si>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</si>
  <si>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</si>
  <si>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</si>
  <si>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</si>
  <si>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</si>
  <si>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</si>
  <si>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</si>
  <si>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</si>
  <si>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</si>
  <si>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</si>
  <si>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</si>
  <si>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</si>
  <si>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</si>
  <si>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</si>
  <si>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</si>
  <si>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</si>
  <si>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</si>
  <si>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</si>
  <si>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</si>
  <si>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</si>
  <si>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</si>
  <si>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</si>
  <si>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</si>
  <si>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</si>
  <si>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</si>
  <si>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</si>
  <si>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</si>
  <si>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</si>
  <si>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</si>
  <si>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</si>
  <si>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</si>
  <si>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</si>
  <si>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</si>
  <si>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</si>
  <si>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</si>
  <si>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</si>
  <si>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</si>
  <si>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</si>
  <si>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</si>
  <si>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</si>
  <si>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</si>
  <si>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</si>
  <si>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</si>
  <si>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</si>
  <si>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</si>
  <si>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</si>
  <si>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</si>
  <si>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</si>
  <si>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</si>
  <si>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</si>
  <si>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</si>
  <si>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</si>
  <si>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</si>
  <si>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</si>
  <si>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</si>
  <si>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</si>
  <si>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</si>
  <si>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</si>
  <si>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</si>
  <si>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</si>
  <si>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</si>
  <si>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</si>
  <si>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</si>
  <si>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</si>
  <si>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</si>
  <si>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</si>
  <si>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</si>
  <si>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</si>
  <si>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</si>
  <si>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</si>
  <si>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</si>
  <si>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</si>
  <si>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</si>
  <si>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</si>
  <si>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</si>
  <si>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</si>
  <si>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</si>
  <si>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</si>
  <si>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</si>
  <si>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</si>
  <si>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</si>
  <si>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</si>
  <si>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</si>
  <si>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</si>
  <si>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</si>
  <si>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</si>
  <si>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</si>
  <si>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</si>
  <si>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</si>
  <si>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</si>
  <si>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</si>
  <si>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</si>
  <si>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</si>
  <si>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</si>
  <si>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</si>
  <si>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</si>
  <si>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</si>
  <si>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</si>
  <si>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</si>
  <si>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</si>
  <si>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</si>
  <si>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</si>
  <si>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</si>
  <si>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</si>
  <si>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</si>
  <si>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</si>
  <si>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</si>
  <si>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</si>
  <si>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</si>
  <si>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</si>
  <si>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</si>
  <si>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</si>
  <si>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</si>
  <si>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</si>
  <si>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</si>
  <si>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</si>
  <si>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</si>
  <si>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</si>
  <si>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</si>
  <si>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</si>
  <si>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</si>
  <si>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</si>
  <si>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</si>
  <si>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</si>
  <si>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</si>
  <si>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</si>
  <si>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</si>
  <si>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</si>
  <si>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</si>
  <si>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</si>
  <si>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</si>
  <si>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</si>
  <si>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</si>
  <si>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</si>
  <si>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</si>
  <si>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</si>
  <si>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</si>
  <si>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</si>
  <si>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</si>
  <si>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</si>
  <si>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</si>
  <si>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</si>
  <si>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</si>
  <si>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</si>
  <si>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</si>
  <si>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</si>
  <si>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</si>
  <si>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</si>
  <si>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</si>
  <si>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</si>
  <si>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</si>
  <si>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</si>
  <si>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</si>
  <si>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</si>
  <si>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</si>
  <si>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</si>
  <si>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</si>
  <si>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</si>
  <si>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</si>
  <si>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</si>
  <si>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</si>
  <si>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</si>
  <si>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</si>
  <si>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</si>
  <si>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</si>
  <si>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</si>
  <si>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</si>
  <si>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</si>
  <si>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</si>
  <si>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</si>
  <si>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</si>
  <si>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</si>
  <si>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</si>
  <si>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</si>
  <si>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</si>
  <si>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</si>
  <si>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</si>
  <si>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</si>
  <si>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</si>
  <si>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</si>
  <si>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</si>
  <si>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</si>
  <si>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</si>
  <si>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</si>
  <si>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</si>
  <si>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</si>
  <si>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</si>
  <si>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</si>
  <si>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</si>
  <si>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</si>
  <si>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</si>
  <si>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</si>
  <si>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</si>
  <si>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</si>
  <si>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</si>
  <si>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</si>
  <si>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</si>
  <si>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</si>
  <si>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</si>
  <si>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</si>
  <si>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</si>
  <si>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</si>
  <si>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</si>
  <si>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</si>
  <si>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</si>
  <si>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</si>
  <si>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</si>
  <si>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</si>
  <si>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</si>
  <si>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</si>
  <si>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</si>
  <si>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</si>
  <si>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</si>
  <si>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</si>
  <si>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</si>
  <si>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</si>
  <si>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</si>
  <si>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</si>
  <si>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</si>
  <si>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</si>
  <si>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</si>
  <si>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</si>
  <si>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</si>
  <si>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</si>
  <si>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</si>
  <si>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</si>
  <si>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</si>
  <si>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</si>
  <si>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</si>
  <si>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</si>
  <si>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</si>
  <si>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</si>
  <si>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</si>
  <si>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</si>
  <si>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</si>
  <si>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</si>
  <si>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</si>
  <si>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</si>
  <si>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</si>
  <si>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</si>
  <si>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</si>
  <si>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</si>
  <si>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</si>
  <si>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</si>
  <si>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</si>
  <si>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</si>
  <si>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</si>
  <si>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</si>
  <si>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</si>
  <si>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</si>
  <si>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</si>
  <si>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</si>
  <si>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</si>
  <si>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</si>
  <si>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</si>
  <si>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</si>
  <si>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</si>
  <si>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</si>
  <si>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</si>
  <si>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</si>
  <si>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</si>
  <si>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</si>
  <si>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</si>
  <si>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</si>
  <si>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</si>
  <si>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</si>
  <si>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</si>
  <si>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</si>
  <si>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</si>
  <si>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</si>
  <si>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</si>
  <si>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</si>
  <si>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</si>
  <si>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</si>
  <si>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</si>
  <si>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</si>
  <si>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</si>
  <si>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</si>
  <si>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</si>
  <si>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</si>
  <si>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</si>
  <si>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</si>
  <si>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</si>
  <si>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</si>
  <si>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</si>
  <si>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</si>
  <si>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</si>
  <si>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</si>
  <si>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</si>
  <si>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</si>
  <si>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</si>
  <si>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</si>
  <si>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</si>
  <si>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</si>
  <si>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</si>
  <si>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</si>
  <si>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</si>
  <si>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</si>
  <si>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</si>
  <si>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</si>
  <si>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</si>
  <si>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</si>
  <si>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</si>
  <si>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</si>
  <si>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</si>
  <si>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</si>
  <si>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</si>
  <si>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</si>
  <si>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</si>
  <si>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</si>
  <si>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</si>
  <si>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</si>
  <si>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</si>
  <si>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</si>
  <si>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</si>
  <si>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</si>
  <si>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</si>
  <si>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</si>
  <si>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</si>
  <si>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</si>
  <si>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</si>
  <si>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</si>
  <si>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</si>
  <si>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</si>
  <si>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</si>
  <si>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</si>
  <si>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</si>
  <si>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</si>
  <si>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</si>
  <si>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</si>
  <si>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</si>
  <si>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</si>
  <si>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</si>
  <si>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</si>
  <si>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</si>
  <si>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</si>
  <si>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</si>
  <si>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</si>
  <si>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</si>
  <si>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</si>
  <si>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</si>
  <si>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</si>
  <si>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</si>
  <si>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</si>
  <si>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</si>
  <si>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</si>
  <si>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</si>
  <si>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</si>
  <si>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</si>
  <si>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</si>
  <si>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</si>
  <si>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</si>
  <si>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</si>
  <si>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</si>
  <si>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</si>
  <si>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</si>
  <si>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</si>
  <si>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</si>
  <si>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</si>
  <si>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</si>
  <si>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</si>
  <si>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</si>
  <si>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</si>
  <si>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</si>
  <si>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</si>
  <si>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</si>
  <si>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</si>
  <si>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</si>
  <si>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</si>
  <si>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</si>
  <si>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</si>
  <si>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</si>
  <si>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</si>
  <si>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</si>
  <si>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</si>
  <si>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</si>
  <si>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</si>
  <si>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</si>
  <si>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</si>
  <si>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</si>
  <si>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</si>
  <si>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</si>
  <si>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</si>
  <si>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</si>
  <si>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</si>
  <si>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</si>
  <si>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</si>
  <si>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</si>
  <si>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</si>
  <si>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</si>
  <si>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</si>
  <si>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</si>
  <si>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</si>
  <si>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</si>
  <si>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</si>
  <si>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</si>
  <si>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</si>
  <si>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</si>
  <si>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</si>
  <si>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</si>
  <si>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</si>
  <si>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</si>
  <si>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</si>
  <si>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</si>
  <si>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</si>
  <si>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</si>
  <si>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</si>
  <si>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</si>
  <si>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</si>
  <si>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</si>
  <si>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</si>
  <si>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</si>
  <si>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</si>
  <si>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</si>
  <si>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</si>
  <si>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</si>
  <si>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</si>
  <si>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</si>
  <si>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</si>
  <si>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</si>
  <si>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</si>
  <si>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</si>
  <si>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</si>
  <si>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</si>
  <si>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</si>
  <si>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</si>
  <si>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</si>
  <si>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</si>
  <si>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</si>
  <si>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</si>
  <si>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</si>
  <si>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</si>
  <si>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</si>
  <si>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</si>
  <si>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</si>
  <si>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</si>
  <si>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</si>
  <si>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</si>
  <si>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</si>
  <si>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</si>
  <si>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</si>
  <si>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</si>
  <si>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</si>
  <si>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</si>
  <si>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</si>
  <si>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</si>
  <si>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</si>
  <si>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</si>
  <si>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</si>
  <si>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</si>
  <si>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</si>
  <si>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</si>
  <si>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</si>
  <si>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</si>
  <si>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</si>
  <si>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</si>
  <si>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</si>
  <si>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</si>
  <si>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</si>
  <si>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</si>
  <si>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</si>
  <si>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</si>
  <si>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</si>
  <si>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</si>
  <si>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</si>
  <si>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</si>
  <si>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</si>
  <si>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</si>
  <si>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</si>
  <si>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</si>
  <si>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</si>
  <si>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</si>
  <si>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</si>
  <si>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</si>
  <si>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</si>
  <si>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</si>
  <si>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</si>
  <si>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</si>
  <si>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</si>
  <si>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</si>
  <si>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</si>
  <si>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</si>
  <si>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</si>
  <si>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</si>
  <si>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</si>
  <si>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</si>
  <si>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</si>
  <si>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</si>
  <si>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</si>
  <si>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</si>
  <si>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</si>
  <si>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</si>
  <si>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</si>
  <si>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</si>
  <si>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</si>
  <si>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</si>
  <si>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</si>
  <si>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</si>
  <si>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</si>
  <si>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</si>
  <si>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</si>
  <si>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</si>
  <si>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</si>
  <si>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</si>
  <si>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</si>
  <si>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</si>
  <si>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</si>
  <si>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</si>
  <si>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</si>
  <si>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</si>
  <si>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</si>
  <si>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</si>
  <si>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</si>
  <si>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</si>
  <si>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</si>
  <si>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</si>
  <si>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</si>
  <si>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</si>
  <si>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</si>
  <si>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</si>
  <si>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</si>
  <si>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</si>
  <si>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</si>
  <si>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</si>
  <si>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</si>
  <si>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</si>
  <si>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</si>
  <si>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</si>
  <si>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</si>
  <si>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</si>
  <si>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</si>
  <si>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</si>
  <si>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</si>
  <si>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</si>
  <si>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</si>
  <si>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</si>
  <si>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</si>
  <si>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</si>
  <si>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</si>
  <si>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</si>
  <si>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</si>
  <si>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</si>
  <si>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</si>
  <si>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</si>
  <si>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</si>
  <si>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</si>
  <si>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</si>
  <si>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</si>
  <si>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</si>
  <si>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</si>
  <si>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</si>
  <si>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</si>
  <si>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</si>
  <si>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</si>
  <si>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</si>
  <si>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</si>
  <si>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</si>
  <si>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</si>
  <si>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</si>
  <si>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</si>
  <si>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</si>
  <si>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</si>
  <si>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</si>
  <si>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</si>
  <si>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</si>
  <si>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</si>
  <si>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</si>
  <si>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</si>
  <si>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</si>
  <si>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</si>
  <si>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</si>
  <si>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</si>
  <si>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</si>
  <si>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</si>
  <si>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</si>
  <si>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</si>
  <si>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</si>
  <si>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</si>
  <si>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</si>
  <si>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</si>
  <si>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</si>
  <si>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</si>
  <si>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</si>
  <si>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</si>
  <si>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</si>
  <si>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</si>
  <si>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</si>
  <si>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</si>
  <si>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</si>
  <si>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</si>
  <si>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</si>
  <si>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</si>
  <si>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</si>
  <si>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</si>
  <si>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</si>
  <si>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</si>
  <si>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</si>
  <si>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</si>
  <si>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</si>
  <si>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</si>
  <si>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</si>
  <si>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</si>
  <si>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</si>
  <si>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</si>
  <si>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</si>
  <si>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</si>
  <si>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</si>
  <si>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</si>
  <si>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</si>
  <si>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</si>
  <si>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</si>
  <si>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</si>
  <si>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</si>
  <si>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</si>
  <si>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</si>
  <si>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</si>
  <si>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</si>
  <si>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</si>
  <si>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</si>
  <si>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</si>
  <si>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</si>
  <si>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</si>
  <si>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</si>
  <si>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</si>
  <si>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</si>
  <si>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</si>
  <si>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</si>
  <si>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</si>
  <si>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</si>
  <si>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</si>
  <si>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</si>
  <si>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</si>
  <si>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</si>
  <si>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</si>
  <si>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</si>
  <si>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</si>
  <si>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</si>
  <si>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</si>
  <si>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</si>
  <si>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</si>
  <si>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</si>
  <si>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</si>
  <si>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</si>
  <si>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</si>
  <si>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</si>
  <si>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</si>
  <si>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</si>
  <si>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</si>
  <si>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</si>
  <si>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</si>
  <si>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</si>
  <si>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</si>
  <si>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</si>
  <si>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</si>
  <si>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</si>
  <si>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</si>
  <si>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</si>
  <si>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</si>
  <si>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</si>
  <si>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</si>
  <si>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</si>
  <si>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</si>
  <si>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</si>
  <si>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</si>
  <si>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</si>
  <si>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</si>
  <si>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</si>
  <si>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</si>
  <si>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</si>
  <si>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</si>
  <si>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</si>
  <si>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</si>
  <si>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</si>
  <si>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</si>
  <si>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</si>
  <si>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</si>
  <si>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</si>
  <si>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</si>
  <si>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</si>
  <si>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</si>
  <si>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</si>
  <si>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</si>
  <si>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</si>
  <si>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</si>
  <si>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</si>
  <si>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</si>
  <si>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</si>
  <si>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</si>
  <si>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</si>
  <si>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</si>
  <si>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</si>
  <si>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</si>
  <si>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</si>
  <si>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</si>
  <si>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</si>
  <si>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</si>
  <si>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</si>
  <si>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</si>
  <si>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</si>
  <si>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</si>
  <si>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</si>
  <si>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</si>
  <si>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</si>
  <si>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</si>
  <si>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</si>
  <si>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</si>
  <si>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</si>
  <si>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</si>
  <si>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</si>
  <si>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</si>
  <si>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</si>
  <si>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</si>
  <si>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</si>
  <si>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</si>
  <si>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</si>
  <si>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</si>
  <si>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</si>
  <si>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</si>
  <si>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</si>
  <si>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</si>
  <si>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</si>
  <si>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</si>
  <si>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</si>
  <si>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</si>
  <si>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</si>
  <si>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</si>
  <si>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</si>
  <si>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</si>
  <si>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</si>
  <si>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</si>
  <si>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</si>
  <si>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</si>
  <si>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</si>
  <si>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</si>
  <si>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</si>
  <si>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</si>
  <si>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</si>
  <si>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</si>
  <si>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</si>
  <si>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</si>
  <si>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</si>
  <si>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</si>
  <si>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</si>
  <si>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</si>
  <si>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</si>
  <si>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</si>
  <si>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</si>
  <si>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</si>
  <si>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</si>
  <si>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</si>
  <si>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</si>
  <si>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</si>
  <si>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</si>
  <si>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</si>
  <si>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</si>
  <si>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</si>
  <si>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</si>
  <si>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</si>
  <si>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</si>
  <si>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</si>
  <si>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</si>
  <si>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</si>
  <si>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</si>
  <si>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</si>
  <si>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</si>
  <si>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</si>
  <si>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</si>
  <si>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</si>
  <si>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</si>
  <si>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</si>
  <si>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</si>
  <si>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</si>
  <si>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</si>
  <si>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</si>
  <si>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</si>
  <si>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</si>
  <si>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</si>
  <si>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</si>
  <si>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</si>
  <si>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</si>
  <si>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</si>
  <si>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</si>
  <si>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</si>
  <si>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</si>
  <si>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</si>
  <si>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</si>
  <si>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</si>
  <si>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</si>
  <si>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</si>
  <si>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</si>
  <si>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</si>
  <si>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</si>
  <si>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</si>
  <si>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</si>
  <si>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</si>
  <si>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</si>
  <si>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</si>
  <si>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</si>
  <si>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</si>
  <si>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</si>
  <si>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</si>
  <si>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</si>
  <si>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</si>
  <si>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</si>
  <si>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</si>
  <si>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</si>
  <si>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</si>
  <si>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</si>
  <si>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</si>
  <si>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</si>
  <si>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</si>
  <si>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</si>
  <si>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</si>
  <si>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</si>
  <si>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</si>
  <si>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</si>
  <si>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</si>
  <si>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</si>
  <si>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</si>
  <si>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</si>
  <si>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</si>
  <si>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</si>
  <si>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</si>
  <si>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</si>
  <si>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</si>
  <si>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</si>
  <si>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</si>
  <si>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</si>
  <si>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</si>
  <si>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</si>
  <si>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</si>
  <si>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</si>
  <si>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</si>
  <si>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</si>
  <si>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</si>
  <si>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</si>
  <si>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</si>
  <si>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</si>
  <si>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</si>
  <si>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</si>
  <si>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</si>
  <si>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</si>
  <si>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</si>
  <si>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</si>
  <si>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</si>
  <si>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</si>
  <si>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</si>
  <si>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</si>
  <si>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</si>
  <si>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</si>
  <si>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</si>
  <si>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</si>
  <si>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</si>
  <si>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</si>
  <si>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</si>
  <si>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</si>
  <si>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</si>
  <si>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</si>
  <si>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</si>
  <si>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</si>
  <si>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</si>
  <si>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</si>
  <si>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</si>
  <si>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</si>
  <si>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</si>
  <si>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</si>
  <si>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</si>
  <si>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</si>
  <si>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</si>
  <si>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</si>
  <si>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</si>
  <si>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</si>
  <si>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</si>
  <si>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</si>
  <si>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</si>
  <si>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</si>
  <si>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</si>
  <si>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</si>
  <si>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</si>
  <si>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</si>
  <si>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</si>
  <si>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</si>
  <si>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</si>
  <si>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</si>
  <si>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</si>
  <si>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</si>
  <si>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</si>
  <si>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</si>
  <si>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</si>
  <si>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</si>
  <si>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</si>
  <si>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</si>
  <si>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</si>
  <si>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</si>
  <si>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</si>
  <si>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</si>
  <si>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</si>
  <si>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</si>
  <si>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</si>
  <si>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</si>
  <si>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</si>
  <si>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</si>
  <si>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</si>
  <si>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</si>
  <si>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</si>
  <si>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</si>
  <si>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</si>
  <si>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</si>
  <si>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</si>
  <si>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</si>
  <si>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</si>
  <si>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</si>
  <si>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</si>
  <si>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</si>
  <si>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</si>
  <si>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</si>
  <si>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</si>
  <si>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</si>
  <si>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</si>
  <si>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</si>
  <si>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</si>
  <si>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</si>
  <si>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</si>
  <si>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</si>
  <si>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</si>
  <si>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</si>
  <si>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</si>
  <si>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</si>
  <si>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</si>
  <si>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</si>
  <si>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</si>
  <si>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</si>
  <si>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</si>
  <si>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</si>
  <si>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</si>
  <si>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</si>
  <si>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</si>
  <si>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</si>
  <si>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</si>
  <si>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</si>
  <si>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</si>
  <si>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</si>
  <si>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</si>
  <si>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</si>
  <si>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</si>
  <si>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</si>
  <si>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</si>
  <si>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</si>
  <si>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</si>
  <si>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</si>
  <si>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</si>
  <si>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</si>
  <si>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</si>
  <si>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</si>
  <si>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</si>
  <si>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</si>
  <si>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</si>
  <si>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</si>
  <si>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</si>
  <si>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</si>
  <si>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</si>
  <si>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</si>
  <si>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</si>
  <si>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</si>
  <si>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</si>
  <si>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</si>
  <si>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</si>
  <si>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</si>
  <si>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</si>
  <si>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</si>
  <si>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</si>
  <si>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</si>
  <si>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</si>
  <si>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</si>
  <si>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</si>
  <si>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</si>
  <si>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</si>
  <si>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</si>
  <si>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</si>
  <si>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</si>
  <si>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</si>
  <si>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</si>
  <si>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</si>
  <si>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</si>
  <si>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</si>
  <si>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</si>
  <si>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</si>
  <si>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</si>
  <si>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</si>
  <si>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</si>
  <si>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</si>
  <si>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</si>
  <si>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</si>
  <si>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</si>
  <si>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</si>
  <si>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</si>
  <si>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</si>
  <si>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</si>
  <si>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</si>
  <si>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</si>
  <si>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</si>
  <si>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</si>
  <si>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</si>
  <si>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</si>
  <si>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</si>
  <si>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</si>
  <si>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</si>
  <si>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</si>
  <si>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</si>
  <si>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</si>
  <si>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</si>
  <si>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</si>
  <si>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</si>
  <si>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</si>
  <si>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</si>
  <si>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</si>
  <si>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</si>
  <si>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</si>
  <si>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</si>
  <si>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</si>
  <si>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</si>
  <si>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</si>
  <si>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</si>
  <si>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</si>
  <si>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</si>
  <si>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</si>
  <si>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</si>
  <si>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</si>
  <si>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</si>
  <si>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</si>
  <si>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</si>
  <si>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</si>
  <si>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</si>
  <si>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</si>
  <si>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</si>
  <si>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</si>
  <si>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</si>
  <si>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</si>
  <si>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</si>
  <si>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</si>
  <si>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</si>
  <si>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</si>
  <si>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</si>
  <si>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</si>
  <si>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</si>
  <si>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</si>
  <si>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</si>
  <si>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</si>
  <si>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</si>
  <si>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</si>
  <si>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</si>
  <si>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</si>
  <si>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</si>
  <si>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</si>
  <si>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</si>
  <si>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</si>
  <si>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</si>
  <si>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</si>
  <si>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</si>
  <si>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</si>
  <si>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</si>
  <si>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</si>
  <si>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</si>
  <si>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</si>
  <si>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</si>
  <si>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</si>
  <si>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</si>
  <si>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</si>
  <si>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</si>
  <si>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</si>
  <si>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</si>
  <si>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</si>
  <si>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</si>
  <si>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</si>
  <si>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</si>
  <si>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</si>
  <si>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</si>
  <si>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</si>
  <si>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</si>
  <si>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</si>
  <si>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</si>
  <si>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</si>
  <si>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</si>
  <si>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</si>
  <si>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</si>
  <si>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</si>
  <si>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</si>
  <si>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</si>
  <si>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</si>
  <si>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</si>
  <si>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</si>
  <si>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</si>
  <si>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</si>
  <si>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</si>
  <si>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</si>
  <si>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</si>
  <si>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</si>
  <si>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</si>
  <si>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</si>
  <si>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</si>
  <si>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</si>
  <si>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</si>
  <si>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</si>
  <si>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</si>
  <si>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</si>
  <si>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</si>
  <si>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</si>
  <si>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</si>
  <si>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</si>
  <si>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</si>
  <si>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</si>
  <si>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</si>
  <si>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</si>
  <si>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</si>
  <si>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</si>
  <si>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</si>
  <si>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</si>
  <si>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</si>
  <si>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</si>
  <si>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</si>
  <si>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</si>
  <si>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</si>
  <si>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</si>
  <si>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</si>
  <si>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</si>
  <si>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</si>
  <si>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</si>
  <si>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</si>
  <si>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</si>
  <si>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</si>
  <si>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</si>
  <si>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</si>
  <si>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</si>
  <si>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</si>
  <si>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</si>
  <si>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</si>
  <si>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</si>
  <si>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</si>
  <si>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</si>
  <si>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</si>
  <si>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</si>
  <si>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</si>
  <si>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</si>
  <si>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</si>
  <si>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</si>
  <si>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</si>
  <si>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</si>
  <si>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</si>
  <si>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</si>
  <si>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</si>
  <si>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</si>
  <si>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</si>
  <si>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</si>
  <si>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</si>
  <si>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</si>
  <si>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</si>
  <si>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</si>
  <si>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</si>
  <si>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</si>
  <si>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</si>
  <si>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</si>
  <si>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</si>
  <si>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</si>
  <si>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</si>
  <si>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</si>
  <si>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</si>
  <si>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</si>
  <si>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</si>
  <si>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</si>
  <si>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</si>
  <si>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</si>
  <si>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</si>
  <si>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</si>
  <si>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</si>
  <si>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</si>
  <si>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</si>
  <si>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</si>
  <si>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</si>
  <si>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</si>
  <si>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</si>
  <si>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</si>
  <si>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</si>
  <si>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</si>
  <si>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</si>
  <si>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</si>
  <si>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</si>
  <si>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</si>
  <si>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</si>
  <si>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</si>
  <si>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</si>
  <si>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</si>
  <si>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</si>
  <si>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</si>
  <si>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</si>
  <si>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</si>
  <si>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</si>
  <si>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</si>
  <si>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</si>
  <si>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</si>
  <si>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</si>
  <si>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</si>
  <si>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</si>
  <si>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</si>
  <si>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</si>
  <si>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</si>
  <si>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</si>
  <si>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</si>
  <si>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</si>
  <si>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</si>
  <si>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</si>
  <si>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</si>
  <si>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</si>
  <si>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</si>
  <si>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</si>
  <si>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</si>
  <si>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</si>
  <si>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</si>
  <si>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</si>
  <si>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</si>
  <si>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</si>
  <si>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</si>
  <si>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</si>
  <si>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</si>
  <si>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</si>
  <si>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</si>
  <si>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</si>
  <si>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</si>
  <si>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</si>
  <si>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</si>
  <si>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</si>
  <si>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</si>
  <si>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</si>
  <si>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</si>
  <si>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</si>
  <si>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</si>
  <si>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</si>
  <si>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</si>
  <si>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</si>
  <si>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</si>
  <si>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</si>
  <si>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</si>
  <si>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</si>
  <si>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</si>
  <si>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</si>
  <si>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</si>
  <si>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</si>
  <si>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</si>
  <si>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</si>
  <si>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</si>
  <si>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</si>
  <si>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</si>
  <si>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</si>
  <si>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</si>
  <si>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</si>
  <si>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</si>
  <si>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</si>
  <si>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</si>
  <si>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</si>
  <si>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</si>
  <si>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</si>
  <si>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</si>
  <si>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</si>
  <si>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</si>
  <si>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</si>
  <si>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</si>
  <si>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</si>
  <si>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</si>
  <si>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</si>
  <si>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</si>
  <si>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</si>
  <si>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</si>
  <si>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</si>
  <si>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</si>
  <si>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</si>
  <si>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</si>
  <si>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</si>
  <si>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</si>
  <si>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</si>
  <si>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</si>
  <si>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</si>
  <si>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</si>
  <si>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</si>
  <si>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</si>
  <si>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</si>
  <si>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</si>
  <si>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</si>
  <si>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</si>
  <si>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</si>
  <si>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</si>
  <si>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</si>
  <si>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</si>
  <si>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</si>
  <si>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</si>
  <si>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</si>
  <si>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</si>
  <si>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</si>
  <si>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</si>
  <si>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</si>
  <si>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</si>
  <si>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</si>
  <si>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</si>
  <si>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</si>
  <si>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</si>
  <si>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</si>
  <si>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</si>
  <si>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</si>
  <si>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</si>
  <si>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</si>
  <si>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</si>
  <si>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</si>
  <si>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</si>
  <si>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</si>
  <si>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</si>
  <si>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</si>
  <si>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</si>
  <si>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</si>
  <si>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</si>
  <si>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</si>
  <si>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</si>
  <si>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</si>
  <si>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</si>
  <si>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</si>
  <si>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</si>
  <si>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</si>
  <si>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</si>
  <si>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</si>
  <si>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</si>
  <si>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</si>
  <si>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</si>
  <si>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</si>
  <si>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</si>
  <si>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</si>
  <si>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</si>
  <si>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</si>
  <si>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</si>
  <si>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</si>
  <si>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</si>
  <si>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</si>
  <si>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</si>
  <si>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</si>
  <si>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</si>
  <si>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</si>
  <si>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</si>
  <si>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</si>
  <si>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</si>
  <si>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</si>
  <si>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</si>
  <si>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</si>
  <si>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</si>
  <si>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</si>
  <si>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</si>
  <si>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</si>
  <si>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</si>
  <si>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</si>
  <si>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</si>
  <si>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</si>
  <si>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</si>
  <si>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</si>
  <si>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</si>
  <si>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</si>
  <si>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</si>
  <si>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</si>
  <si>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</si>
  <si>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</si>
  <si>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</si>
  <si>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</si>
  <si>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</si>
  <si>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</si>
  <si>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</si>
  <si>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</si>
  <si>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</si>
  <si>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</si>
  <si>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</si>
  <si>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</si>
  <si>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</si>
  <si>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</si>
  <si>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</si>
  <si>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</si>
  <si>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</si>
  <si>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</si>
  <si>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</si>
  <si>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</si>
  <si>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</si>
  <si>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</si>
  <si>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</si>
  <si>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</si>
  <si>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</si>
  <si>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</si>
  <si>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</si>
  <si>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</si>
  <si>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</si>
  <si>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</si>
  <si>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</si>
  <si>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</si>
  <si>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</si>
  <si>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</si>
  <si>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</si>
  <si>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</si>
  <si>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</si>
  <si>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</si>
  <si>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</si>
  <si>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</si>
  <si>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</si>
  <si>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</si>
  <si>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</si>
  <si>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</si>
  <si>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</si>
  <si>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</si>
  <si>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</si>
  <si>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</si>
  <si>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</si>
  <si>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</si>
  <si>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</si>
  <si>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</si>
  <si>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</si>
  <si>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</si>
  <si>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</si>
  <si>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</si>
  <si>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</si>
  <si>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</si>
  <si>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</si>
  <si>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</si>
  <si>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</si>
  <si>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</si>
  <si>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</si>
  <si>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</si>
  <si>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</si>
  <si>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</si>
  <si>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</si>
  <si>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</si>
  <si>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</si>
  <si>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</si>
  <si>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</si>
  <si>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</si>
  <si>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</si>
  <si>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</si>
  <si>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</si>
  <si>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</si>
  <si>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</si>
  <si>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</si>
  <si>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</si>
  <si>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</si>
  <si>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</si>
  <si>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</si>
  <si>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</si>
  <si>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</si>
  <si>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</si>
  <si>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</si>
  <si>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</si>
  <si>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</si>
  <si>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</si>
  <si>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</si>
  <si>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</si>
  <si>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</si>
  <si>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</si>
  <si>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</si>
  <si>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</si>
  <si>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</si>
  <si>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</si>
  <si>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</si>
  <si>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</si>
  <si>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</si>
  <si>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</si>
  <si>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</si>
  <si>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</si>
  <si>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</si>
  <si>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</si>
  <si>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</si>
  <si>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</si>
  <si>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</si>
  <si>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</si>
  <si>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</si>
  <si>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</si>
  <si>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</si>
  <si>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</si>
  <si>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</si>
  <si>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</si>
  <si>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</si>
  <si>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</si>
  <si>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</si>
  <si>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</si>
  <si>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</si>
  <si>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</si>
  <si>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</si>
  <si>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</si>
  <si>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</si>
  <si>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</si>
  <si>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</si>
  <si>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</si>
  <si>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</si>
  <si>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</si>
  <si>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</si>
  <si>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</si>
  <si>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</si>
  <si>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</si>
  <si>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</si>
  <si>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</si>
  <si>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</si>
  <si>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</si>
  <si>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</si>
  <si>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</si>
  <si>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</si>
  <si>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</si>
  <si>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</si>
  <si>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</si>
  <si>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</si>
  <si>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</si>
  <si>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</si>
  <si>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</si>
  <si>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</si>
  <si>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</si>
  <si>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</si>
  <si>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</si>
  <si>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</si>
  <si>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</si>
  <si>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</si>
  <si>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</si>
  <si>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</si>
  <si>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</si>
  <si>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</si>
  <si>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</si>
  <si>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</si>
  <si>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</si>
  <si>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</si>
  <si>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</si>
  <si>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</si>
  <si>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</si>
  <si>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</si>
  <si>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</si>
  <si>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</si>
  <si>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</si>
  <si>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</si>
  <si>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</si>
  <si>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</si>
  <si>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</si>
  <si>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</si>
  <si>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</si>
  <si>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</si>
  <si>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</si>
  <si>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</si>
  <si>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</si>
  <si>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</si>
  <si>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</si>
  <si>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</si>
  <si>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</si>
  <si>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</si>
  <si>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</si>
  <si>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</si>
  <si>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</si>
  <si>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</si>
  <si>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</si>
  <si>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</si>
  <si>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</si>
  <si>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</si>
  <si>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</si>
  <si>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</si>
  <si>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</si>
  <si>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</si>
  <si>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</si>
  <si>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</si>
  <si>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</si>
  <si>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</si>
  <si>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</si>
  <si>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</si>
  <si>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</si>
  <si>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</si>
  <si>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</si>
  <si>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</si>
  <si>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</si>
  <si>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</si>
  <si>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</si>
  <si>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</si>
  <si>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</si>
  <si>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</si>
  <si>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</si>
  <si>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</si>
  <si>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</si>
  <si>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</si>
  <si>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</si>
  <si>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</si>
  <si>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</si>
  <si>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</si>
  <si>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</si>
  <si>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</si>
  <si>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</si>
  <si>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</si>
  <si>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</si>
  <si>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</si>
  <si>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</si>
  <si>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</si>
  <si>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</si>
  <si>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</si>
  <si>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</si>
  <si>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</si>
  <si>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</si>
  <si>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</si>
  <si>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</si>
  <si>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</si>
  <si>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</si>
  <si>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</si>
  <si>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</si>
  <si>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</si>
  <si>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</si>
  <si>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</si>
  <si>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</si>
  <si>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</si>
  <si>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</si>
  <si>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</si>
  <si>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</si>
  <si>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</si>
  <si>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</si>
  <si>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</si>
  <si>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</si>
  <si>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</si>
  <si>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</si>
  <si>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</si>
  <si>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</si>
  <si>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</si>
  <si>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</si>
  <si>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</si>
  <si>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</si>
  <si>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</si>
  <si>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</si>
  <si>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</si>
  <si>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</si>
  <si>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</si>
  <si>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</si>
  <si>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</si>
  <si>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</si>
  <si>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</si>
  <si>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</si>
  <si>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</si>
  <si>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</si>
  <si>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</si>
  <si>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</si>
  <si>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</si>
  <si>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</si>
  <si>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</si>
  <si>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</si>
  <si>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</si>
  <si>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</si>
  <si>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</si>
  <si>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</si>
  <si>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</si>
  <si>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</si>
  <si>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</si>
  <si>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</si>
  <si>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</si>
  <si>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</si>
  <si>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</si>
  <si>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</si>
  <si>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</si>
  <si>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</si>
  <si>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</si>
  <si>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</si>
  <si>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</si>
  <si>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</si>
  <si>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</si>
  <si>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</si>
  <si>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</si>
  <si>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</si>
  <si>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</si>
  <si>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</si>
  <si>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</si>
  <si>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</si>
  <si>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</si>
  <si>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</si>
  <si>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</si>
  <si>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</si>
  <si>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</si>
  <si>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</si>
  <si>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</si>
  <si>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</si>
  <si>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</si>
  <si>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</si>
  <si>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</si>
  <si>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</si>
  <si>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</si>
  <si>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</si>
  <si>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</si>
  <si>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</si>
  <si>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</si>
  <si>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</si>
  <si>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</si>
  <si>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</si>
  <si>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</si>
  <si>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</si>
  <si>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</si>
  <si>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</si>
  <si>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</si>
  <si>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</si>
  <si>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</si>
  <si>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</si>
  <si>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</si>
  <si>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</si>
  <si>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</si>
  <si>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</si>
  <si>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</si>
  <si>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</si>
  <si>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</si>
  <si>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</si>
  <si>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</si>
  <si>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</si>
  <si>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</si>
  <si>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</si>
  <si>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</si>
  <si>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</si>
  <si>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</si>
  <si>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</si>
  <si>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</si>
  <si>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</si>
  <si>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</si>
  <si>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</si>
  <si>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</si>
  <si>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</si>
  <si>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</si>
  <si>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</si>
  <si>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</si>
  <si>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</si>
  <si>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</si>
  <si>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</si>
  <si>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</si>
  <si>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</si>
  <si>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</si>
  <si>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</si>
  <si>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</si>
  <si>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</si>
  <si>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</si>
  <si>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</si>
  <si>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</si>
  <si>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</si>
  <si>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</si>
  <si>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</si>
  <si>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</si>
  <si>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</si>
  <si>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</si>
  <si>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</si>
  <si>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</si>
  <si>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</si>
  <si>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</si>
  <si>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</si>
  <si>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</si>
  <si>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</si>
  <si>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</si>
  <si>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</si>
  <si>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</si>
  <si>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</si>
  <si>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</si>
  <si>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</si>
  <si>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</si>
  <si>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</si>
  <si>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</si>
  <si>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</si>
  <si>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</si>
  <si>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</si>
  <si>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</si>
  <si>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</si>
  <si>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</si>
  <si>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</si>
  <si>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</si>
  <si>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</si>
  <si>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</si>
  <si>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</si>
  <si>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</si>
  <si>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</si>
  <si>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</si>
  <si>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</si>
  <si>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</si>
  <si>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</si>
  <si>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</si>
  <si>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</si>
  <si>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</si>
  <si>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</si>
  <si>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</si>
  <si>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</si>
  <si>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</si>
  <si>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</si>
  <si>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</si>
  <si>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</si>
  <si>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</si>
  <si>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</si>
  <si>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</si>
  <si>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</si>
  <si>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</si>
  <si>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</si>
  <si>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</si>
  <si>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</si>
  <si>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</si>
  <si>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</si>
  <si>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</si>
  <si>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</si>
  <si>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</si>
  <si>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</si>
  <si>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</si>
  <si>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</si>
  <si>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</si>
  <si>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</si>
  <si>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</si>
  <si>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</si>
  <si>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</si>
  <si>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</si>
  <si>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</si>
  <si>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</si>
  <si>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</si>
  <si>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</si>
  <si>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</si>
  <si>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</si>
  <si>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</si>
  <si>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</si>
  <si>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</si>
  <si>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</si>
  <si>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</si>
  <si>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</si>
  <si>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</si>
  <si>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</si>
  <si>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</si>
  <si>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</si>
  <si>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</si>
  <si>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</si>
  <si>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</si>
  <si>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</si>
  <si>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</si>
  <si>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</si>
  <si>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</si>
  <si>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</si>
  <si>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</si>
  <si>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</si>
  <si>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</si>
  <si>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</si>
  <si>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</si>
  <si>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</si>
  <si>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</si>
  <si>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</si>
  <si>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</si>
  <si>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</si>
  <si>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</si>
  <si>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</si>
  <si>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</si>
  <si>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</si>
  <si>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</si>
  <si>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</si>
  <si>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</si>
  <si>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</si>
  <si>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</si>
  <si>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</si>
  <si>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</si>
  <si>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</si>
  <si>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</si>
  <si>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</si>
  <si>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</si>
  <si>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</si>
  <si>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</si>
  <si>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</si>
  <si>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</si>
  <si>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</si>
  <si>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</si>
  <si>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</si>
  <si>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</si>
  <si>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</si>
  <si>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</si>
  <si>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</si>
  <si>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</si>
  <si>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</si>
  <si>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</si>
  <si>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</si>
  <si>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</si>
  <si>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</si>
  <si>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</si>
  <si>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</si>
  <si>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</si>
  <si>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</si>
  <si>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</si>
  <si>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</si>
  <si>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</si>
  <si>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</si>
  <si>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</si>
  <si>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</si>
  <si>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</si>
  <si>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</si>
  <si>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</si>
  <si>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</si>
  <si>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</si>
  <si>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</si>
  <si>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</si>
  <si>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</si>
  <si>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</si>
  <si>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</si>
  <si>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</si>
  <si>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</si>
  <si>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</si>
  <si>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</si>
  <si>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</si>
  <si>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</si>
  <si>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</si>
  <si>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</si>
  <si>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</si>
  <si>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</si>
  <si>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</si>
  <si>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</si>
  <si>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</si>
  <si>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</si>
  <si>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</si>
  <si>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</si>
  <si>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</si>
  <si>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</si>
  <si>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</si>
  <si>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</si>
  <si>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</si>
  <si>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</si>
  <si>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</si>
  <si>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</si>
  <si>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</si>
  <si>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</si>
  <si>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</si>
  <si>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</si>
  <si>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</si>
  <si>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</si>
  <si>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</si>
  <si>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</si>
  <si>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</si>
  <si>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</si>
  <si>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</si>
  <si>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</si>
  <si>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</si>
  <si>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</si>
  <si>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</si>
  <si>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</si>
  <si>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</si>
  <si>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</si>
  <si>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</si>
  <si>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</si>
  <si>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</si>
  <si>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</si>
  <si>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</si>
  <si>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</si>
  <si>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</si>
  <si>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</si>
  <si>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</si>
  <si>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</si>
  <si>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</si>
  <si>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</si>
  <si>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</si>
  <si>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</si>
  <si>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</si>
  <si>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</si>
  <si>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</si>
  <si>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</si>
  <si>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</si>
  <si>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</si>
  <si>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</si>
  <si>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</si>
  <si>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</si>
  <si>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</si>
  <si>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</si>
  <si>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</si>
  <si>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</si>
  <si>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</si>
  <si>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</si>
  <si>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</si>
  <si>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</si>
  <si>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</si>
  <si>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</si>
  <si>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</si>
  <si>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</si>
  <si>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</si>
  <si>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</si>
  <si>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</si>
  <si>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</si>
  <si>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</si>
  <si>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</si>
  <si>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</si>
  <si>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</si>
  <si>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</si>
  <si>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</si>
  <si>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</si>
  <si>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</si>
  <si>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</si>
  <si>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</si>
  <si>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</si>
  <si>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</si>
  <si>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</si>
  <si>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</si>
  <si>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</si>
  <si>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</si>
  <si>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</si>
  <si>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</si>
  <si>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</si>
  <si>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</si>
  <si>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</si>
  <si>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</si>
  <si>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</si>
  <si>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</si>
  <si>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</si>
  <si>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</si>
  <si>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</si>
  <si>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</si>
  <si>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</si>
  <si>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</si>
  <si>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</si>
  <si>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</si>
  <si>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</si>
  <si>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</si>
  <si>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</si>
  <si>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</si>
  <si>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</si>
  <si>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</si>
  <si>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</si>
  <si>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</si>
  <si>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</si>
  <si>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</si>
  <si>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</si>
  <si>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</si>
  <si>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</si>
  <si>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</si>
  <si>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</si>
  <si>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</si>
  <si>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</si>
  <si>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</si>
  <si>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</si>
  <si>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</si>
  <si>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</si>
  <si>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</si>
  <si>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</si>
  <si>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</si>
  <si>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</si>
  <si>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</si>
  <si>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</si>
  <si>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</si>
  <si>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</si>
  <si>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</si>
  <si>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</si>
  <si>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</si>
  <si>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</si>
  <si>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</si>
  <si>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</si>
  <si>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</si>
  <si>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</si>
  <si>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</si>
  <si>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</si>
  <si>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</si>
  <si>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</si>
  <si>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</si>
  <si>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</si>
  <si>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</si>
  <si>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</si>
  <si>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</si>
  <si>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</si>
  <si>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</si>
  <si>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</si>
  <si>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</si>
  <si>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</si>
  <si>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</si>
  <si>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</si>
  <si>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</si>
  <si>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</si>
  <si>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</si>
  <si>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</si>
  <si>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</si>
  <si>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</si>
  <si>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</si>
  <si>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</si>
  <si>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</si>
  <si>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</si>
  <si>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</si>
  <si>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</si>
  <si>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</si>
  <si>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</si>
  <si>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</si>
  <si>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</si>
  <si>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</si>
  <si>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</si>
  <si>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</si>
  <si>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</si>
  <si>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</si>
  <si>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</si>
  <si>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</si>
  <si>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</si>
  <si>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</si>
  <si>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</si>
  <si>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</si>
  <si>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</si>
  <si>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</si>
  <si>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</si>
  <si>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</si>
  <si>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</si>
  <si>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</si>
  <si>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</si>
  <si>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</si>
  <si>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</si>
  <si>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</si>
  <si>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</si>
  <si>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</si>
  <si>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</si>
  <si>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</si>
  <si>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</si>
  <si>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</si>
  <si>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</si>
  <si>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</si>
  <si>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</si>
  <si>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</si>
  <si>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</si>
  <si>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</si>
  <si>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</si>
  <si>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</si>
  <si>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</si>
  <si>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</si>
  <si>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</si>
  <si>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</si>
  <si>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</si>
  <si>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</si>
  <si>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</si>
  <si>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</si>
  <si>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</si>
  <si>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</si>
  <si>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</si>
  <si>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</si>
  <si>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</si>
  <si>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</si>
  <si>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</si>
  <si>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</si>
  <si>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</si>
  <si>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</si>
  <si>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</si>
  <si>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</si>
  <si>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</si>
  <si>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</si>
  <si>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</si>
  <si>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</si>
  <si>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</si>
  <si>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</si>
  <si>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</si>
  <si>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</si>
  <si>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</si>
  <si>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</si>
  <si>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</si>
  <si>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</si>
  <si>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</si>
  <si>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</si>
  <si>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</si>
  <si>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</si>
  <si>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</si>
  <si>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</si>
  <si>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</si>
  <si>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</si>
  <si>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</si>
  <si>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</si>
  <si>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</si>
  <si>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</si>
  <si>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</si>
  <si>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</si>
  <si>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</si>
  <si>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</si>
  <si>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</si>
  <si>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</si>
  <si>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</si>
  <si>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</si>
  <si>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</si>
  <si>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</si>
  <si>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</si>
  <si>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</si>
  <si>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</si>
  <si>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</si>
  <si>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</si>
  <si>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</si>
  <si>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</si>
  <si>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</si>
  <si>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</si>
  <si>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</si>
  <si>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</si>
  <si>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</si>
  <si>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</si>
  <si>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</si>
  <si>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</si>
  <si>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</si>
  <si>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</si>
  <si>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</si>
  <si>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</si>
  <si>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</si>
  <si>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</si>
  <si>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</si>
  <si>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</si>
  <si>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</si>
  <si>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</si>
  <si>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</si>
  <si>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</si>
  <si>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</si>
  <si>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</si>
  <si>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</si>
  <si>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</si>
  <si>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</si>
  <si>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</si>
  <si>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</si>
  <si>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</si>
  <si>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</si>
  <si>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</si>
  <si>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</si>
  <si>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</si>
  <si>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</si>
  <si>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</si>
  <si>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</si>
  <si>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</si>
  <si>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</si>
  <si>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</si>
  <si>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</si>
  <si>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</si>
  <si>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</si>
  <si>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</si>
  <si>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</si>
  <si>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</si>
  <si>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</si>
  <si>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</si>
  <si>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</si>
  <si>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</si>
  <si>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</si>
  <si>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</si>
  <si>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</si>
  <si>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</si>
  <si>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</si>
  <si>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</si>
  <si>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</si>
  <si>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</si>
  <si>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</si>
  <si>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</si>
  <si>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</si>
  <si>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</si>
  <si>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</si>
  <si>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</si>
  <si>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</si>
  <si>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</si>
  <si>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</si>
  <si>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</si>
  <si>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</si>
  <si>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</si>
  <si>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</si>
  <si>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</si>
  <si>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</si>
  <si>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</si>
  <si>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</si>
  <si>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</si>
  <si>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</si>
  <si>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</si>
  <si>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</si>
  <si>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</si>
  <si>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</si>
  <si>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</si>
  <si>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</si>
  <si>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</si>
  <si>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</si>
  <si>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</si>
  <si>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</si>
  <si>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</si>
  <si>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</si>
  <si>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</si>
  <si>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</si>
  <si>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</si>
  <si>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</si>
  <si>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</si>
  <si>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</si>
  <si>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</si>
  <si>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</si>
  <si>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</si>
  <si>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</si>
  <si>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</si>
  <si>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</si>
  <si>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</si>
  <si>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</si>
  <si>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</si>
  <si>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</si>
  <si>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</si>
  <si>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</si>
  <si>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</si>
  <si>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</si>
  <si>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</si>
  <si>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</si>
  <si>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</si>
  <si>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</si>
  <si>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</si>
  <si>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</si>
  <si>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</si>
  <si>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</si>
  <si>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</si>
  <si>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</si>
  <si>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</si>
  <si>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</si>
  <si>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</si>
  <si>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</si>
  <si>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</si>
  <si>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</si>
  <si>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</si>
  <si>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</si>
  <si>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</si>
  <si>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</si>
  <si>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</si>
  <si>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</si>
  <si>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</si>
  <si>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</si>
  <si>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</si>
  <si>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</si>
  <si>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</si>
  <si>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</si>
  <si>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</si>
  <si>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</si>
  <si>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</si>
  <si>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</si>
  <si>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</si>
  <si>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</si>
  <si>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</si>
  <si>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</si>
  <si>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</si>
  <si>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</si>
  <si>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</si>
  <si>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</si>
  <si>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</si>
  <si>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</si>
  <si>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</si>
  <si>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</si>
  <si>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</si>
  <si>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</si>
  <si>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</si>
  <si>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</si>
  <si>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</si>
  <si>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</si>
  <si>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</si>
  <si>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</si>
  <si>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</si>
  <si>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</si>
  <si>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</si>
  <si>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</si>
  <si>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</si>
  <si>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</si>
  <si>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</si>
  <si>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</si>
  <si>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</si>
  <si>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</si>
  <si>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</si>
  <si>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</si>
  <si>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</si>
  <si>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</si>
  <si>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</si>
  <si>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</si>
  <si>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</si>
  <si>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</si>
  <si>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</si>
  <si>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</si>
  <si>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</si>
  <si>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</si>
  <si>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</si>
  <si>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</si>
  <si>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</si>
  <si>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</si>
  <si>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</si>
  <si>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</si>
  <si>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</si>
  <si>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</si>
  <si>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</si>
  <si>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</si>
  <si>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</si>
  <si>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</si>
  <si>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</si>
  <si>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</si>
  <si>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</si>
  <si>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</si>
  <si>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</si>
  <si>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</si>
  <si>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</si>
  <si>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</si>
  <si>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</si>
  <si>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</si>
  <si>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</si>
  <si>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</si>
  <si>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</si>
  <si>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</si>
  <si>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</si>
  <si>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</si>
  <si>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</si>
  <si>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</si>
  <si>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</si>
  <si>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</si>
  <si>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</si>
  <si>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</si>
  <si>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</si>
  <si>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</si>
  <si>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</si>
  <si>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</si>
  <si>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</si>
  <si>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</si>
  <si>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</si>
  <si>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</si>
  <si>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</si>
  <si>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</si>
  <si>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</si>
  <si>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</si>
  <si>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</si>
  <si>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</si>
  <si>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</si>
  <si>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</si>
  <si>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</si>
  <si>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</si>
  <si>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</si>
  <si>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</si>
  <si>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</si>
  <si>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</si>
  <si>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</si>
  <si>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</si>
  <si>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</si>
  <si>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</si>
  <si>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</si>
  <si>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</si>
  <si>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</si>
  <si>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</si>
  <si>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</si>
  <si>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</si>
  <si>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</si>
  <si>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</si>
  <si>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</si>
  <si>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</si>
  <si>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</si>
  <si>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</si>
  <si>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</si>
  <si>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</si>
  <si>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</si>
  <si>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</si>
  <si>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</si>
  <si>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</si>
  <si>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</si>
  <si>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</si>
  <si>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</si>
  <si>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</si>
  <si>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</si>
  <si>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</si>
  <si>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</si>
  <si>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</si>
  <si>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</si>
  <si>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</si>
  <si>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</si>
  <si>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</si>
  <si>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</si>
  <si>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</si>
  <si>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</si>
  <si>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</si>
  <si>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</si>
  <si>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</si>
  <si>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</si>
  <si>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</si>
  <si>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</si>
  <si>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</si>
  <si>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</si>
  <si>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</si>
  <si>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</si>
  <si>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</si>
  <si>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</si>
  <si>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</si>
  <si>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</si>
  <si>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</si>
  <si>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</si>
  <si>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</si>
  <si>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</si>
  <si>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</si>
  <si>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</si>
  <si>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</si>
  <si>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</si>
  <si>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</si>
  <si>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</si>
  <si>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</si>
  <si>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</si>
  <si>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</si>
  <si>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</si>
  <si>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</si>
  <si>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</si>
  <si>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</si>
  <si>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</si>
  <si>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2026-02-04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</si>
  <si>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</si>
  <si>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</si>
  <si>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</si>
  <si>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</si>
  <si>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</si>
  <si>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</si>
  <si>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미르오토(대구)_260204_180006.xlsx</t>
    <phoneticPr fontId="2" type="noConversion"/>
  </si>
  <si>
    <t>로얄오토</t>
  </si>
  <si>
    <t>천동진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</si>
</sst>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460000</c:v>
                </c:pt>
                <c:pt idx="3">
                  <c:v>1200000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12</c:v>
                      </c:pt>
                      <c:pt idx="1">
                        <c:v>12</c:v>
                      </c:pt>
                      <c:pt idx="2">
                        <c:v>6</c:v>
                      </c:pt>
                      <c:pt idx="3">
                        <c:v>4</c:v>
                      </c:pt>
                      <c:pt idx="4">
                        <c:v>12</c:v>
                      </c:pt>
                      <c:pt idx="5">
                        <c:v>12</c:v>
                      </c:pt>
                      <c:pt idx="6">
                        <c:v>12</c:v>
                      </c:pt>
                      <c:pt idx="7">
                        <c:v>12</c:v>
                      </c:pt>
                      <c:pt idx="8">
                        <c:v>12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46057</v>
      </c>
      <c r="U2" s="327"/>
    </row>
    <row r="3" spans="1:21" ht="24.95" customHeight="1" x14ac:dyDescent="0.3">
      <c r="A3" s="337" t="s">
        <v>1162</v>
      </c>
      <c r="B3" s="37" t="s">
        <v>59</v>
      </c>
      <c r="C3" s="340" t="s">
        <v>1293</v>
      </c>
      <c r="D3" s="341"/>
      <c r="E3" s="341"/>
      <c r="F3" s="341"/>
      <c r="G3" s="341"/>
      <c r="H3" s="341"/>
      <c r="I3" s="341"/>
      <c r="J3" s="342"/>
      <c r="K3" s="343" t="s">
        <v>1163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21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20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25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1213</v>
      </c>
      <c r="B8" s="362"/>
      <c r="C8" s="362"/>
      <c r="D8" s="362"/>
      <c r="E8" s="363"/>
      <c r="F8" s="364" t="s">
        <v>2152</v>
      </c>
      <c r="G8" s="365"/>
      <c r="H8" s="365"/>
      <c r="I8" s="366"/>
      <c r="J8" s="372">
        <v>1300000</v>
      </c>
      <c r="K8" s="372"/>
      <c r="L8" s="372"/>
      <c r="M8" s="372"/>
      <c r="N8" s="372"/>
      <c r="O8" s="373">
        <v>1</v>
      </c>
      <c r="P8" s="373"/>
      <c r="Q8" s="367"/>
      <c r="R8" s="368"/>
      <c r="S8" s="369"/>
      <c r="T8" s="370">
        <v>1300000</v>
      </c>
      <c r="U8" s="371"/>
    </row>
    <row r="9" spans="1:21" ht="15.6" customHeight="1" x14ac:dyDescent="0.3">
      <c r="A9" s="352" t="s">
        <v>1696</v>
      </c>
      <c r="B9" s="353"/>
      <c r="C9" s="353"/>
      <c r="D9" s="353"/>
      <c r="E9" s="354"/>
      <c r="F9" s="355" t="s">
        <v>1695</v>
      </c>
      <c r="G9" s="353"/>
      <c r="H9" s="353"/>
      <c r="I9" s="354"/>
      <c r="J9" s="374">
        <v>50000</v>
      </c>
      <c r="K9" s="374"/>
      <c r="L9" s="374"/>
      <c r="M9" s="374"/>
      <c r="N9" s="374"/>
      <c r="O9" s="375">
        <v>1</v>
      </c>
      <c r="P9" s="375"/>
      <c r="Q9" s="356"/>
      <c r="R9" s="357"/>
      <c r="S9" s="358"/>
      <c r="T9" s="359">
        <v>50000</v>
      </c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2307</v>
      </c>
      <c r="B16" s="388"/>
      <c r="C16" s="388"/>
      <c r="D16" s="388"/>
      <c r="E16" s="389"/>
      <c r="F16" s="396">
        <v>9014502</v>
      </c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0</v>
      </c>
      <c r="G20" s="411"/>
      <c r="H20" s="411"/>
      <c r="I20" s="412"/>
      <c r="J20" s="407">
        <f>SUM(J8:N19)</f>
        <v>1350000</v>
      </c>
      <c r="K20" s="408"/>
      <c r="L20" s="408"/>
      <c r="M20" s="408"/>
      <c r="N20" s="409"/>
      <c r="O20" s="445">
        <f>SUM(O8:P19)</f>
        <v>2</v>
      </c>
      <c r="P20" s="445"/>
      <c r="Q20" s="410">
        <f>SUM(Q8:S19)</f>
        <v>0</v>
      </c>
      <c r="R20" s="411"/>
      <c r="S20" s="412"/>
      <c r="T20" s="411">
        <f>SUM(T8:U15)</f>
        <v>1350000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1350000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미르오토(대구)</v>
      </c>
      <c r="R21" s="405"/>
      <c r="S21" s="405"/>
      <c r="T21" s="405"/>
      <c r="U21" s="406"/>
    </row>
    <row r="22" spans="1:21" ht="20.100000000000001" customHeight="1" x14ac:dyDescent="0.3">
      <c r="A22" s="446" t="s">
        <v>5055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1192</v>
      </c>
      <c r="R24" s="316"/>
      <c r="S24" s="448">
        <f>S1</f>
        <v>0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46057</v>
      </c>
      <c r="U25" s="327"/>
    </row>
    <row r="26" spans="1:21" ht="24.95" customHeight="1" x14ac:dyDescent="0.3">
      <c r="A26" s="337" t="s">
        <v>1162</v>
      </c>
      <c r="B26" s="37" t="s">
        <v>59</v>
      </c>
      <c r="C26" s="340" t="str">
        <f>C3</f>
        <v>미르오토(대구)</v>
      </c>
      <c r="D26" s="341"/>
      <c r="E26" s="341"/>
      <c r="F26" s="341"/>
      <c r="G26" s="341"/>
      <c r="H26" s="341"/>
      <c r="I26" s="341"/>
      <c r="J26" s="342"/>
      <c r="K26" s="343" t="s">
        <v>1163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대구 서구 가르뱅이로10길 3-5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010-6859-2065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>대구</v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VGSNAG3</v>
      </c>
      <c r="B31" s="423"/>
      <c r="C31" s="423"/>
      <c r="D31" s="423"/>
      <c r="E31" s="423"/>
      <c r="F31" s="423" t="str">
        <f>F8</f>
        <v>A7252709011-1</v>
      </c>
      <c r="G31" s="423"/>
      <c r="H31" s="423"/>
      <c r="I31" s="423"/>
      <c r="J31" s="427">
        <f>J8</f>
        <v>1300000</v>
      </c>
      <c r="K31" s="427"/>
      <c r="L31" s="427"/>
      <c r="M31" s="427"/>
      <c r="N31" s="427"/>
      <c r="O31" s="427">
        <f>O8</f>
        <v>1</v>
      </c>
      <c r="P31" s="427"/>
      <c r="Q31" s="424">
        <f>Q8</f>
        <v>0</v>
      </c>
      <c r="R31" s="424"/>
      <c r="S31" s="424"/>
      <c r="T31" s="425">
        <f>T8</f>
        <v>1300000</v>
      </c>
      <c r="U31" s="426"/>
    </row>
    <row r="32" spans="1:21" ht="15.6" customHeight="1" x14ac:dyDescent="0.3">
      <c r="A32" s="417" t="str">
        <f t="shared" ref="A32:A38" si="0">A9</f>
        <v>BMTSR_Oilpan_9G</v>
      </c>
      <c r="B32" s="418"/>
      <c r="C32" s="418"/>
      <c r="D32" s="418"/>
      <c r="E32" s="418"/>
      <c r="F32" s="418" t="str">
        <f t="shared" ref="F32:F38" si="1">F9</f>
        <v>B7252703707</v>
      </c>
      <c r="G32" s="418"/>
      <c r="H32" s="418"/>
      <c r="I32" s="418"/>
      <c r="J32" s="428">
        <f t="shared" ref="J32:J38" si="2">J9</f>
        <v>50000</v>
      </c>
      <c r="K32" s="428"/>
      <c r="L32" s="428"/>
      <c r="M32" s="428"/>
      <c r="N32" s="428"/>
      <c r="O32" s="428">
        <f t="shared" ref="O32:O38" si="3">O9</f>
        <v>1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50000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2307</v>
      </c>
      <c r="B39" s="388"/>
      <c r="C39" s="388"/>
      <c r="D39" s="388"/>
      <c r="E39" s="389"/>
      <c r="F39" s="396">
        <f>F16</f>
        <v>9014502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0</v>
      </c>
      <c r="G43" s="411"/>
      <c r="H43" s="411"/>
      <c r="I43" s="412"/>
      <c r="J43" s="407">
        <f>J20</f>
        <v>1350000</v>
      </c>
      <c r="K43" s="408"/>
      <c r="L43" s="408"/>
      <c r="M43" s="408"/>
      <c r="N43" s="409"/>
      <c r="O43" s="445">
        <f>O20</f>
        <v>2</v>
      </c>
      <c r="P43" s="445"/>
      <c r="Q43" s="410">
        <f>Q20</f>
        <v>0</v>
      </c>
      <c r="R43" s="411"/>
      <c r="S43" s="411"/>
      <c r="T43" s="411">
        <f>T20</f>
        <v>1350000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1350000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미르오토(대구)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1300000</v>
      </c>
      <c r="H1" s="107">
        <f>SUM(H2:H2)</f>
        <v>1</v>
      </c>
      <c r="I1" s="107">
        <f>SUM(I2:I2)</f>
        <v>0</v>
      </c>
      <c r="J1" s="107">
        <f>SUM(J2:J2)</f>
        <v>1300000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5048</v>
      </c>
      <c r="C2" s="47" t="s">
        <v>1390</v>
      </c>
      <c r="D2" s="290" t="s">
        <v>1743</v>
      </c>
      <c r="E2" t="s">
        <v>1198</v>
      </c>
      <c r="F2" s="290" t="s">
        <v>1743</v>
      </c>
      <c r="G2">
        <v>1300000</v>
      </c>
      <c r="H2">
        <v>1</v>
      </c>
      <c r="I2" s="226"/>
      <c r="J2" s="226">
        <v>1300000</v>
      </c>
    </row>
    <row r="3" spans="1:12" x14ac:dyDescent="0.3">
      <c r="A3" s="47">
        <v>2</v>
      </c>
      <c r="B3" s="47" t="s">
        <v>5048</v>
      </c>
      <c r="C3" s="47" t="s">
        <v>1390</v>
      </c>
      <c r="D3" s="290" t="s">
        <v>1695</v>
      </c>
      <c r="E3" t="s">
        <v>1696</v>
      </c>
      <c r="F3" s="290" t="s">
        <v>1695</v>
      </c>
      <c r="G3">
        <v>50000</v>
      </c>
      <c r="H3">
        <v>1</v>
      </c>
      <c r="I3" s="226"/>
      <c r="J3" s="226">
        <v>50000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948"/>
  <sheetViews>
    <sheetView tabSelected="1" workbookViewId="0">
      <pane xSplit="1" ySplit="1" topLeftCell="B2934" activePane="bottomRight" state="frozen"/>
      <selection activeCell="N26" sqref="N26"/>
      <selection pane="topRight" activeCell="N26" sqref="N26"/>
      <selection pane="bottomLeft" activeCell="N26" sqref="N26"/>
      <selection pane="bottomRight" activeCell="E2953" sqref="E295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2949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4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4769</v>
      </c>
      <c r="D2140" s="295" t="s">
        <v>4073</v>
      </c>
      <c r="E2140" s="292" t="s">
        <v>4772</v>
      </c>
      <c r="F2140" s="269" t="s">
        <v>4773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4790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4790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4790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4790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4790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4790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4790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4790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4790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4790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4790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4790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4790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4790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4790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4790</v>
      </c>
    </row>
    <row r="2438" spans="1:14" x14ac:dyDescent="0.3">
      <c r="A2438" s="58">
        <v>2438</v>
      </c>
      <c r="B2438" s="264">
        <v>45994</v>
      </c>
      <c r="C2438" s="292" t="s">
        <v>4769</v>
      </c>
      <c r="D2438" s="295" t="s">
        <v>4073</v>
      </c>
      <c r="E2438" s="292" t="s">
        <v>4770</v>
      </c>
      <c r="F2438" s="269" t="s">
        <v>4771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4790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4790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4790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4790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4790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4790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4790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4790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4790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4790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4790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4790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4790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4790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4790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4790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4790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4790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4790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4790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4790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4790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4790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4790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4790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4790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4790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4790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4790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4790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4790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4790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4790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4790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4790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4790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4790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4790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4790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4790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4790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4790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4790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4790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4790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4790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4790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4790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4790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4790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4790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4790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4790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4790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4790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4790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4790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4790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4790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4790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4790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4790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4790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4790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4790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4790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4790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4790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4790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4790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4790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4790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4790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4790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4790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4790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4790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4790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4790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4790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4790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4790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4790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4790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4790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4790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4790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4790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4790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4790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4790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4790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4790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4790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4790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4790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5017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4790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4790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4790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4790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4790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4790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4790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4790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4790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4790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4790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4790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4790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4790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4790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4790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4790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4790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4790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4790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4790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4790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4790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4790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4790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4790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4790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4790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4790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4790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4790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4790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4790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4790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4790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4790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5016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4790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4790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4790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4790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4768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4774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5046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5046</v>
      </c>
    </row>
    <row r="2670" spans="1:14" x14ac:dyDescent="0.3">
      <c r="A2670" s="58">
        <v>2670</v>
      </c>
      <c r="B2670" s="264">
        <v>46024</v>
      </c>
      <c r="C2670" s="292" t="s">
        <v>4777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5046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5046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5046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5046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5046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5046</v>
      </c>
    </row>
    <row r="2676" spans="1:14" x14ac:dyDescent="0.3">
      <c r="A2676" s="58">
        <v>2676</v>
      </c>
      <c r="B2676" s="264">
        <v>46024</v>
      </c>
      <c r="C2676" s="292" t="s">
        <v>4804</v>
      </c>
      <c r="E2676" s="292" t="s">
        <v>4805</v>
      </c>
      <c r="F2676" s="269" t="s">
        <v>4806</v>
      </c>
      <c r="G2676" s="265">
        <v>950000</v>
      </c>
      <c r="H2676" s="269">
        <v>1</v>
      </c>
      <c r="K2676" s="265">
        <v>950000</v>
      </c>
      <c r="N2676" t="s">
        <v>5046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5046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5046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5046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5046</v>
      </c>
    </row>
    <row r="2681" spans="1:14" x14ac:dyDescent="0.3">
      <c r="A2681" s="58">
        <v>2681</v>
      </c>
      <c r="B2681" s="264">
        <v>46024</v>
      </c>
      <c r="C2681" s="292" t="s">
        <v>4774</v>
      </c>
      <c r="E2681" s="292" t="s">
        <v>4787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4777</v>
      </c>
      <c r="E2682" s="292" t="s">
        <v>4788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  <c r="N2683" t="s">
        <v>5046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4799</v>
      </c>
      <c r="E2685" s="292" t="s">
        <v>4800</v>
      </c>
      <c r="F2685" s="269" t="s">
        <v>4801</v>
      </c>
      <c r="G2685" s="265">
        <v>1200000</v>
      </c>
      <c r="H2685" s="269">
        <v>1</v>
      </c>
      <c r="K2685" s="265">
        <v>1200000</v>
      </c>
      <c r="N2685" t="s">
        <v>5046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5046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5046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5046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4795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5046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5046</v>
      </c>
    </row>
    <row r="2691" spans="1:14" x14ac:dyDescent="0.3">
      <c r="A2691" s="58">
        <v>2691</v>
      </c>
      <c r="B2691" s="264">
        <v>46027</v>
      </c>
      <c r="C2691" s="292" t="s">
        <v>5035</v>
      </c>
      <c r="E2691" s="292" t="s">
        <v>5036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5046</v>
      </c>
    </row>
    <row r="2692" spans="1:14" x14ac:dyDescent="0.3">
      <c r="A2692" s="58">
        <v>2692</v>
      </c>
      <c r="B2692" s="264">
        <v>46027</v>
      </c>
      <c r="C2692" s="292" t="s">
        <v>5035</v>
      </c>
      <c r="E2692" s="292" t="s">
        <v>5037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5046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4802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4803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4807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5046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5046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5046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5046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5046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4814</v>
      </c>
      <c r="F2704" s="269" t="s">
        <v>4813</v>
      </c>
      <c r="G2704" s="265">
        <v>1400000</v>
      </c>
      <c r="H2704" s="269">
        <v>1</v>
      </c>
      <c r="K2704" s="265">
        <v>1400000</v>
      </c>
      <c r="N2704" t="s">
        <v>5046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5046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5046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4817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4819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5046</v>
      </c>
    </row>
    <row r="2711" spans="1:14" x14ac:dyDescent="0.3">
      <c r="A2711" s="58">
        <v>2711</v>
      </c>
      <c r="B2711" s="264">
        <v>46029</v>
      </c>
      <c r="C2711" s="292" t="s">
        <v>4666</v>
      </c>
      <c r="E2711" s="292" t="s">
        <v>4820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5046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5046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4880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4824</v>
      </c>
      <c r="G2717" s="265">
        <v>1550000</v>
      </c>
      <c r="H2717" s="269">
        <v>1</v>
      </c>
      <c r="K2717" s="265">
        <v>1550000</v>
      </c>
      <c r="N2717" t="s">
        <v>5046</v>
      </c>
    </row>
    <row r="2718" spans="1:14" x14ac:dyDescent="0.3">
      <c r="A2718" s="58">
        <v>2718</v>
      </c>
      <c r="B2718" s="264">
        <v>46029</v>
      </c>
      <c r="C2718" s="292" t="s">
        <v>4666</v>
      </c>
      <c r="E2718" s="292" t="s">
        <v>4826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4831</v>
      </c>
      <c r="L2720" s="265">
        <v>-300000</v>
      </c>
      <c r="N2720" t="s">
        <v>5046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5046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5046</v>
      </c>
    </row>
    <row r="2723" spans="1:14" x14ac:dyDescent="0.3">
      <c r="A2723" s="58">
        <v>2723</v>
      </c>
      <c r="B2723" s="264">
        <v>46030</v>
      </c>
      <c r="C2723" s="292" t="s">
        <v>4843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5046</v>
      </c>
    </row>
    <row r="2724" spans="1:14" x14ac:dyDescent="0.3">
      <c r="A2724" s="58">
        <v>2724</v>
      </c>
      <c r="B2724" s="264">
        <v>46030</v>
      </c>
      <c r="C2724" s="292" t="s">
        <v>4843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5046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5046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5046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5046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5046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5046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4835</v>
      </c>
      <c r="G2730" s="265">
        <v>10000</v>
      </c>
      <c r="H2730" s="269">
        <v>3</v>
      </c>
      <c r="K2730" s="265">
        <v>30000</v>
      </c>
      <c r="N2730" t="s">
        <v>5046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5046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4838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4841</v>
      </c>
      <c r="E2735" s="292" t="s">
        <v>4844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4846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5046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4849</v>
      </c>
      <c r="F2738" s="269" t="s">
        <v>4848</v>
      </c>
      <c r="G2738" s="265">
        <v>1000000</v>
      </c>
      <c r="H2738" s="269">
        <v>1</v>
      </c>
      <c r="K2738" s="265">
        <v>1000000</v>
      </c>
      <c r="N2738" t="s">
        <v>5046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4880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5046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5046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4920</v>
      </c>
      <c r="D2742" s="295" t="s">
        <v>4073</v>
      </c>
      <c r="E2742" s="292" t="s">
        <v>4921</v>
      </c>
      <c r="F2742" s="269" t="s">
        <v>4922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5046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5046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5046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5046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5046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4817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4861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5046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4880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5046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5046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5046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5046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5046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5046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5046</v>
      </c>
    </row>
    <row r="2761" spans="1:14" x14ac:dyDescent="0.3">
      <c r="A2761" s="58">
        <v>2761</v>
      </c>
      <c r="B2761" s="264">
        <v>46034</v>
      </c>
      <c r="C2761" s="292" t="s">
        <v>4856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5046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5046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5046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  <c r="N2766" t="s">
        <v>5046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5046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5046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4876</v>
      </c>
      <c r="L2769" s="265">
        <v>-500000</v>
      </c>
      <c r="N2769" t="s">
        <v>5046</v>
      </c>
    </row>
    <row r="2770" spans="1:14" x14ac:dyDescent="0.3">
      <c r="A2770" s="58">
        <v>2770</v>
      </c>
      <c r="B2770" s="264">
        <v>46035</v>
      </c>
      <c r="C2770" s="292" t="s">
        <v>4898</v>
      </c>
      <c r="E2770" s="292" t="s">
        <v>4899</v>
      </c>
      <c r="F2770" s="269" t="s">
        <v>4900</v>
      </c>
      <c r="G2770" s="265">
        <v>900000</v>
      </c>
      <c r="H2770" s="269">
        <v>1</v>
      </c>
      <c r="K2770" s="265">
        <v>900000</v>
      </c>
      <c r="N2770" t="s">
        <v>5046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5046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4878</v>
      </c>
      <c r="G2772" s="265">
        <v>220000</v>
      </c>
      <c r="H2772" s="269">
        <v>1</v>
      </c>
      <c r="K2772" s="265">
        <v>220000</v>
      </c>
      <c r="N2772" t="s">
        <v>5046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5046</v>
      </c>
    </row>
    <row r="2776" spans="1:14" x14ac:dyDescent="0.3">
      <c r="A2776" s="58">
        <v>2776</v>
      </c>
      <c r="B2776" s="264">
        <v>46036</v>
      </c>
      <c r="C2776" s="292" t="s">
        <v>4856</v>
      </c>
      <c r="E2776" s="292" t="s">
        <v>4882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4883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5046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5046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4887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5046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4889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5016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4903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5046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5046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5046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5046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4788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5046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5046</v>
      </c>
    </row>
    <row r="2797" spans="1:14" x14ac:dyDescent="0.3">
      <c r="A2797" s="58">
        <v>2797</v>
      </c>
      <c r="B2797" s="264">
        <v>46038</v>
      </c>
      <c r="C2797" s="292" t="s">
        <v>4923</v>
      </c>
      <c r="D2797" s="295" t="s">
        <v>4073</v>
      </c>
      <c r="E2797" s="292" t="s">
        <v>4924</v>
      </c>
      <c r="F2797" s="270">
        <v>1094302044</v>
      </c>
      <c r="H2797" s="269">
        <v>1</v>
      </c>
      <c r="N2797" t="s">
        <v>5046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5046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5046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5046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5046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4912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4914</v>
      </c>
      <c r="N2803" t="s">
        <v>5046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5046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5046</v>
      </c>
    </row>
    <row r="2807" spans="1:14" x14ac:dyDescent="0.3">
      <c r="A2807" s="58">
        <v>2807</v>
      </c>
      <c r="B2807" s="264">
        <v>46041</v>
      </c>
      <c r="C2807" s="292" t="s">
        <v>5035</v>
      </c>
      <c r="E2807" s="292" t="s">
        <v>5038</v>
      </c>
      <c r="F2807" s="269" t="s">
        <v>5039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5046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5046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5046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5046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5046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5046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5046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5046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4935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4936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5046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4938</v>
      </c>
      <c r="F2822" s="269" t="s">
        <v>4946</v>
      </c>
      <c r="G2822" s="265">
        <v>1200000</v>
      </c>
      <c r="H2822" s="269">
        <v>1</v>
      </c>
      <c r="K2822" s="265">
        <v>1200000</v>
      </c>
      <c r="M2822" s="292" t="s">
        <v>4939</v>
      </c>
      <c r="N2822" t="s">
        <v>5046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4942</v>
      </c>
      <c r="N2823" t="s">
        <v>5046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5046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5046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5046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5046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5046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5016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5046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5046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5046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5046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5046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5046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5046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5046</v>
      </c>
    </row>
    <row r="2837" spans="1:14" x14ac:dyDescent="0.3">
      <c r="A2837" s="58">
        <v>2837</v>
      </c>
      <c r="B2837" s="264">
        <v>46045</v>
      </c>
      <c r="C2837" s="292" t="s">
        <v>4950</v>
      </c>
      <c r="E2837" s="292" t="s">
        <v>5016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5046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4824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4957</v>
      </c>
      <c r="N2838" t="s">
        <v>5046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4959</v>
      </c>
      <c r="N2839" t="s">
        <v>5046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5046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5046</v>
      </c>
    </row>
    <row r="2842" spans="1:14" x14ac:dyDescent="0.3">
      <c r="A2842" s="58">
        <v>2842</v>
      </c>
      <c r="B2842" s="264">
        <v>46045</v>
      </c>
      <c r="C2842" s="292" t="s">
        <v>4961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5046</v>
      </c>
    </row>
    <row r="2843" spans="1:14" x14ac:dyDescent="0.3">
      <c r="A2843" s="58">
        <v>2843</v>
      </c>
      <c r="B2843" s="264">
        <v>46045</v>
      </c>
      <c r="C2843" s="292" t="s">
        <v>4961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5046</v>
      </c>
    </row>
    <row r="2844" spans="1:14" x14ac:dyDescent="0.3">
      <c r="A2844" s="58">
        <v>2844</v>
      </c>
      <c r="B2844" s="264">
        <v>46045</v>
      </c>
      <c r="C2844" s="292" t="s">
        <v>4950</v>
      </c>
      <c r="E2844" s="292" t="s">
        <v>4963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4838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4964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4965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4966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4967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5046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5046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5046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5046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5046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5046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5046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5046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5046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5046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4976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5046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5046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4980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4981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4982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5046</v>
      </c>
    </row>
    <row r="2874" spans="1:14" x14ac:dyDescent="0.3">
      <c r="A2874" s="58">
        <v>2874</v>
      </c>
      <c r="B2874" s="264">
        <v>46049</v>
      </c>
      <c r="C2874" s="292" t="s">
        <v>4982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5046</v>
      </c>
    </row>
    <row r="2875" spans="1:14" x14ac:dyDescent="0.3">
      <c r="A2875" s="58">
        <v>2875</v>
      </c>
      <c r="B2875" s="264">
        <v>46049</v>
      </c>
      <c r="C2875" s="292" t="s">
        <v>4982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5046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4814</v>
      </c>
      <c r="F2876" s="269" t="s">
        <v>4813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5046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4986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5046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5046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5046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5016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5046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5046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5046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5046</v>
      </c>
    </row>
    <row r="2884" spans="1:14" x14ac:dyDescent="0.3">
      <c r="A2884" s="58">
        <v>2884</v>
      </c>
      <c r="B2884" s="264">
        <v>46049</v>
      </c>
      <c r="C2884" s="292" t="s">
        <v>4982</v>
      </c>
      <c r="E2884" s="292" t="s">
        <v>4992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4993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4961</v>
      </c>
      <c r="E2886" s="292" t="s">
        <v>4995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5046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5046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5046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5046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4887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5046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5046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4817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5002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5004</v>
      </c>
      <c r="N2900" t="s">
        <v>5046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5018</v>
      </c>
      <c r="G2901" s="265">
        <v>1500000</v>
      </c>
      <c r="H2901" s="269">
        <v>1</v>
      </c>
      <c r="K2901" s="265">
        <v>1500000</v>
      </c>
      <c r="N2901" t="s">
        <v>5046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4814</v>
      </c>
      <c r="F2902" s="269" t="s">
        <v>4813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5046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5046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5046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5046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5046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5009</v>
      </c>
      <c r="G2907" s="265">
        <v>12000</v>
      </c>
      <c r="H2907" s="269">
        <v>1</v>
      </c>
      <c r="K2907" s="265">
        <v>12000</v>
      </c>
      <c r="N2907" t="s">
        <v>5046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5012</v>
      </c>
      <c r="F2908" s="269" t="s">
        <v>5011</v>
      </c>
      <c r="G2908" s="265">
        <v>400000</v>
      </c>
      <c r="H2908" s="269">
        <v>1</v>
      </c>
      <c r="K2908" s="265">
        <v>400000</v>
      </c>
      <c r="N2908" t="s">
        <v>5046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5014</v>
      </c>
      <c r="F2909" s="269" t="s">
        <v>5013</v>
      </c>
      <c r="G2909" s="265">
        <v>400000</v>
      </c>
      <c r="H2909" s="269">
        <v>1</v>
      </c>
      <c r="K2909" s="265">
        <v>400000</v>
      </c>
      <c r="N2909" t="s">
        <v>5046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5020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5022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5023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5024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5040</v>
      </c>
      <c r="E2917" s="292" t="s">
        <v>5041</v>
      </c>
      <c r="F2917" s="269" t="s">
        <v>5042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5043</v>
      </c>
      <c r="N2917" t="s">
        <v>5046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5026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4897</v>
      </c>
      <c r="F2932" s="269" t="s">
        <v>5032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5044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5047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5049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2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2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2" x14ac:dyDescent="0.3">
      <c r="A2947" s="58">
        <v>2947</v>
      </c>
      <c r="B2947" s="264">
        <v>46057</v>
      </c>
      <c r="C2947" s="292" t="s">
        <v>1838</v>
      </c>
      <c r="E2947" s="292" t="s">
        <v>5056</v>
      </c>
      <c r="L2947" s="265">
        <v>-1680000</v>
      </c>
    </row>
    <row r="2948" spans="1:12" x14ac:dyDescent="0.3">
      <c r="A2948" s="58">
        <v>2948</v>
      </c>
      <c r="B2948" s="264">
        <v>46057</v>
      </c>
      <c r="C2948" s="292" t="s">
        <v>1433</v>
      </c>
      <c r="E2948" s="292" t="s">
        <v>5057</v>
      </c>
      <c r="L2948" s="265">
        <v>-500000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4365</v>
      </c>
    </row>
    <row r="4" spans="1:1" x14ac:dyDescent="0.3">
      <c r="A4" s="306" t="s">
        <v>4367</v>
      </c>
    </row>
    <row r="5" spans="1:1" x14ac:dyDescent="0.3">
      <c r="A5" s="306" t="s">
        <v>4368</v>
      </c>
    </row>
    <row r="6" spans="1:1" x14ac:dyDescent="0.3">
      <c r="A6" s="306" t="s">
        <v>4369</v>
      </c>
    </row>
    <row r="7" spans="1:1" x14ac:dyDescent="0.3">
      <c r="A7" s="306" t="s">
        <v>4370</v>
      </c>
    </row>
    <row r="8" spans="1:1" x14ac:dyDescent="0.3">
      <c r="A8" s="306" t="s">
        <v>4371</v>
      </c>
    </row>
    <row r="9" spans="1:1" x14ac:dyDescent="0.3">
      <c r="A9" s="306" t="s">
        <v>4372</v>
      </c>
    </row>
    <row r="10" spans="1:1" x14ac:dyDescent="0.3">
      <c r="A10" s="306" t="s">
        <v>4373</v>
      </c>
    </row>
    <row r="11" spans="1:1" x14ac:dyDescent="0.3">
      <c r="A11" s="306" t="s">
        <v>4374</v>
      </c>
    </row>
    <row r="12" spans="1:1" x14ac:dyDescent="0.3">
      <c r="A12" s="306" t="s">
        <v>4375</v>
      </c>
    </row>
    <row r="13" spans="1:1" x14ac:dyDescent="0.3">
      <c r="A13" s="306" t="s">
        <v>4376</v>
      </c>
    </row>
    <row r="14" spans="1:1" x14ac:dyDescent="0.3">
      <c r="A14" s="306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25" sqref="F25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46057</v>
      </c>
      <c r="B3" s="235" t="s">
        <v>1123</v>
      </c>
      <c r="C3" s="286">
        <f>SUMIF($B:$B,A3,I:I)</f>
        <v>1830000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8520000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5026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4897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5044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5047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9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9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42" spans="1:9" ht="18" customHeight="1" x14ac:dyDescent="0.3">
      <c r="B42" s="94"/>
      <c r="C42" s="85"/>
      <c r="D42" s="112"/>
      <c r="E42" s="78"/>
      <c r="F42" s="80"/>
    </row>
    <row r="43" spans="1:9" ht="18" customHeight="1" x14ac:dyDescent="0.3">
      <c r="A43" s="89"/>
      <c r="B43" s="94"/>
      <c r="C43" s="85"/>
      <c r="D43" s="112"/>
      <c r="E43" s="79"/>
      <c r="F43" s="224"/>
      <c r="H43" s="128"/>
    </row>
    <row r="44" spans="1:9" ht="18" customHeight="1" x14ac:dyDescent="0.3">
      <c r="B44" s="94"/>
      <c r="C44" s="85"/>
      <c r="D44" s="112"/>
      <c r="E44" s="78"/>
      <c r="F44" s="80"/>
    </row>
    <row r="45" spans="1:9" ht="18" customHeight="1" x14ac:dyDescent="0.3">
      <c r="B45" s="94"/>
      <c r="C45" s="85"/>
      <c r="D45" s="112"/>
      <c r="E45" s="78"/>
      <c r="F45" s="80"/>
    </row>
    <row r="46" spans="1:9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3652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0</v>
      </c>
      <c r="D2" s="58">
        <f t="shared" ref="D2:D65" si="0">RANK(C2,C:C,0)</f>
        <v>12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12</v>
      </c>
    </row>
    <row r="4" spans="1:6" x14ac:dyDescent="0.3">
      <c r="B4" s="58" t="s">
        <v>1270</v>
      </c>
      <c r="C4" s="301">
        <f>SUMIF(BTS_매출관리!C:C,B4,BTS_매출관리!I:I)</f>
        <v>460000</v>
      </c>
      <c r="D4" s="58">
        <f t="shared" si="0"/>
        <v>6</v>
      </c>
    </row>
    <row r="5" spans="1:6" x14ac:dyDescent="0.3">
      <c r="B5" s="58" t="s">
        <v>1327</v>
      </c>
      <c r="C5" s="301">
        <f>SUMIF(BTS_매출관리!C:C,B5,BTS_매출관리!I:I)</f>
        <v>1200000</v>
      </c>
      <c r="D5" s="58">
        <f t="shared" si="0"/>
        <v>4</v>
      </c>
    </row>
    <row r="6" spans="1:6" x14ac:dyDescent="0.3">
      <c r="B6" s="58" t="s">
        <v>1344</v>
      </c>
      <c r="C6" s="301">
        <f>SUMIF(BTS_매출관리!C:C,B6,BTS_매출관리!I:I)</f>
        <v>0</v>
      </c>
      <c r="D6" s="58">
        <f t="shared" si="0"/>
        <v>12</v>
      </c>
    </row>
    <row r="7" spans="1:6" x14ac:dyDescent="0.3">
      <c r="B7" s="58" t="s">
        <v>1281</v>
      </c>
      <c r="C7" s="301">
        <f>SUMIF(BTS_매출관리!C:C,B7,BTS_매출관리!I:I)</f>
        <v>0</v>
      </c>
      <c r="D7" s="58">
        <f t="shared" si="0"/>
        <v>12</v>
      </c>
    </row>
    <row r="8" spans="1:6" x14ac:dyDescent="0.3">
      <c r="B8" s="58" t="s">
        <v>1265</v>
      </c>
      <c r="C8" s="301">
        <f>SUMIF(BTS_매출관리!C:C,B8,BTS_매출관리!I:I)</f>
        <v>0</v>
      </c>
      <c r="D8" s="58">
        <f t="shared" si="0"/>
        <v>12</v>
      </c>
    </row>
    <row r="9" spans="1:6" x14ac:dyDescent="0.3">
      <c r="B9" s="58" t="s">
        <v>2205</v>
      </c>
      <c r="C9" s="301">
        <f>SUMIF(BTS_매출관리!C:C,B9,BTS_매출관리!I:I)</f>
        <v>0</v>
      </c>
      <c r="D9" s="58">
        <f t="shared" si="0"/>
        <v>12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12</v>
      </c>
    </row>
    <row r="11" spans="1:6" x14ac:dyDescent="0.3">
      <c r="B11" s="58" t="s">
        <v>1324</v>
      </c>
      <c r="C11" s="301">
        <f>SUMIF(BTS_매출관리!C:C,B11,BTS_매출관리!I:I)</f>
        <v>0</v>
      </c>
      <c r="D11" s="58">
        <f t="shared" si="0"/>
        <v>12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12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12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12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0</v>
      </c>
      <c r="D15" s="58">
        <f t="shared" si="0"/>
        <v>12</v>
      </c>
    </row>
    <row r="16" spans="1:6" x14ac:dyDescent="0.3">
      <c r="B16" s="269" t="s">
        <v>1306</v>
      </c>
      <c r="C16" s="268">
        <f>SUMIF(BTS_매출관리!C:C,B16,BTS_매출관리!I:I)</f>
        <v>0</v>
      </c>
      <c r="D16" s="269">
        <f t="shared" si="0"/>
        <v>12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12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12</v>
      </c>
    </row>
    <row r="19" spans="2:18" x14ac:dyDescent="0.3">
      <c r="B19" s="58" t="s">
        <v>1145</v>
      </c>
      <c r="C19" s="301">
        <f>SUMIF(BTS_매출관리!C:C,B19,BTS_매출관리!I:I)</f>
        <v>0</v>
      </c>
      <c r="D19" s="58">
        <f t="shared" si="0"/>
        <v>12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12</v>
      </c>
    </row>
    <row r="21" spans="2:18" x14ac:dyDescent="0.3">
      <c r="B21" s="58" t="s">
        <v>1332</v>
      </c>
      <c r="C21" s="301">
        <f>SUMIF(BTS_매출관리!C:C,B21,BTS_매출관리!I:I)</f>
        <v>0</v>
      </c>
      <c r="D21" s="58">
        <f t="shared" si="0"/>
        <v>12</v>
      </c>
      <c r="F21" t="s">
        <v>3678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12</v>
      </c>
      <c r="F22" t="s">
        <v>3653</v>
      </c>
      <c r="G22" t="s">
        <v>3781</v>
      </c>
      <c r="I22" t="s">
        <v>3656</v>
      </c>
      <c r="J22" s="303" t="s">
        <v>3696</v>
      </c>
      <c r="O22" t="s">
        <v>3679</v>
      </c>
      <c r="P22">
        <v>2</v>
      </c>
      <c r="Q22" t="s">
        <v>3782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12</v>
      </c>
      <c r="F23" t="s">
        <v>3654</v>
      </c>
      <c r="G23" t="s">
        <v>3781</v>
      </c>
      <c r="I23" t="s">
        <v>3658</v>
      </c>
      <c r="J23" s="303" t="s">
        <v>3696</v>
      </c>
      <c r="O23" t="s">
        <v>3680</v>
      </c>
      <c r="P23">
        <v>3</v>
      </c>
      <c r="Q23" t="s">
        <v>3782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12</v>
      </c>
      <c r="F24" t="s">
        <v>3655</v>
      </c>
      <c r="G24" t="s">
        <v>3781</v>
      </c>
      <c r="I24" t="s">
        <v>3660</v>
      </c>
      <c r="J24" s="303" t="s">
        <v>3696</v>
      </c>
      <c r="O24" t="s">
        <v>3681</v>
      </c>
      <c r="P24">
        <v>2</v>
      </c>
      <c r="Q24" t="s">
        <v>3782</v>
      </c>
    </row>
    <row r="25" spans="2:18" x14ac:dyDescent="0.3">
      <c r="B25" s="58" t="s">
        <v>1033</v>
      </c>
      <c r="C25" s="301">
        <f>SUMIF(BTS_매출관리!C:C,B25,BTS_매출관리!I:I)</f>
        <v>220000</v>
      </c>
      <c r="D25" s="58">
        <f t="shared" si="0"/>
        <v>9</v>
      </c>
      <c r="F25" t="s">
        <v>3657</v>
      </c>
      <c r="G25" t="s">
        <v>3696</v>
      </c>
      <c r="I25" t="s">
        <v>3663</v>
      </c>
      <c r="J25" s="303" t="s">
        <v>3781</v>
      </c>
      <c r="O25" t="s">
        <v>3682</v>
      </c>
      <c r="P25">
        <v>1</v>
      </c>
      <c r="R25" t="s">
        <v>3781</v>
      </c>
    </row>
    <row r="26" spans="2:18" x14ac:dyDescent="0.3">
      <c r="B26" s="269" t="s">
        <v>1186</v>
      </c>
      <c r="C26" s="268">
        <f>SUMIF(BTS_매출관리!C:C,B26,BTS_매출관리!I:I)</f>
        <v>0</v>
      </c>
      <c r="D26" s="269">
        <f t="shared" si="0"/>
        <v>12</v>
      </c>
      <c r="F26" t="s">
        <v>3659</v>
      </c>
      <c r="G26" t="s">
        <v>3781</v>
      </c>
      <c r="I26" t="s">
        <v>3676</v>
      </c>
      <c r="J26" s="303" t="s">
        <v>3715</v>
      </c>
      <c r="O26" t="s">
        <v>3683</v>
      </c>
      <c r="P26">
        <v>2</v>
      </c>
      <c r="Q26" t="s">
        <v>3697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12</v>
      </c>
      <c r="F27" t="s">
        <v>3768</v>
      </c>
      <c r="G27" t="s">
        <v>3789</v>
      </c>
      <c r="I27" t="s">
        <v>2848</v>
      </c>
      <c r="J27" s="303" t="s">
        <v>3715</v>
      </c>
      <c r="O27" t="s">
        <v>3684</v>
      </c>
      <c r="P27">
        <v>1</v>
      </c>
      <c r="Q27" t="s">
        <v>3696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12</v>
      </c>
      <c r="F28" t="s">
        <v>3662</v>
      </c>
      <c r="G28" t="s">
        <v>3787</v>
      </c>
      <c r="I28" t="s">
        <v>2248</v>
      </c>
      <c r="J28" s="303" t="s">
        <v>3715</v>
      </c>
      <c r="O28" t="s">
        <v>3685</v>
      </c>
      <c r="P28">
        <v>2</v>
      </c>
      <c r="R28" t="s">
        <v>3788</v>
      </c>
    </row>
    <row r="29" spans="2:18" x14ac:dyDescent="0.3">
      <c r="B29" s="269" t="s">
        <v>1365</v>
      </c>
      <c r="C29" s="268">
        <f>SUMIF(BTS_매출관리!C:C,B29,BTS_매출관리!I:I)</f>
        <v>0</v>
      </c>
      <c r="D29" s="269">
        <f t="shared" si="0"/>
        <v>12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2:18" x14ac:dyDescent="0.3">
      <c r="B30" s="58" t="s">
        <v>2772</v>
      </c>
      <c r="C30" s="301">
        <f>SUMIF(BTS_매출관리!C:C,B30,BTS_매출관리!I:I)</f>
        <v>250000</v>
      </c>
      <c r="D30" s="58">
        <f t="shared" si="0"/>
        <v>8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2:18" x14ac:dyDescent="0.3">
      <c r="B31" s="58" t="s">
        <v>1321</v>
      </c>
      <c r="C31" s="301">
        <f>SUMIF(BTS_매출관리!C:C,B31,BTS_매출관리!I:I)</f>
        <v>0</v>
      </c>
      <c r="D31" s="58">
        <f t="shared" si="0"/>
        <v>12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12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2:17" x14ac:dyDescent="0.3">
      <c r="B33" s="269" t="s">
        <v>3615</v>
      </c>
      <c r="C33" s="268">
        <f>SUMIF(BTS_매출관리!C:C,B33,BTS_매출관리!I:I)</f>
        <v>0</v>
      </c>
      <c r="D33" s="269">
        <f t="shared" si="0"/>
        <v>12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12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2:17" x14ac:dyDescent="0.3">
      <c r="B35" s="58" t="s">
        <v>1280</v>
      </c>
      <c r="C35" s="301">
        <f>SUMIF(BTS_매출관리!C:C,B35,BTS_매출관리!I:I)</f>
        <v>0</v>
      </c>
      <c r="D35" s="58">
        <f t="shared" si="0"/>
        <v>12</v>
      </c>
      <c r="F35" t="s">
        <v>3670</v>
      </c>
      <c r="G35" t="s">
        <v>3787</v>
      </c>
      <c r="O35" t="s">
        <v>3691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12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12</v>
      </c>
      <c r="F37" t="s">
        <v>3672</v>
      </c>
      <c r="G37" t="s">
        <v>3781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12</v>
      </c>
      <c r="F38" t="s">
        <v>3673</v>
      </c>
      <c r="G38" t="s">
        <v>3787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12</v>
      </c>
      <c r="F39" t="s">
        <v>3674</v>
      </c>
      <c r="G39" t="s">
        <v>3787</v>
      </c>
    </row>
    <row r="40" spans="2:17" x14ac:dyDescent="0.3">
      <c r="B40" s="58" t="s">
        <v>1287</v>
      </c>
      <c r="C40" s="301">
        <f>SUMIF(BTS_매출관리!C:C,B40,BTS_매출관리!I:I)</f>
        <v>0</v>
      </c>
      <c r="D40" s="58">
        <f t="shared" si="0"/>
        <v>12</v>
      </c>
      <c r="F40" t="s">
        <v>3675</v>
      </c>
      <c r="G40" t="s">
        <v>3787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12</v>
      </c>
      <c r="F41" t="s">
        <v>3677</v>
      </c>
      <c r="G41" t="s">
        <v>3781</v>
      </c>
    </row>
    <row r="42" spans="2:17" x14ac:dyDescent="0.3">
      <c r="B42" s="58" t="s">
        <v>1479</v>
      </c>
      <c r="C42" s="301">
        <f>SUMIF(BTS_매출관리!C:C,B42,BTS_매출관리!I:I)</f>
        <v>0</v>
      </c>
      <c r="D42" s="58">
        <f t="shared" si="0"/>
        <v>12</v>
      </c>
      <c r="F42" t="s">
        <v>1319</v>
      </c>
      <c r="G42" t="s">
        <v>3787</v>
      </c>
    </row>
    <row r="43" spans="2:17" x14ac:dyDescent="0.3">
      <c r="B43" s="269" t="s">
        <v>1225</v>
      </c>
      <c r="C43" s="268">
        <f>SUMIF(BTS_매출관리!C:C,B43,BTS_매출관리!I:I)</f>
        <v>0</v>
      </c>
      <c r="D43" s="269">
        <f t="shared" si="0"/>
        <v>12</v>
      </c>
      <c r="F43" t="s">
        <v>3769</v>
      </c>
      <c r="G43" t="s">
        <v>3781</v>
      </c>
    </row>
    <row r="44" spans="2:17" x14ac:dyDescent="0.3">
      <c r="B44" s="58" t="s">
        <v>1278</v>
      </c>
      <c r="C44" s="301">
        <f>SUMIF(BTS_매출관리!C:C,B44,BTS_매출관리!I:I)</f>
        <v>110000</v>
      </c>
      <c r="D44" s="58">
        <f t="shared" si="0"/>
        <v>11</v>
      </c>
      <c r="F44" t="s">
        <v>3770</v>
      </c>
      <c r="G44" t="s">
        <v>3781</v>
      </c>
    </row>
    <row r="45" spans="2:17" x14ac:dyDescent="0.3">
      <c r="B45" s="269" t="s">
        <v>1311</v>
      </c>
      <c r="C45" s="268">
        <f>SUMIF(BTS_매출관리!C:C,B45,BTS_매출관리!I:I)</f>
        <v>0</v>
      </c>
      <c r="D45" s="269">
        <f t="shared" si="0"/>
        <v>12</v>
      </c>
      <c r="F45" t="s">
        <v>3771</v>
      </c>
      <c r="G45" t="s">
        <v>3781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12</v>
      </c>
      <c r="F46" t="s">
        <v>3783</v>
      </c>
      <c r="G46" t="s">
        <v>3781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12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12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12</v>
      </c>
      <c r="F49" t="s">
        <v>1312</v>
      </c>
      <c r="G49" t="s">
        <v>3787</v>
      </c>
    </row>
    <row r="50" spans="2:7" x14ac:dyDescent="0.3">
      <c r="B50" s="269" t="s">
        <v>1286</v>
      </c>
      <c r="C50" s="268">
        <f>SUMIF(BTS_매출관리!C:C,B50,BTS_매출관리!I:I)</f>
        <v>1680000</v>
      </c>
      <c r="D50" s="269">
        <f t="shared" si="0"/>
        <v>2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12</v>
      </c>
    </row>
    <row r="52" spans="2:7" x14ac:dyDescent="0.3">
      <c r="B52" t="s">
        <v>3256</v>
      </c>
      <c r="C52" s="300">
        <f>SUMIF(BTS_매출관리!C:C,B52,BTS_매출관리!I:I)</f>
        <v>1300000</v>
      </c>
      <c r="D52">
        <f t="shared" si="0"/>
        <v>3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12</v>
      </c>
    </row>
    <row r="54" spans="2:7" x14ac:dyDescent="0.3">
      <c r="B54" t="s">
        <v>1346</v>
      </c>
      <c r="C54" s="300">
        <f>SUMIF(BTS_매출관리!C:C,B54,BTS_매출관리!I:I)</f>
        <v>0</v>
      </c>
      <c r="D54">
        <f t="shared" si="0"/>
        <v>12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12</v>
      </c>
    </row>
    <row r="56" spans="2:7" x14ac:dyDescent="0.3">
      <c r="B56" s="47" t="s">
        <v>1016</v>
      </c>
      <c r="C56" s="302">
        <f>SUMIF(BTS_매출관리!C:C,B56,BTS_매출관리!I:I)</f>
        <v>0</v>
      </c>
      <c r="D56" s="47">
        <f t="shared" si="0"/>
        <v>12</v>
      </c>
    </row>
    <row r="57" spans="2:7" x14ac:dyDescent="0.3">
      <c r="B57" s="47" t="s">
        <v>1775</v>
      </c>
      <c r="C57" s="302">
        <f>SUMIF(BTS_매출관리!C:C,B57,BTS_매출관리!I:I)</f>
        <v>2100000</v>
      </c>
      <c r="D57" s="47">
        <f t="shared" si="0"/>
        <v>1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12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12</v>
      </c>
    </row>
    <row r="60" spans="2:7" x14ac:dyDescent="0.3">
      <c r="B60" s="47" t="s">
        <v>1298</v>
      </c>
      <c r="C60" s="302">
        <f>SUMIF(BTS_매출관리!C:C,B60,BTS_매출관리!I:I)</f>
        <v>550000</v>
      </c>
      <c r="D60" s="47">
        <f t="shared" si="0"/>
        <v>5</v>
      </c>
    </row>
    <row r="61" spans="2:7" x14ac:dyDescent="0.3">
      <c r="B61" s="47" t="s">
        <v>1337</v>
      </c>
      <c r="C61" s="302">
        <f>SUMIF(BTS_매출관리!C:C,B61,BTS_매출관리!I:I)</f>
        <v>0</v>
      </c>
      <c r="D61" s="47">
        <f t="shared" si="0"/>
        <v>12</v>
      </c>
    </row>
    <row r="62" spans="2:7" x14ac:dyDescent="0.3">
      <c r="B62" s="47" t="s">
        <v>1262</v>
      </c>
      <c r="C62" s="302">
        <f>SUMIF(BTS_매출관리!C:C,B62,BTS_매출관리!I:I)</f>
        <v>0</v>
      </c>
      <c r="D62" s="47">
        <f t="shared" si="0"/>
        <v>12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12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12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12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12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12</v>
      </c>
    </row>
    <row r="68" spans="2:4" x14ac:dyDescent="0.3">
      <c r="B68" t="s">
        <v>981</v>
      </c>
      <c r="C68" s="300">
        <f>SUMIF(BTS_매출관리!C:C,B68,BTS_매출관리!I:I)</f>
        <v>0</v>
      </c>
      <c r="D68" s="47">
        <f t="shared" si="1"/>
        <v>12</v>
      </c>
    </row>
    <row r="69" spans="2:4" x14ac:dyDescent="0.3">
      <c r="B69" s="47" t="s">
        <v>1294</v>
      </c>
      <c r="C69" s="302">
        <f>SUMIF(BTS_매출관리!C:C,B69,BTS_매출관리!I:I)</f>
        <v>0</v>
      </c>
      <c r="D69" s="47">
        <f t="shared" si="1"/>
        <v>12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12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12</v>
      </c>
    </row>
    <row r="72" spans="2:4" x14ac:dyDescent="0.3">
      <c r="B72" s="47" t="s">
        <v>2853</v>
      </c>
      <c r="C72" s="302">
        <f>SUMIF(BTS_매출관리!C:C,B72,BTS_매출관리!I:I)</f>
        <v>0</v>
      </c>
      <c r="D72" s="47">
        <f t="shared" si="1"/>
        <v>12</v>
      </c>
    </row>
    <row r="73" spans="2:4" x14ac:dyDescent="0.3">
      <c r="B73" s="47" t="s">
        <v>1347</v>
      </c>
      <c r="C73" s="302">
        <f>SUMIF(BTS_매출관리!C:C,B73,BTS_매출관리!I:I)</f>
        <v>0</v>
      </c>
      <c r="D73" s="47">
        <f t="shared" si="1"/>
        <v>12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12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12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12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12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12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12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12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12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12</v>
      </c>
    </row>
    <row r="83" spans="2:4" x14ac:dyDescent="0.3">
      <c r="B83" t="s">
        <v>2745</v>
      </c>
      <c r="C83" s="52">
        <f>SUMIF(BTS_매출관리!C:C,B83,BTS_매출관리!I:I)</f>
        <v>0</v>
      </c>
      <c r="D83">
        <f t="shared" si="1"/>
        <v>12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12</v>
      </c>
    </row>
    <row r="85" spans="2:4" x14ac:dyDescent="0.3">
      <c r="B85" t="s">
        <v>3528</v>
      </c>
      <c r="C85" s="52">
        <f>SUMIF(BTS_매출관리!C:C,B85,BTS_매출관리!I:I)</f>
        <v>0</v>
      </c>
      <c r="D85">
        <f t="shared" si="1"/>
        <v>12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12</v>
      </c>
    </row>
    <row r="87" spans="2:4" x14ac:dyDescent="0.3">
      <c r="B87" t="s">
        <v>1895</v>
      </c>
      <c r="C87" s="300">
        <f>SUMIF(BTS_매출관리!C:C,B87,BTS_매출관리!I:I)</f>
        <v>0</v>
      </c>
      <c r="D87">
        <f t="shared" si="1"/>
        <v>12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12</v>
      </c>
    </row>
    <row r="89" spans="2:4" x14ac:dyDescent="0.3">
      <c r="B89" t="s">
        <v>1274</v>
      </c>
      <c r="C89" s="300">
        <f>SUMIF(BTS_매출관리!C:C,B89,BTS_매출관리!I:I)</f>
        <v>0</v>
      </c>
      <c r="D89">
        <f t="shared" si="1"/>
        <v>12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12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12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12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12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12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12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12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12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12</v>
      </c>
    </row>
    <row r="99" spans="2:4" x14ac:dyDescent="0.3">
      <c r="B99" t="s">
        <v>1266</v>
      </c>
      <c r="C99" s="300">
        <f>SUMIF(BTS_매출관리!C:C,B99,BTS_매출관리!I:I)</f>
        <v>0</v>
      </c>
      <c r="D99">
        <f t="shared" si="1"/>
        <v>12</v>
      </c>
    </row>
    <row r="100" spans="2:4" x14ac:dyDescent="0.3">
      <c r="B100" t="s">
        <v>2777</v>
      </c>
      <c r="C100" s="52">
        <f>SUMIF(BTS_매출관리!C:C,B100,BTS_매출관리!I:I)</f>
        <v>0</v>
      </c>
      <c r="D100">
        <f t="shared" si="1"/>
        <v>12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12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12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12</v>
      </c>
    </row>
    <row r="104" spans="2:4" x14ac:dyDescent="0.3">
      <c r="B104" t="s">
        <v>2730</v>
      </c>
      <c r="C104" s="52">
        <f>SUMIF(BTS_매출관리!C:C,B104,BTS_매출관리!I:I)</f>
        <v>0</v>
      </c>
      <c r="D104">
        <f t="shared" si="1"/>
        <v>12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12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12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12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12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12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12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12</v>
      </c>
    </row>
    <row r="112" spans="2:4" x14ac:dyDescent="0.3">
      <c r="B112" t="s">
        <v>2138</v>
      </c>
      <c r="C112" s="52">
        <f>SUMIF(BTS_매출관리!C:C,B112,BTS_매출관리!I:I)</f>
        <v>450000</v>
      </c>
      <c r="D112">
        <f t="shared" si="1"/>
        <v>7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12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12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12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12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12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12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12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12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12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12</v>
      </c>
    </row>
    <row r="123" spans="2:4" x14ac:dyDescent="0.3">
      <c r="B123" t="s">
        <v>3065</v>
      </c>
      <c r="C123" s="52">
        <f>SUMIF(BTS_매출관리!C:C,B123,BTS_매출관리!I:I)</f>
        <v>0</v>
      </c>
      <c r="D123">
        <f t="shared" si="1"/>
        <v>12</v>
      </c>
    </row>
    <row r="124" spans="2:4" x14ac:dyDescent="0.3">
      <c r="B124" t="s">
        <v>1339</v>
      </c>
      <c r="C124" s="52">
        <f>SUMIF(BTS_매출관리!C:C,B124,BTS_매출관리!I:I)</f>
        <v>0</v>
      </c>
      <c r="D124">
        <f t="shared" si="1"/>
        <v>12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12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12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12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12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12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12</v>
      </c>
    </row>
    <row r="131" spans="2:4" x14ac:dyDescent="0.3">
      <c r="B131" t="s">
        <v>3556</v>
      </c>
      <c r="C131" s="52">
        <f>SUMIF(BTS_매출관리!C:C,B131,BTS_매출관리!I:I)</f>
        <v>0</v>
      </c>
      <c r="D131">
        <f t="shared" si="2"/>
        <v>12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12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12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12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12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12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12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12</v>
      </c>
    </row>
    <row r="139" spans="2:4" x14ac:dyDescent="0.3">
      <c r="B139" t="s">
        <v>1288</v>
      </c>
      <c r="C139" s="300">
        <f>SUMIF(BTS_매출관리!C:C,B139,BTS_매출관리!I:I)</f>
        <v>0</v>
      </c>
      <c r="D139">
        <f t="shared" si="2"/>
        <v>12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12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12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12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12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12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12</v>
      </c>
    </row>
    <row r="146" spans="2:4" x14ac:dyDescent="0.3">
      <c r="B146" t="s">
        <v>2044</v>
      </c>
      <c r="C146" s="52">
        <f>SUMIF(BTS_매출관리!C:C,B146,BTS_매출관리!I:I)</f>
        <v>0</v>
      </c>
      <c r="D146">
        <f t="shared" si="2"/>
        <v>12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12</v>
      </c>
    </row>
    <row r="148" spans="2:4" x14ac:dyDescent="0.3">
      <c r="B148" t="s">
        <v>3487</v>
      </c>
      <c r="C148" s="52">
        <f>SUMIF(BTS_매출관리!C:C,B148,BTS_매출관리!I:I)</f>
        <v>0</v>
      </c>
      <c r="D148">
        <f t="shared" si="2"/>
        <v>12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12</v>
      </c>
    </row>
    <row r="150" spans="2:4" x14ac:dyDescent="0.3">
      <c r="B150" t="s">
        <v>3706</v>
      </c>
      <c r="C150" s="52">
        <f>SUMIF(BTS_매출관리!C:C,B150,BTS_매출관리!I:I)</f>
        <v>0</v>
      </c>
      <c r="D150">
        <f t="shared" si="2"/>
        <v>12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12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12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12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12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12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12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12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12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12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12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12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12</v>
      </c>
    </row>
    <row r="163" spans="2:4" x14ac:dyDescent="0.3">
      <c r="B163" t="s">
        <v>1277</v>
      </c>
      <c r="C163" s="52">
        <f>SUMIF(BTS_매출관리!C:C,B163,BTS_매출관리!I:I)</f>
        <v>200000</v>
      </c>
      <c r="D163">
        <f t="shared" si="2"/>
        <v>10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12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12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12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12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12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12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12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12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12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12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12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12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12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12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12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12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12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12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12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12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12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12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12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12</v>
      </c>
    </row>
    <row r="188" spans="2:4" x14ac:dyDescent="0.3">
      <c r="C188" s="52">
        <f>SUMIF(BTS_매출관리!C:C,B188,BTS_매출관리!I:I)</f>
        <v>0</v>
      </c>
      <c r="D188">
        <f t="shared" si="2"/>
        <v>12</v>
      </c>
    </row>
    <row r="189" spans="2:4" x14ac:dyDescent="0.3">
      <c r="C189" s="52">
        <f>SUMIF(BTS_매출관리!C:C,B189,BTS_매출관리!I:I)</f>
        <v>0</v>
      </c>
      <c r="D189">
        <f t="shared" si="2"/>
        <v>12</v>
      </c>
    </row>
    <row r="190" spans="2:4" x14ac:dyDescent="0.3">
      <c r="C190" s="52">
        <f>SUMIF(BTS_매출관리!C:C,B190,BTS_매출관리!I:I)</f>
        <v>0</v>
      </c>
      <c r="D190">
        <f t="shared" si="2"/>
        <v>12</v>
      </c>
    </row>
    <row r="191" spans="2:4" x14ac:dyDescent="0.3">
      <c r="C191" s="52">
        <f>SUMIF(BTS_매출관리!C:C,B191,BTS_매출관리!I:I)</f>
        <v>0</v>
      </c>
      <c r="D191">
        <f t="shared" si="2"/>
        <v>12</v>
      </c>
    </row>
    <row r="192" spans="2:4" x14ac:dyDescent="0.3">
      <c r="C192" s="52">
        <f>SUMIF(BTS_매출관리!C:C,B192,BTS_매출관리!I:I)</f>
        <v>0</v>
      </c>
      <c r="D192">
        <f t="shared" si="2"/>
        <v>12</v>
      </c>
    </row>
    <row r="193" spans="3:4" x14ac:dyDescent="0.3">
      <c r="C193" s="52">
        <f>SUMIF(BTS_매출관리!C:C,B193,BTS_매출관리!I:I)</f>
        <v>0</v>
      </c>
      <c r="D193">
        <f t="shared" si="2"/>
        <v>12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12</v>
      </c>
    </row>
    <row r="195" spans="3:4" x14ac:dyDescent="0.3">
      <c r="C195" s="52">
        <f>SUMIF(BTS_매출관리!C:C,B195,BTS_매출관리!I:I)</f>
        <v>0</v>
      </c>
      <c r="D195">
        <f t="shared" si="3"/>
        <v>12</v>
      </c>
    </row>
    <row r="196" spans="3:4" x14ac:dyDescent="0.3">
      <c r="C196" s="52">
        <f>SUMIF(BTS_매출관리!C:C,B196,BTS_매출관리!I:I)</f>
        <v>0</v>
      </c>
      <c r="D196">
        <f t="shared" si="3"/>
        <v>12</v>
      </c>
    </row>
    <row r="197" spans="3:4" x14ac:dyDescent="0.3">
      <c r="C197" s="52">
        <f>SUMIF(BTS_매출관리!C:C,B197,BTS_매출관리!I:I)</f>
        <v>0</v>
      </c>
      <c r="D197">
        <f t="shared" si="3"/>
        <v>12</v>
      </c>
    </row>
    <row r="198" spans="3:4" x14ac:dyDescent="0.3">
      <c r="C198" s="52">
        <f>SUMIF(BTS_매출관리!C:C,B198,BTS_매출관리!I:I)</f>
        <v>0</v>
      </c>
      <c r="D198">
        <f t="shared" si="3"/>
        <v>12</v>
      </c>
    </row>
    <row r="199" spans="3:4" x14ac:dyDescent="0.3">
      <c r="C199" s="52">
        <f>SUMIF(BTS_매출관리!C:C,B199,BTS_매출관리!I:I)</f>
        <v>0</v>
      </c>
      <c r="D199">
        <f t="shared" si="3"/>
        <v>12</v>
      </c>
    </row>
    <row r="200" spans="3:4" x14ac:dyDescent="0.3">
      <c r="C200" s="52">
        <f>SUMIF(BTS_매출관리!C:C,B200,BTS_매출관리!I:I)</f>
        <v>0</v>
      </c>
      <c r="D200">
        <f t="shared" si="3"/>
        <v>12</v>
      </c>
    </row>
    <row r="201" spans="3:4" x14ac:dyDescent="0.3">
      <c r="C201" s="52">
        <f>SUMIF(BTS_매출관리!C:C,B201,BTS_매출관리!I:I)</f>
        <v>0</v>
      </c>
      <c r="D201">
        <f t="shared" si="3"/>
        <v>12</v>
      </c>
    </row>
    <row r="202" spans="3:4" x14ac:dyDescent="0.3">
      <c r="C202" s="52">
        <f>SUMIF(BTS_매출관리!C:C,B202,BTS_매출관리!I:I)</f>
        <v>0</v>
      </c>
      <c r="D202">
        <f t="shared" si="3"/>
        <v>12</v>
      </c>
    </row>
    <row r="203" spans="3:4" x14ac:dyDescent="0.3">
      <c r="C203" s="52">
        <f>SUMIF(BTS_매출관리!C:C,B203,BTS_매출관리!I:I)</f>
        <v>0</v>
      </c>
      <c r="D203">
        <f t="shared" si="3"/>
        <v>12</v>
      </c>
    </row>
    <row r="204" spans="3:4" x14ac:dyDescent="0.3">
      <c r="C204" s="52">
        <f>SUMIF(BTS_매출관리!C:C,B204,BTS_매출관리!I:I)</f>
        <v>0</v>
      </c>
      <c r="D204">
        <f t="shared" si="3"/>
        <v>12</v>
      </c>
    </row>
    <row r="205" spans="3:4" x14ac:dyDescent="0.3">
      <c r="C205" s="52">
        <f>SUMIF(BTS_매출관리!C:C,B205,BTS_매출관리!I:I)</f>
        <v>0</v>
      </c>
      <c r="D205">
        <f t="shared" si="3"/>
        <v>12</v>
      </c>
    </row>
    <row r="206" spans="3:4" x14ac:dyDescent="0.3">
      <c r="C206" s="52">
        <f>SUMIF(BTS_매출관리!C:C,B206,BTS_매출관리!I:I)</f>
        <v>0</v>
      </c>
      <c r="D206">
        <f t="shared" si="3"/>
        <v>12</v>
      </c>
    </row>
    <row r="207" spans="3:4" x14ac:dyDescent="0.3">
      <c r="C207" s="52">
        <f>SUMIF(BTS_매출관리!C:C,B207,BTS_매출관리!I:I)</f>
        <v>0</v>
      </c>
      <c r="D207">
        <f t="shared" si="3"/>
        <v>12</v>
      </c>
    </row>
    <row r="208" spans="3:4" x14ac:dyDescent="0.3">
      <c r="C208" s="52">
        <f>SUMIF(BTS_매출관리!C:C,B208,BTS_매출관리!I:I)</f>
        <v>0</v>
      </c>
      <c r="D208">
        <f t="shared" si="3"/>
        <v>12</v>
      </c>
    </row>
    <row r="209" spans="3:4" x14ac:dyDescent="0.3">
      <c r="C209" s="52">
        <f>SUMIF(BTS_매출관리!C:C,B209,BTS_매출관리!I:I)</f>
        <v>0</v>
      </c>
      <c r="D209">
        <f t="shared" si="3"/>
        <v>12</v>
      </c>
    </row>
    <row r="210" spans="3:4" x14ac:dyDescent="0.3">
      <c r="C210" s="52">
        <f>SUMIF(BTS_매출관리!C:C,B210,BTS_매출관리!I:I)</f>
        <v>0</v>
      </c>
      <c r="D210">
        <f t="shared" si="3"/>
        <v>12</v>
      </c>
    </row>
    <row r="211" spans="3:4" x14ac:dyDescent="0.3">
      <c r="C211" s="52">
        <f>SUMIF(BTS_매출관리!C:C,B211,BTS_매출관리!I:I)</f>
        <v>0</v>
      </c>
      <c r="D211">
        <f t="shared" si="3"/>
        <v>12</v>
      </c>
    </row>
    <row r="212" spans="3:4" x14ac:dyDescent="0.3">
      <c r="C212" s="52">
        <f>SUMIF(BTS_매출관리!C:C,B212,BTS_매출관리!I:I)</f>
        <v>0</v>
      </c>
      <c r="D212">
        <f t="shared" si="3"/>
        <v>12</v>
      </c>
    </row>
    <row r="213" spans="3:4" x14ac:dyDescent="0.3">
      <c r="C213" s="52">
        <f>SUMIF(BTS_매출관리!C:C,B213,BTS_매출관리!I:I)</f>
        <v>0</v>
      </c>
      <c r="D213">
        <f t="shared" si="3"/>
        <v>12</v>
      </c>
    </row>
    <row r="214" spans="3:4" x14ac:dyDescent="0.3">
      <c r="C214" s="52">
        <f>SUMIF(BTS_매출관리!C:C,B214,BTS_매출관리!I:I)</f>
        <v>0</v>
      </c>
      <c r="D214">
        <f t="shared" si="3"/>
        <v>12</v>
      </c>
    </row>
    <row r="215" spans="3:4" x14ac:dyDescent="0.3">
      <c r="C215" s="52">
        <f>SUMIF(BTS_매출관리!C:C,B215,BTS_매출관리!I:I)</f>
        <v>0</v>
      </c>
      <c r="D215">
        <f t="shared" si="3"/>
        <v>12</v>
      </c>
    </row>
    <row r="216" spans="3:4" x14ac:dyDescent="0.3">
      <c r="C216" s="52">
        <f>SUMIF(BTS_매출관리!C:C,B216,BTS_매출관리!I:I)</f>
        <v>0</v>
      </c>
      <c r="D216">
        <f t="shared" si="3"/>
        <v>12</v>
      </c>
    </row>
    <row r="217" spans="3:4" x14ac:dyDescent="0.3">
      <c r="C217" s="52">
        <f>SUMIF(BTS_매출관리!C:C,B217,BTS_매출관리!I:I)</f>
        <v>0</v>
      </c>
      <c r="D217">
        <f t="shared" si="3"/>
        <v>12</v>
      </c>
    </row>
    <row r="218" spans="3:4" x14ac:dyDescent="0.3">
      <c r="C218" s="52">
        <f>SUMIF(BTS_매출관리!C:C,B218,BTS_매출관리!I:I)</f>
        <v>0</v>
      </c>
      <c r="D218">
        <f t="shared" si="3"/>
        <v>12</v>
      </c>
    </row>
    <row r="219" spans="3:4" x14ac:dyDescent="0.3">
      <c r="C219" s="52">
        <f>SUMIF(BTS_매출관리!C:C,B219,BTS_매출관리!I:I)</f>
        <v>0</v>
      </c>
      <c r="D219">
        <f t="shared" si="3"/>
        <v>12</v>
      </c>
    </row>
    <row r="220" spans="3:4" x14ac:dyDescent="0.3">
      <c r="C220" s="52">
        <f>SUMIF(BTS_매출관리!C:C,B220,BTS_매출관리!I:I)</f>
        <v>0</v>
      </c>
      <c r="D220">
        <f t="shared" si="3"/>
        <v>12</v>
      </c>
    </row>
    <row r="221" spans="3:4" x14ac:dyDescent="0.3">
      <c r="C221" s="52">
        <f>SUMIF(BTS_매출관리!C:C,B221,BTS_매출관리!I:I)</f>
        <v>0</v>
      </c>
      <c r="D221">
        <f t="shared" si="3"/>
        <v>12</v>
      </c>
    </row>
    <row r="222" spans="3:4" x14ac:dyDescent="0.3">
      <c r="C222" s="52">
        <f>SUMIF(BTS_매출관리!C:C,B222,BTS_매출관리!I:I)</f>
        <v>0</v>
      </c>
      <c r="D222">
        <f t="shared" si="3"/>
        <v>12</v>
      </c>
    </row>
    <row r="223" spans="3:4" x14ac:dyDescent="0.3">
      <c r="C223" s="52">
        <f>SUMIF(BTS_매출관리!C:C,B223,BTS_매출관리!I:I)</f>
        <v>0</v>
      </c>
      <c r="D223">
        <f t="shared" si="3"/>
        <v>12</v>
      </c>
    </row>
    <row r="224" spans="3:4" x14ac:dyDescent="0.3">
      <c r="C224" s="52">
        <f>SUMIF(BTS_매출관리!C:C,B224,BTS_매출관리!I:I)</f>
        <v>0</v>
      </c>
      <c r="D224">
        <f t="shared" si="3"/>
        <v>12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1162</v>
      </c>
      <c r="B3" s="37" t="s">
        <v>59</v>
      </c>
      <c r="C3" s="497" t="s">
        <v>1532</v>
      </c>
      <c r="D3" s="498"/>
      <c r="E3" s="498"/>
      <c r="F3" s="498"/>
      <c r="G3" s="498"/>
      <c r="H3" s="498"/>
      <c r="I3" s="498"/>
      <c r="J3" s="499"/>
      <c r="K3" s="343" t="s">
        <v>1163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1091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1128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1162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1163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00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1525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4774</v>
      </c>
      <c r="D1368" t="s">
        <v>4780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4781</v>
      </c>
    </row>
    <row r="1370" spans="1:4" x14ac:dyDescent="0.3">
      <c r="A1370">
        <v>1394</v>
      </c>
      <c r="B1370" s="13">
        <v>46024</v>
      </c>
      <c r="C1370" t="s">
        <v>4777</v>
      </c>
      <c r="D1370" t="s">
        <v>4782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4783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4784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4785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4786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4789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4792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4793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4794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4796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4797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4798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4808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4809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4810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4811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4812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4815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4816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4821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4822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4823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4825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4832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4833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4834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4836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4837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4845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4847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4850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4851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4852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4853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4854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4855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4862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4863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4864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4865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4866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4867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4868</v>
      </c>
    </row>
    <row r="1413" spans="1:4" x14ac:dyDescent="0.3">
      <c r="A1413">
        <v>1437</v>
      </c>
      <c r="B1413" s="13">
        <v>46034</v>
      </c>
      <c r="C1413" t="s">
        <v>4856</v>
      </c>
      <c r="D1413" t="s">
        <v>4869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4870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4871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4872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4873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4874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4875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4877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4879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4881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4884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4885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4888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4890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4904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4905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4906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4907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4908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4909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4910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4911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4913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4915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4916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4917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4928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4929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4930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4932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4933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4934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4937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4940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4941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4943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4944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4945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4947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4949</v>
      </c>
    </row>
    <row r="1455" spans="1:4" x14ac:dyDescent="0.3">
      <c r="A1455">
        <v>1479</v>
      </c>
      <c r="B1455" s="13">
        <v>46045</v>
      </c>
      <c r="C1455" t="s">
        <v>4950</v>
      </c>
      <c r="D1455" t="s">
        <v>4955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4960</v>
      </c>
    </row>
    <row r="1459" spans="1:4" x14ac:dyDescent="0.3">
      <c r="A1459">
        <v>1483</v>
      </c>
      <c r="B1459" s="13">
        <v>46045</v>
      </c>
      <c r="C1459" t="s">
        <v>4961</v>
      </c>
      <c r="D1459" t="s">
        <v>4962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4969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4970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4971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4972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4973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4974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4977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4978</v>
      </c>
    </row>
    <row r="1468" spans="1:4" x14ac:dyDescent="0.3">
      <c r="A1468">
        <v>1492</v>
      </c>
      <c r="B1468" s="13">
        <v>46049</v>
      </c>
      <c r="C1468" t="s">
        <v>4982</v>
      </c>
      <c r="D1468" t="s">
        <v>4985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4987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4988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4989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4990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4991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4996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4997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4998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4999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5000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5001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5003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5005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5006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5007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5008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5010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5015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5021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5025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5027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5028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5029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5030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5031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5033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5034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5050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5051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5052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5053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5054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4918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220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5019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5045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2110000</v>
      </c>
      <c r="I10" s="52" t="s">
        <v>5045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5019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200000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15315500.200000003</v>
      </c>
      <c r="I17" s="52" t="s">
        <v>5045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5045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4895</v>
      </c>
      <c r="H20" s="194">
        <f>SUMIF(주문_리스트!C:C,거래처!B20,주문_리스트!K:K)+SUMIF(주문_리스트!C:C,거래처!B20,주문_리스트!L:L)-10000</f>
        <v>384999.69999999925</v>
      </c>
      <c r="I20" s="52" t="s">
        <v>5045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4919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5045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4979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1350000</v>
      </c>
      <c r="I37" s="52" t="s">
        <v>5019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494999.89999999851</v>
      </c>
      <c r="I38" s="52" t="s">
        <v>5045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4994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4979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0</v>
      </c>
      <c r="I54" s="52" t="s">
        <v>5019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1100000</v>
      </c>
      <c r="I57" s="52" t="s">
        <v>5045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4968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  <c r="I73" s="52" t="s">
        <v>5045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5019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80000</v>
      </c>
      <c r="I76" s="52" t="s">
        <v>5019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4827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1200000</v>
      </c>
      <c r="I79" s="52" t="s">
        <v>5045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5045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0</v>
      </c>
      <c r="I94" s="52" t="s">
        <v>5019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5045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5019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4767</v>
      </c>
    </row>
    <row r="102" spans="1:9" x14ac:dyDescent="0.3">
      <c r="A102" s="47">
        <v>101</v>
      </c>
      <c r="B102" t="s">
        <v>1346</v>
      </c>
      <c r="C102" t="s">
        <v>4891</v>
      </c>
      <c r="E102" t="s">
        <v>4892</v>
      </c>
      <c r="F102" t="s">
        <v>4893</v>
      </c>
      <c r="G102" t="s">
        <v>4894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4919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5045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2100000</v>
      </c>
      <c r="I113" s="52" t="s">
        <v>5045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800000</v>
      </c>
      <c r="I114" s="52" t="s">
        <v>5045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5019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4994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4842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5019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5019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5045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5019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1300000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4994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1550000</v>
      </c>
      <c r="I191" s="52" t="s">
        <v>5045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4774</v>
      </c>
      <c r="C213" t="s">
        <v>4775</v>
      </c>
      <c r="E213" t="s">
        <v>4776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4777</v>
      </c>
      <c r="C214" t="s">
        <v>4778</v>
      </c>
      <c r="E214" t="s">
        <v>4779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4857</v>
      </c>
      <c r="C215" t="s">
        <v>4858</v>
      </c>
      <c r="E215" t="s">
        <v>4859</v>
      </c>
      <c r="F215" t="s">
        <v>4860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4901</v>
      </c>
      <c r="E216" t="s">
        <v>4902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4951</v>
      </c>
      <c r="C217" t="s">
        <v>4952</v>
      </c>
      <c r="E217" t="s">
        <v>4953</v>
      </c>
      <c r="F217" t="s">
        <v>4954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4982</v>
      </c>
      <c r="C218" t="s">
        <v>4983</v>
      </c>
      <c r="E218" t="s">
        <v>4984</v>
      </c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8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activeCell="C286" sqref="C286:F287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292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-79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-27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-160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-79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-73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-78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-78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-61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4818</v>
      </c>
      <c r="D88" s="288" t="s">
        <v>1714</v>
      </c>
      <c r="E88" s="288" t="s">
        <v>4818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4828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-160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-18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4926</v>
      </c>
      <c r="D205" s="288" t="s">
        <v>4925</v>
      </c>
      <c r="E205" s="288" t="s">
        <v>4926</v>
      </c>
      <c r="F205" s="52">
        <v>900000</v>
      </c>
      <c r="H205">
        <v>0</v>
      </c>
      <c r="I205" s="52" t="s">
        <v>4927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4791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4813</v>
      </c>
      <c r="D275" s="288" t="s">
        <v>4814</v>
      </c>
      <c r="E275" s="288" t="s">
        <v>4813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4819</v>
      </c>
      <c r="D276" s="288" t="s">
        <v>4160</v>
      </c>
      <c r="E276" s="288" t="s">
        <v>4819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4829</v>
      </c>
      <c r="D277" s="288" t="s">
        <v>4830</v>
      </c>
      <c r="E277" s="288" t="s">
        <v>4829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4835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4839</v>
      </c>
      <c r="D279" s="288" t="s">
        <v>4840</v>
      </c>
      <c r="E279" s="288" t="s">
        <v>4839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4848</v>
      </c>
      <c r="D280" s="288" t="s">
        <v>4849</v>
      </c>
      <c r="E280" s="288" t="s">
        <v>4848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4886</v>
      </c>
      <c r="D281" s="288" t="s">
        <v>4887</v>
      </c>
      <c r="E281" s="288" t="s">
        <v>4886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4896</v>
      </c>
      <c r="D282" s="288" t="s">
        <v>4897</v>
      </c>
      <c r="E282" s="288" t="s">
        <v>4896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4936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4938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4975</v>
      </c>
      <c r="D285" s="288" t="s">
        <v>4976</v>
      </c>
      <c r="E285" s="288" t="s">
        <v>4975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5011</v>
      </c>
      <c r="D286" s="288" t="s">
        <v>5012</v>
      </c>
      <c r="E286" s="288" t="s">
        <v>5011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5013</v>
      </c>
      <c r="D287" s="288" t="s">
        <v>5014</v>
      </c>
      <c r="E287" s="288" t="s">
        <v>5013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5032</v>
      </c>
      <c r="D288" s="288" t="s">
        <v>4897</v>
      </c>
      <c r="E288" s="288" t="s">
        <v>5032</v>
      </c>
      <c r="F288" s="52">
        <v>2100000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4602</v>
      </c>
      <c r="C1" s="307" t="s">
        <v>4575</v>
      </c>
      <c r="D1" s="309"/>
    </row>
    <row r="2" spans="1:4" ht="17.25" x14ac:dyDescent="0.3">
      <c r="A2" s="309"/>
      <c r="B2" s="307" t="s">
        <v>4603</v>
      </c>
      <c r="C2" s="307" t="s">
        <v>4574</v>
      </c>
      <c r="D2" s="309"/>
    </row>
    <row r="3" spans="1:4" ht="17.25" x14ac:dyDescent="0.3">
      <c r="A3" s="309"/>
      <c r="B3" s="307" t="s">
        <v>4604</v>
      </c>
      <c r="C3" s="307" t="s">
        <v>4576</v>
      </c>
      <c r="D3" s="309"/>
    </row>
    <row r="4" spans="1:4" ht="17.25" x14ac:dyDescent="0.3">
      <c r="A4" s="309"/>
      <c r="B4" s="307" t="s">
        <v>4605</v>
      </c>
      <c r="C4" s="307" t="s">
        <v>4577</v>
      </c>
      <c r="D4" s="309"/>
    </row>
    <row r="5" spans="1:4" ht="17.25" x14ac:dyDescent="0.3">
      <c r="A5" s="309"/>
      <c r="B5" s="307" t="s">
        <v>4606</v>
      </c>
      <c r="C5" s="307" t="s">
        <v>4578</v>
      </c>
      <c r="D5" s="309"/>
    </row>
    <row r="6" spans="1:4" ht="17.25" x14ac:dyDescent="0.3">
      <c r="A6" s="309"/>
      <c r="B6" s="307" t="s">
        <v>4607</v>
      </c>
      <c r="C6" s="307" t="s">
        <v>4579</v>
      </c>
      <c r="D6" s="309"/>
    </row>
    <row r="7" spans="1:4" ht="17.25" x14ac:dyDescent="0.3">
      <c r="A7" s="309"/>
      <c r="B7" s="307" t="s">
        <v>4608</v>
      </c>
      <c r="C7" s="307" t="s">
        <v>4580</v>
      </c>
      <c r="D7" s="309"/>
    </row>
    <row r="8" spans="1:4" ht="17.25" x14ac:dyDescent="0.3">
      <c r="A8" s="309"/>
      <c r="B8" s="307" t="s">
        <v>4609</v>
      </c>
      <c r="C8" s="307" t="s">
        <v>4581</v>
      </c>
      <c r="D8" s="309"/>
    </row>
    <row r="9" spans="1:4" ht="17.25" x14ac:dyDescent="0.3">
      <c r="A9" s="309"/>
      <c r="B9" s="307" t="s">
        <v>4610</v>
      </c>
      <c r="C9" s="307" t="s">
        <v>4582</v>
      </c>
      <c r="D9" s="309"/>
    </row>
    <row r="10" spans="1:4" ht="17.25" x14ac:dyDescent="0.3">
      <c r="A10" s="309"/>
      <c r="B10" s="307" t="s">
        <v>4605</v>
      </c>
      <c r="C10" s="307" t="s">
        <v>4583</v>
      </c>
      <c r="D10" s="309"/>
    </row>
    <row r="11" spans="1:4" ht="17.25" x14ac:dyDescent="0.3">
      <c r="A11" s="309"/>
      <c r="B11" s="307" t="s">
        <v>4611</v>
      </c>
      <c r="C11" s="307" t="s">
        <v>4584</v>
      </c>
      <c r="D11" s="309"/>
    </row>
    <row r="12" spans="1:4" ht="17.25" x14ac:dyDescent="0.3">
      <c r="A12" s="309"/>
      <c r="B12" s="307" t="s">
        <v>4612</v>
      </c>
      <c r="C12" s="307" t="s">
        <v>4585</v>
      </c>
      <c r="D12" s="309"/>
    </row>
    <row r="13" spans="1:4" ht="17.25" x14ac:dyDescent="0.3">
      <c r="A13" s="309"/>
      <c r="B13" s="307" t="s">
        <v>4613</v>
      </c>
      <c r="C13" s="307" t="s">
        <v>4586</v>
      </c>
      <c r="D13" s="309"/>
    </row>
    <row r="14" spans="1:4" ht="17.25" x14ac:dyDescent="0.3">
      <c r="A14" s="309"/>
      <c r="B14" s="307" t="s">
        <v>4614</v>
      </c>
      <c r="C14" s="307" t="s">
        <v>4587</v>
      </c>
      <c r="D14" s="309"/>
    </row>
    <row r="15" spans="1:4" ht="17.25" x14ac:dyDescent="0.3">
      <c r="A15" s="309"/>
      <c r="B15" s="307" t="s">
        <v>4615</v>
      </c>
      <c r="C15" s="307" t="s">
        <v>4588</v>
      </c>
      <c r="D15" s="309"/>
    </row>
    <row r="16" spans="1:4" ht="17.25" x14ac:dyDescent="0.3">
      <c r="A16" s="309"/>
      <c r="B16" s="307" t="s">
        <v>4616</v>
      </c>
      <c r="C16" s="307" t="s">
        <v>4589</v>
      </c>
      <c r="D16" s="309"/>
    </row>
    <row r="17" spans="1:4" ht="17.25" x14ac:dyDescent="0.3">
      <c r="A17" s="309"/>
      <c r="B17" s="307" t="s">
        <v>4617</v>
      </c>
      <c r="C17" s="307" t="s">
        <v>4590</v>
      </c>
      <c r="D17" s="309"/>
    </row>
    <row r="18" spans="1:4" ht="17.25" x14ac:dyDescent="0.3">
      <c r="A18" s="309"/>
      <c r="B18" s="307" t="s">
        <v>4618</v>
      </c>
      <c r="C18" s="307" t="s">
        <v>4591</v>
      </c>
      <c r="D18" s="309"/>
    </row>
    <row r="19" spans="1:4" ht="17.25" x14ac:dyDescent="0.3">
      <c r="A19" s="309"/>
      <c r="B19" s="307" t="s">
        <v>4619</v>
      </c>
      <c r="C19" s="307" t="s">
        <v>4592</v>
      </c>
      <c r="D19" s="309"/>
    </row>
    <row r="20" spans="1:4" ht="17.25" x14ac:dyDescent="0.3">
      <c r="A20" s="309"/>
      <c r="B20" s="307" t="s">
        <v>4620</v>
      </c>
      <c r="C20" s="307" t="s">
        <v>4593</v>
      </c>
      <c r="D20" s="309"/>
    </row>
    <row r="21" spans="1:4" ht="17.25" x14ac:dyDescent="0.3">
      <c r="A21" s="309"/>
      <c r="B21" s="307" t="s">
        <v>4621</v>
      </c>
      <c r="C21" s="307" t="s">
        <v>4594</v>
      </c>
      <c r="D21" s="309"/>
    </row>
    <row r="22" spans="1:4" ht="17.25" x14ac:dyDescent="0.3">
      <c r="A22" s="309"/>
      <c r="B22" s="307" t="s">
        <v>4622</v>
      </c>
      <c r="C22" s="307" t="s">
        <v>4595</v>
      </c>
      <c r="D22" s="309"/>
    </row>
    <row r="23" spans="1:4" ht="17.25" x14ac:dyDescent="0.3">
      <c r="A23" s="309"/>
      <c r="B23" s="307" t="s">
        <v>4623</v>
      </c>
      <c r="C23" s="307" t="s">
        <v>4596</v>
      </c>
      <c r="D23" s="309"/>
    </row>
    <row r="24" spans="1:4" ht="17.25" x14ac:dyDescent="0.3">
      <c r="A24" s="309"/>
      <c r="B24" s="307" t="s">
        <v>4624</v>
      </c>
      <c r="C24" s="307" t="s">
        <v>4597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4598</v>
      </c>
      <c r="D26" s="309"/>
    </row>
    <row r="27" spans="1:4" ht="17.25" x14ac:dyDescent="0.3">
      <c r="A27" s="309"/>
      <c r="B27" s="307"/>
      <c r="C27" s="307" t="s">
        <v>4599</v>
      </c>
      <c r="D27" s="309"/>
    </row>
    <row r="28" spans="1:4" ht="17.25" x14ac:dyDescent="0.3">
      <c r="A28" s="309"/>
      <c r="B28" s="307"/>
      <c r="C28" s="307" t="s">
        <v>4600</v>
      </c>
      <c r="D28" s="309"/>
    </row>
    <row r="29" spans="1:4" ht="17.25" x14ac:dyDescent="0.3">
      <c r="A29" s="309"/>
      <c r="B29" s="307"/>
      <c r="C29" s="307" t="s">
        <v>4601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2026-02-04T09:32:16Z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