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60C5F05-618B-454F-90B8-8DD067024E6D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업무일지" sheetId="38" state="hidden" r:id="rId29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08" i="4" l="1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<sst xmlns="http://schemas.openxmlformats.org/spreadsheetml/2006/main" count="13055" uniqueCount="4532">
  <si>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</si>
  <si>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</si>
  <si>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</si>
  <si>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</si>
  <si>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</si>
  <si>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</si>
  <si>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</si>
  <si>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</si>
  <si>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</si>
  <si>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</si>
  <si>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</si>
  <si>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</si>
  <si>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</si>
  <si>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</si>
  <si>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</si>
  <si>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</si>
  <si>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</si>
  <si>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</si>
  <si>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</si>
  <si>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</si>
  <si>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</si>
  <si>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</si>
  <si>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</si>
  <si>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</si>
  <si>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</si>
  <si>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</si>
  <si>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</si>
  <si>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</si>
  <si>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</si>
  <si>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</si>
  <si>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</si>
  <si>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</si>
  <si>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</si>
  <si>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</si>
  <si>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</si>
  <si>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</si>
  <si>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</si>
  <si>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</si>
  <si>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</si>
  <si>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</si>
  <si>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</si>
  <si>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</si>
  <si>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</si>
  <si>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</si>
  <si>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</si>
  <si>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</si>
  <si>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</si>
  <si>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</si>
  <si>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</si>
  <si>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</si>
  <si>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</si>
  <si>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</si>
  <si>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</si>
  <si>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</si>
  <si>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</si>
  <si>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</si>
  <si>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</si>
  <si>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</si>
  <si>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</si>
  <si>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</si>
  <si>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</si>
  <si>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</si>
  <si>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</si>
  <si>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</si>
  <si>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</si>
  <si>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</si>
  <si>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</si>
  <si>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</si>
  <si>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</si>
  <si>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</si>
  <si>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</si>
  <si>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</si>
  <si>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</si>
  <si>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</si>
  <si>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</si>
  <si>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</si>
  <si>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</si>
  <si>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</si>
  <si>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</si>
  <si>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</si>
  <si>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</si>
  <si>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</si>
  <si>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</si>
  <si>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</si>
  <si>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</si>
  <si>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</si>
  <si>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</si>
  <si>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</si>
  <si>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</si>
  <si>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</si>
  <si>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</si>
  <si>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</si>
  <si>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</si>
  <si>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</si>
  <si>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</si>
  <si>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</si>
  <si>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</si>
  <si>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</si>
  <si>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</si>
  <si>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</si>
  <si>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</si>
  <si>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</si>
  <si>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</si>
  <si>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</si>
  <si>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</si>
  <si>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</si>
  <si>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</si>
  <si>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</si>
  <si>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</si>
  <si>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</si>
  <si>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</si>
  <si>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</si>
  <si>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</si>
  <si>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</si>
  <si>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</si>
  <si>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</si>
  <si>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</si>
  <si>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</si>
  <si>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</si>
  <si>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</si>
  <si>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</si>
  <si>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</si>
  <si>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</si>
  <si>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</si>
  <si>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</si>
  <si>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</si>
  <si>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</si>
  <si>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</si>
  <si>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</si>
  <si>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</si>
  <si>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</si>
  <si>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</si>
  <si>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</si>
  <si>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</si>
  <si>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</si>
  <si>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</si>
  <si>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</si>
  <si>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</si>
  <si>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</si>
  <si>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</si>
  <si>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</si>
  <si>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</si>
  <si>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</si>
  <si>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</si>
  <si>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</si>
  <si>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</si>
  <si>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</si>
  <si>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</si>
  <si>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</si>
  <si>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</si>
  <si>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</si>
  <si>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</si>
  <si>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</si>
  <si>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</si>
  <si>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</si>
  <si>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</si>
  <si>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</si>
  <si>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</si>
  <si>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</si>
  <si>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</si>
  <si>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</si>
  <si>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</si>
  <si>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</si>
  <si>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</si>
  <si>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</si>
  <si>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</si>
  <si>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</si>
  <si>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</si>
  <si>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</si>
  <si>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</si>
  <si>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</si>
  <si>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</si>
  <si>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</si>
  <si>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</si>
  <si>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</si>
  <si>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</si>
  <si>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</si>
  <si>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</si>
  <si>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</si>
  <si>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</si>
  <si>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</si>
  <si>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</si>
  <si>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</si>
  <si>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</si>
  <si>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</si>
  <si>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</si>
  <si>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</si>
  <si>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</si>
  <si>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</si>
  <si>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</si>
  <si>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</si>
  <si>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</si>
  <si>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</si>
  <si>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</si>
  <si>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</si>
  <si>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</si>
  <si>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</si>
  <si>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</si>
  <si>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</si>
  <si>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</si>
  <si>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</si>
  <si>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</si>
  <si>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</si>
  <si>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</si>
  <si>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</si>
  <si>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</si>
  <si>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</si>
  <si>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</si>
  <si>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</si>
  <si>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</si>
  <si>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</si>
  <si>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</si>
  <si>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</si>
  <si>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</si>
  <si>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</si>
  <si>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</si>
  <si>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</si>
  <si>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</si>
  <si>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</si>
  <si>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</si>
  <si>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</si>
  <si>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</si>
  <si>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</si>
  <si>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</si>
  <si>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</si>
  <si>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</si>
  <si>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</si>
  <si>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</si>
  <si>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</si>
  <si>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</si>
  <si>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</si>
  <si>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</si>
  <si>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</si>
  <si>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</si>
  <si>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</si>
  <si>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</si>
  <si>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</si>
  <si>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</si>
  <si>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</si>
  <si>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</si>
  <si>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</si>
  <si>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</si>
  <si>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</si>
  <si>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</si>
  <si>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</si>
  <si>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</si>
  <si>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</si>
  <si>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</si>
  <si>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</si>
  <si>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</si>
  <si>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</si>
  <si>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</si>
  <si>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</si>
  <si>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</si>
  <si>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</si>
  <si>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</si>
  <si>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</si>
  <si>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</si>
  <si>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</si>
  <si>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</si>
  <si>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</si>
  <si>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</si>
  <si>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</si>
  <si>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</si>
  <si>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</si>
  <si>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</si>
  <si>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</si>
  <si>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</si>
  <si>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</si>
  <si>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</si>
  <si>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</si>
  <si>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</si>
  <si>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</si>
  <si>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</si>
  <si>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</si>
  <si>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</si>
  <si>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</si>
  <si>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</si>
  <si>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</si>
  <si>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</si>
  <si>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</si>
  <si>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</si>
  <si>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</si>
  <si>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</si>
  <si>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</si>
  <si>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</si>
  <si>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</si>
  <si>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</si>
  <si>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</si>
  <si>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</si>
  <si>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</si>
  <si>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</si>
  <si>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</si>
  <si>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</si>
  <si>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</si>
  <si>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</si>
  <si>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</si>
  <si>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</si>
  <si>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</si>
  <si>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</si>
  <si>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</si>
  <si>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</si>
  <si>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</si>
  <si>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</si>
  <si>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</si>
  <si>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</si>
  <si>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</si>
  <si>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</si>
  <si>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</si>
  <si>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</si>
  <si>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</si>
  <si>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</si>
  <si>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</si>
  <si>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</si>
  <si>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</si>
  <si>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</si>
  <si>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</si>
  <si>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</si>
  <si>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</si>
  <si>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</si>
  <si>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</si>
  <si>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</si>
  <si>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</si>
  <si>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</si>
  <si>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</si>
  <si>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</si>
  <si>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</si>
  <si>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</si>
  <si>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</si>
  <si>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</si>
  <si>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</si>
  <si>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</si>
  <si>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</si>
  <si>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</si>
  <si>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</si>
  <si>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</si>
  <si>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</si>
  <si>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</si>
  <si>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</si>
  <si>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</si>
  <si>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</si>
  <si>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</si>
  <si>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</si>
  <si>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</si>
  <si>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</si>
  <si>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</si>
  <si>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</si>
  <si>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</si>
  <si>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</si>
  <si>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</si>
  <si>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</si>
  <si>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</si>
  <si>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</si>
  <si>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</si>
  <si>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</si>
  <si>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</si>
  <si>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</si>
  <si>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</si>
  <si>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</si>
  <si>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</si>
  <si>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</si>
  <si>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</si>
  <si>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</si>
  <si>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</si>
  <si>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</si>
  <si>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</si>
  <si>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</si>
  <si>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</si>
  <si>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</si>
  <si>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</si>
  <si>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</si>
  <si>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</si>
  <si>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</si>
  <si>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</si>
  <si>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</si>
  <si>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</si>
  <si>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</si>
  <si>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</si>
  <si>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</si>
  <si>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</si>
  <si>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</si>
  <si>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</si>
  <si>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</si>
  <si>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</si>
  <si>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</si>
  <si>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</si>
  <si>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</si>
  <si>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</si>
  <si>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</si>
  <si>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</si>
  <si>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</si>
  <si>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</si>
  <si>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</si>
  <si>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</si>
  <si>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</si>
  <si>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</si>
  <si>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</si>
  <si>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</si>
  <si>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</si>
  <si>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</si>
  <si>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</si>
  <si>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</si>
  <si>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</si>
  <si>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</si>
  <si>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</si>
  <si>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</si>
  <si>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</si>
  <si>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</si>
  <si>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</si>
  <si>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</si>
  <si>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</si>
  <si>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</si>
  <si>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</si>
  <si>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</si>
  <si>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</si>
  <si>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</si>
  <si>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</si>
  <si>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</si>
  <si>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</si>
  <si>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</si>
  <si>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</si>
  <si>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</si>
  <si>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</si>
  <si>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</si>
  <si>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</si>
  <si>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</si>
  <si>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</si>
  <si>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</si>
  <si>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</si>
  <si>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</si>
  <si>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</si>
  <si>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</si>
  <si>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</si>
  <si>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</si>
  <si>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</si>
  <si>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</si>
  <si>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</si>
  <si>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</si>
  <si>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</si>
  <si>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</si>
  <si>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</si>
  <si>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</si>
  <si>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</si>
  <si>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</si>
  <si>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</si>
  <si>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</si>
  <si>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</si>
  <si>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</si>
  <si>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</si>
  <si>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</si>
  <si>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</si>
  <si>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</si>
  <si>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</si>
  <si>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</si>
  <si>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</si>
  <si>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</si>
  <si>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</si>
  <si>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</si>
  <si>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</si>
  <si>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</si>
  <si>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</si>
  <si>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</si>
  <si>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</si>
  <si>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</si>
  <si>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</si>
  <si>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</si>
  <si>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</si>
  <si>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</si>
  <si>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</si>
  <si>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</si>
  <si>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</si>
  <si>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</si>
  <si>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</si>
  <si>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</si>
  <si>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</si>
  <si>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</si>
  <si>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</si>
  <si>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</si>
  <si>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</si>
  <si>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</si>
  <si>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</si>
  <si>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</si>
  <si>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</si>
  <si>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</si>
  <si>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</si>
  <si>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</si>
  <si>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</si>
  <si>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</si>
  <si>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</si>
  <si>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</si>
  <si>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</si>
  <si>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</si>
  <si>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</si>
  <si>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</si>
  <si>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</si>
  <si>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</si>
  <si>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</si>
  <si>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</si>
  <si>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</si>
  <si>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</si>
  <si>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</si>
  <si>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</si>
  <si>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</si>
  <si>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</si>
  <si>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</si>
  <si>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</si>
  <si>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</si>
  <si>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</si>
  <si>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</si>
  <si>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</si>
  <si>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</si>
  <si>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</si>
  <si>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</si>
  <si>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</si>
  <si>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</si>
  <si>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</si>
  <si>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</si>
  <si>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</si>
  <si>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</si>
  <si>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</si>
  <si>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</si>
  <si>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</si>
  <si>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</si>
  <si>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</si>
  <si>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</si>
  <si>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</si>
  <si>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</si>
  <si>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</si>
  <si>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</si>
  <si>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</si>
  <si>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</si>
  <si>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</si>
  <si>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</si>
  <si>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</si>
  <si>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</si>
  <si>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</si>
  <si>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</si>
  <si>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</si>
  <si>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</si>
  <si>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</si>
  <si>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</si>
  <si>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</si>
  <si>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</si>
  <si>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</si>
  <si>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</si>
  <si>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</si>
  <si>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</si>
  <si>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</si>
  <si>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</si>
  <si>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</si>
  <si>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</si>
  <si>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</si>
  <si>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</si>
  <si>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</si>
  <si>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</si>
  <si>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</si>
  <si>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</si>
  <si>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</si>
  <si>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</si>
  <si>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</si>
  <si>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</si>
  <si>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</si>
  <si>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</si>
  <si>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</si>
  <si>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</si>
  <si>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</si>
  <si>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</si>
  <si>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</si>
  <si>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</si>
  <si>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</si>
  <si>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</si>
  <si>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</si>
  <si>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</si>
  <si>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</si>
  <si>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</si>
  <si>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</si>
  <si>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</si>
  <si>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</si>
  <si>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</si>
  <si>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</si>
  <si>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</si>
  <si>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</si>
  <si>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</si>
  <si>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</si>
  <si>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</si>
  <si>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</si>
  <si>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</si>
  <si>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</si>
  <si>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</si>
  <si>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</si>
  <si>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</si>
  <si>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</si>
  <si>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</si>
  <si>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</si>
  <si>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</si>
  <si>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</si>
  <si>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</si>
  <si>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</si>
  <si>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</si>
  <si>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</si>
  <si>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</si>
  <si>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</si>
  <si>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</si>
  <si>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</si>
  <si>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</si>
  <si>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</si>
  <si>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</si>
  <si>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</si>
  <si>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</si>
  <si>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</si>
  <si>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</si>
  <si>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</si>
  <si>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</si>
  <si>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</si>
  <si>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</si>
  <si>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</si>
  <si>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</si>
  <si>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</si>
  <si>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</si>
  <si>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</si>
  <si>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</si>
  <si>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</si>
  <si>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</si>
  <si>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</si>
  <si>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</si>
  <si>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</si>
  <si>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</si>
  <si>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</si>
  <si>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</si>
  <si>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</si>
  <si>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</si>
  <si>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</si>
  <si>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</si>
  <si>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</si>
  <si>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</si>
  <si>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</si>
  <si>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</si>
  <si>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</si>
  <si>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</si>
  <si>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</si>
  <si>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</si>
  <si>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</si>
  <si>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</si>
  <si>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</si>
  <si>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</si>
  <si>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</si>
  <si>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</si>
  <si>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</si>
  <si>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</si>
  <si>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</si>
  <si>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</si>
  <si>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</si>
  <si>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</si>
  <si>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</si>
  <si>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</si>
  <si>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</si>
  <si>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</si>
  <si>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</si>
  <si>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</si>
  <si>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</si>
  <si>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</si>
  <si>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</si>
  <si>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</si>
  <si>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</si>
  <si>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</si>
  <si>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</si>
  <si>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</si>
  <si>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</si>
  <si>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</si>
  <si>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</si>
  <si>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</si>
  <si>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</si>
  <si>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</si>
  <si>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</si>
  <si>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</si>
  <si>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</si>
  <si>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</si>
  <si>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</si>
  <si>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</si>
  <si>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</si>
  <si>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</si>
  <si>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</si>
  <si>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</si>
  <si>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</si>
  <si>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</si>
  <si>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</si>
  <si>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</si>
  <si>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</si>
  <si>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</si>
  <si>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</si>
  <si>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</si>
  <si>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</si>
  <si>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</si>
  <si>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</si>
  <si>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</si>
  <si>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</si>
  <si>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</si>
  <si>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</si>
  <si>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</si>
  <si>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</si>
  <si>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</si>
  <si>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</si>
  <si>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</si>
  <si>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</si>
  <si>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</si>
  <si>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</si>
  <si>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</si>
  <si>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</si>
  <si>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</si>
  <si>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</si>
  <si>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</si>
  <si>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</si>
  <si>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</si>
  <si>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</si>
  <si>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</si>
  <si>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</si>
  <si>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</si>
  <si>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</si>
  <si>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</si>
  <si>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</si>
  <si>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</si>
  <si>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</si>
  <si>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</si>
  <si>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</si>
  <si>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</si>
  <si>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</si>
  <si>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</si>
  <si>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</si>
  <si>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</si>
  <si>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</si>
  <si>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</si>
  <si>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</si>
  <si>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</si>
  <si>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</si>
  <si>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</si>
  <si>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</si>
  <si>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</si>
  <si>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</si>
  <si>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</si>
  <si>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</si>
  <si>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</si>
  <si>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</si>
  <si>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</si>
  <si>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</si>
  <si>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</si>
  <si>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</si>
  <si>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</si>
  <si>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</si>
  <si>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</si>
  <si>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</si>
  <si>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</si>
  <si>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</si>
  <si>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</si>
  <si>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</si>
  <si>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</si>
  <si>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</si>
  <si>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</si>
  <si>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</si>
  <si>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</si>
  <si>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</si>
  <si>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</si>
  <si>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</si>
  <si>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</si>
  <si>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</si>
  <si>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</si>
  <si>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</si>
  <si>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</si>
  <si>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</si>
  <si>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</si>
  <si>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</si>
  <si>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</si>
  <si>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</si>
  <si>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</si>
  <si>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</si>
  <si>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</si>
  <si>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</si>
  <si>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</si>
  <si>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</si>
  <si>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</si>
  <si>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</si>
  <si>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</si>
  <si>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</si>
  <si>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</si>
  <si>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</si>
  <si>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</si>
  <si>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</si>
  <si>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</si>
  <si>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</si>
  <si>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</si>
  <si>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</si>
  <si>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</si>
  <si>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</si>
  <si>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</si>
  <si>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</si>
  <si>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</si>
  <si>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</si>
  <si>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</si>
  <si>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</si>
  <si>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</si>
  <si>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</si>
  <si>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</si>
  <si>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</si>
  <si>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</si>
  <si>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</si>
  <si>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</si>
  <si>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</si>
  <si>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</si>
  <si>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</si>
  <si>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</si>
  <si>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</si>
  <si>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</si>
  <si>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</si>
  <si>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</si>
  <si>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</si>
  <si>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</si>
  <si>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</si>
  <si>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</si>
  <si>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</si>
  <si>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</si>
  <si>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</si>
  <si>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</si>
  <si>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</si>
  <si>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</si>
  <si>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</si>
  <si>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</si>
  <si>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</si>
  <si>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</si>
  <si>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</si>
  <si>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</si>
  <si>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</si>
  <si>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</si>
  <si>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</si>
  <si>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</si>
  <si>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</si>
  <si>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</si>
  <si>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</si>
  <si>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</si>
  <si>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</si>
  <si>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</si>
  <si>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</si>
  <si>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</si>
  <si>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</si>
  <si>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</si>
  <si>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</si>
  <si>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</si>
  <si>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</si>
  <si>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</si>
  <si>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</si>
  <si>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</si>
  <si>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</si>
  <si>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</si>
  <si>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</si>
  <si>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</si>
  <si>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</si>
  <si>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</si>
  <si>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</si>
  <si>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</si>
  <si>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</si>
  <si>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</si>
  <si>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</si>
  <si>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</si>
  <si>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</si>
  <si>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</si>
  <si>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</si>
  <si>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</si>
  <si>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</si>
  <si>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</si>
  <si>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</si>
  <si>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</si>
  <si>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</si>
  <si>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</si>
  <si>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</si>
  <si>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</si>
  <si>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</si>
  <si>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</si>
  <si>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</si>
  <si>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</si>
  <si>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</si>
  <si>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</si>
  <si>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</si>
  <si>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</si>
  <si>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</si>
  <si>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</si>
  <si>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</si>
  <si>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</si>
  <si>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</si>
  <si>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</si>
  <si>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</si>
  <si>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</si>
  <si>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</si>
  <si>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</si>
  <si>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</si>
  <si>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</si>
  <si>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</si>
  <si>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</si>
  <si>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</si>
  <si>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</si>
  <si>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</si>
  <si>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</si>
  <si>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</si>
  <si>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</si>
  <si>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</si>
  <si>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</si>
  <si>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</si>
  <si>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</si>
  <si>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</si>
  <si>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</si>
  <si>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</si>
  <si>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</si>
  <si>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</si>
  <si>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</si>
  <si>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</si>
  <si>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</si>
  <si>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</si>
  <si>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</si>
  <si>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</si>
  <si>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</si>
  <si>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</si>
  <si>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</si>
  <si>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</si>
  <si>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</si>
  <si>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</si>
  <si>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</si>
  <si>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</si>
  <si>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</si>
  <si>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</si>
  <si>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</si>
  <si>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</si>
  <si>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</si>
  <si>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</si>
  <si>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</si>
  <si>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</si>
  <si>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</si>
  <si>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</si>
  <si>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</si>
  <si>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</si>
  <si>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</si>
  <si>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</si>
  <si>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</si>
  <si>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</si>
  <si>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</si>
  <si>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</si>
  <si>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</si>
  <si>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</si>
  <si>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</si>
  <si>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</si>
  <si>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</si>
  <si>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</si>
  <si>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</si>
  <si>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</si>
  <si>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</si>
  <si>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</si>
  <si>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</si>
  <si>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</si>
  <si>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</si>
  <si>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</si>
  <si>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</si>
  <si>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</si>
  <si>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</si>
  <si>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</si>
  <si>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</si>
  <si>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</si>
  <si>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</si>
  <si>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</si>
  <si>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</si>
  <si>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</si>
  <si>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</si>
  <si>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</si>
  <si>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</si>
  <si>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</si>
  <si>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</si>
  <si>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</si>
  <si>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</si>
  <si>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</si>
  <si>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</si>
  <si>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</si>
  <si>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</si>
  <si>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</si>
  <si>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</si>
  <si>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</si>
  <si>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</si>
  <si>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</si>
  <si>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</si>
  <si>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</si>
  <si>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</si>
  <si>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</si>
  <si>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</si>
  <si>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</si>
  <si>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</si>
  <si>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</si>
  <si>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</si>
  <si>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</si>
  <si>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</si>
  <si>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</si>
  <si>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</si>
  <si>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</si>
  <si>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</si>
  <si>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</si>
  <si>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</si>
  <si>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</si>
  <si>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</si>
  <si>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</si>
  <si>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</si>
  <si>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</si>
  <si>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</si>
  <si>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</si>
  <si>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</si>
  <si>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</si>
  <si>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</si>
  <si>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</si>
  <si>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</si>
  <si>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</si>
  <si>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</si>
  <si>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</si>
  <si>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</si>
  <si>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</si>
  <si>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</si>
  <si>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</si>
  <si>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</si>
  <si>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</si>
  <si>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</si>
  <si>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</si>
  <si>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</si>
  <si>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</si>
  <si>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</si>
  <si>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</si>
  <si>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</si>
  <si>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</si>
  <si>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</si>
  <si>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</si>
  <si>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</si>
  <si>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</si>
  <si>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</si>
  <si>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</si>
  <si>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</si>
  <si>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</si>
  <si>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</si>
  <si>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</si>
  <si>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</si>
  <si>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</si>
  <si>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</si>
  <si>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</si>
  <si>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</si>
  <si>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</si>
  <si>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</si>
  <si>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</si>
  <si>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</si>
  <si>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</si>
  <si>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</si>
  <si>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</si>
  <si>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</si>
  <si>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</si>
  <si>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</si>
  <si>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</si>
  <si>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</si>
  <si>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</si>
  <si>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</si>
  <si>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</si>
  <si>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</si>
  <si>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</si>
  <si>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</si>
  <si>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</si>
  <si>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</si>
  <si>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</si>
  <si>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</si>
  <si>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</si>
  <si>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</si>
  <si>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</si>
  <si>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</si>
  <si>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</si>
  <si>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</si>
  <si>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</si>
  <si>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</si>
  <si>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</si>
  <si>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</si>
  <si>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</si>
  <si>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</si>
  <si>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</si>
  <si>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</si>
  <si>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</si>
  <si>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</si>
  <si>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</si>
  <si>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</si>
  <si>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</si>
  <si>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</si>
  <si>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</si>
  <si>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</si>
  <si>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</si>
  <si>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</si>
  <si>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</si>
  <si>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</si>
  <si>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</si>
  <si>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</si>
  <si>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</si>
  <si>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</si>
  <si>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</si>
  <si>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</si>
  <si>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</si>
  <si>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</si>
  <si>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</si>
  <si>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</si>
  <si>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</si>
  <si>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</si>
  <si>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</si>
  <si>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</si>
  <si>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</si>
  <si>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</si>
  <si>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</si>
  <si>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</si>
  <si>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</si>
  <si>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</si>
  <si>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</si>
  <si>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</si>
  <si>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</si>
  <si>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</si>
  <si>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</si>
  <si>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</si>
  <si>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</si>
  <si>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</si>
  <si>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</si>
  <si>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</si>
  <si>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</si>
  <si>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</si>
  <si>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</si>
  <si>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</si>
  <si>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</si>
  <si>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</si>
  <si>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</si>
  <si>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</si>
  <si>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</si>
  <si>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</si>
  <si>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</si>
  <si>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</si>
  <si>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</si>
  <si>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</si>
  <si>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</si>
  <si>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</si>
  <si>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</si>
  <si>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</si>
  <si>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</si>
  <si>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</si>
  <si>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</si>
  <si>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</si>
  <si>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</si>
  <si>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</si>
  <si>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</si>
  <si>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</si>
  <si>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</si>
  <si>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</si>
  <si>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</si>
  <si>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</si>
  <si>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</si>
  <si>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</si>
  <si>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</si>
  <si>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</si>
  <si>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</si>
  <si>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</si>
  <si>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</si>
  <si>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</si>
  <si>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</si>
  <si>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</si>
  <si>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</si>
  <si>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</si>
  <si>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</si>
  <si>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</si>
  <si>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</si>
  <si>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</si>
  <si>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</si>
  <si>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</si>
  <si>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</si>
  <si>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</si>
  <si>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</si>
  <si>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</si>
  <si>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</si>
  <si>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</si>
  <si>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</si>
  <si>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</si>
  <si>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</si>
  <si>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</si>
  <si>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</si>
  <si>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</si>
  <si>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</si>
  <si>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</si>
  <si>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</si>
  <si>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</si>
  <si>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</si>
  <si>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</si>
  <si>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</si>
  <si>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</si>
  <si>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</si>
  <si>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</si>
  <si>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</si>
  <si>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</si>
  <si>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</si>
  <si>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</si>
  <si>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</si>
  <si>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</si>
  <si>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</si>
  <si>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</si>
  <si>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</si>
  <si>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</si>
  <si>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</si>
  <si>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</si>
  <si>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</si>
  <si>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</si>
  <si>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</si>
  <si>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</si>
  <si>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</si>
  <si>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</si>
  <si>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</si>
  <si>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</si>
  <si>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</si>
  <si>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</si>
  <si>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</si>
  <si>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</si>
  <si>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</si>
  <si>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</si>
  <si>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</si>
  <si>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</si>
  <si>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</si>
  <si>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</si>
  <si>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</si>
  <si>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</si>
  <si>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</si>
  <si>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</si>
  <si>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</si>
  <si>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</si>
  <si>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</si>
  <si>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</si>
  <si>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</si>
  <si>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</si>
  <si>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</si>
  <si>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</si>
  <si>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</si>
  <si>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</si>
  <si>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</si>
  <si>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</si>
  <si>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</si>
  <si>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</si>
  <si>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</si>
  <si>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</si>
  <si>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</si>
  <si>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</si>
  <si>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</si>
  <si>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</si>
  <si>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</si>
  <si>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</si>
  <si>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</si>
  <si>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</si>
  <si>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</si>
  <si>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</si>
  <si>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</si>
  <si>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</si>
  <si>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</si>
  <si>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</si>
  <si>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</si>
  <si>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</si>
  <si>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</si>
  <si>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</si>
  <si>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</si>
  <si>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</si>
  <si>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</si>
  <si>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</si>
  <si>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</si>
  <si>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</si>
  <si>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</si>
  <si>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</si>
  <si>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</si>
  <si>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</si>
  <si>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</si>
  <si>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</si>
  <si>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</si>
  <si>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</si>
  <si>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</si>
  <si>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</si>
  <si>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</si>
  <si>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</si>
  <si>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</si>
  <si>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</si>
  <si>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</si>
  <si>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</si>
  <si>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</si>
  <si>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</si>
  <si>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</si>
  <si>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</si>
  <si>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</si>
  <si>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</si>
  <si>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</si>
  <si>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</si>
  <si>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</si>
  <si>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</si>
  <si>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</si>
  <si>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</si>
  <si>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</si>
  <si>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</si>
  <si>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</si>
  <si>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</si>
  <si>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</si>
  <si>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</si>
  <si>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</si>
  <si>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</si>
  <si>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</si>
  <si>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</si>
  <si>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</si>
  <si>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</si>
  <si>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</si>
  <si>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</si>
  <si>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</si>
  <si>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</si>
  <si>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</si>
  <si>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</si>
  <si>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</si>
  <si>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</si>
  <si>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</si>
  <si>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</si>
  <si>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</si>
  <si>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</si>
  <si>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</si>
  <si>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</si>
  <si>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</si>
  <si>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</si>
  <si>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</si>
  <si>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</si>
  <si>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</si>
  <si>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</si>
  <si>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</si>
  <si>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</si>
  <si>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</si>
  <si>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</si>
  <si>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</si>
  <si>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</si>
  <si>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</si>
  <si>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</si>
  <si>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</si>
  <si>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</si>
  <si>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</si>
  <si>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</si>
  <si>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</si>
  <si>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</si>
  <si>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</si>
  <si>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</si>
  <si>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</si>
  <si>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</si>
  <si>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</si>
  <si>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</si>
  <si>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</si>
  <si>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</si>
  <si>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</si>
  <si>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</si>
  <si>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</si>
  <si>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</si>
  <si>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</si>
  <si>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</si>
  <si>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</si>
  <si>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</si>
  <si>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</si>
  <si>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</si>
  <si>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</si>
  <si>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</si>
  <si>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</si>
  <si>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</si>
  <si>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</si>
  <si>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</si>
  <si>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</si>
  <si>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</si>
  <si>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</si>
  <si>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</si>
  <si>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</si>
  <si>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</si>
  <si>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</si>
  <si>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</si>
  <si>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</si>
  <si>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</si>
  <si>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</si>
  <si>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</si>
  <si>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</si>
  <si>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</si>
  <si>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</si>
  <si>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</si>
  <si>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</si>
  <si>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</si>
  <si>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</si>
  <si>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</si>
  <si>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</si>
  <si>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</si>
  <si>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</si>
  <si>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</si>
  <si>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</si>
  <si>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</si>
  <si>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</si>
  <si>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</si>
  <si>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</si>
  <si>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</si>
  <si>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</si>
  <si>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</si>
  <si>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</si>
  <si>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</si>
  <si>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</si>
  <si>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</si>
  <si>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</si>
  <si>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</si>
  <si>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</si>
  <si>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</si>
  <si>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</si>
  <si>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</si>
  <si>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</si>
  <si>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</si>
  <si>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</si>
  <si>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</si>
  <si>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</si>
  <si>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</si>
  <si>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</si>
  <si>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</si>
  <si>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</si>
  <si>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</si>
  <si>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</si>
  <si>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</si>
  <si>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</si>
  <si>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</si>
  <si>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</si>
  <si>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</si>
  <si>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</si>
  <si>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</si>
  <si>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</si>
  <si>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</si>
  <si>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</si>
  <si>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</si>
  <si>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</si>
  <si>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</si>
  <si>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</si>
  <si>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</si>
  <si>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</si>
  <si>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</si>
  <si>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</si>
  <si>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</si>
  <si>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</si>
  <si>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</si>
  <si>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</si>
  <si>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</si>
  <si>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</si>
  <si>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</si>
  <si>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</si>
  <si>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</si>
  <si>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</si>
  <si>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</si>
  <si>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</si>
  <si>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</si>
  <si>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</si>
  <si>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</si>
  <si>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</si>
  <si>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</si>
  <si>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</si>
  <si>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</si>
  <si>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</si>
  <si>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</si>
  <si>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</si>
  <si>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</si>
  <si>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</si>
  <si>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</si>
  <si>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</si>
  <si>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</si>
  <si>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</si>
  <si>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</si>
  <si>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</si>
  <si>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</si>
  <si>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</si>
  <si>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</si>
  <si>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</si>
  <si>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</si>
  <si>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</si>
  <si>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</si>
  <si>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</si>
  <si>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</si>
  <si>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</si>
  <si>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</si>
  <si>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</si>
  <si>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</si>
  <si>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</si>
  <si>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</si>
  <si>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</si>
  <si>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</si>
  <si>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</si>
  <si>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</si>
  <si>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</si>
  <si>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</si>
  <si>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</si>
  <si>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</si>
  <si>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</si>
  <si>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</si>
  <si>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</si>
  <si>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</si>
  <si>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</si>
  <si>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</si>
  <si>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</si>
  <si>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</si>
  <si>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</si>
  <si>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</si>
  <si>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</si>
  <si>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</si>
  <si>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</si>
  <si>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</si>
  <si>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</si>
  <si>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</si>
  <si>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</si>
  <si>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</si>
  <si>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</si>
  <si>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</si>
  <si>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</si>
  <si>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</si>
  <si>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</si>
  <si>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</si>
  <si>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</si>
  <si>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</si>
  <si>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</si>
  <si>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</si>
  <si>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</si>
  <si>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</si>
  <si>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</si>
  <si>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</si>
  <si>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</si>
  <si>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</si>
  <si>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</si>
  <si>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</si>
  <si>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</si>
  <si>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</si>
  <si>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</si>
  <si>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</si>
  <si>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</si>
  <si>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</si>
  <si>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</si>
  <si>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</si>
  <si>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</si>
  <si>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</si>
  <si>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</si>
  <si>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</si>
  <si>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</si>
  <si>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</si>
  <si>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</si>
  <si>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</si>
  <si>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</si>
  <si>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</si>
  <si>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</si>
  <si>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</si>
  <si>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</si>
  <si>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</si>
  <si>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</si>
  <si>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</si>
  <si>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</si>
  <si>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</si>
  <si>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</si>
  <si>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</si>
  <si>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</si>
  <si>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</si>
  <si>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</si>
  <si>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</si>
  <si>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</si>
  <si>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</si>
  <si>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</si>
  <si>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</si>
  <si>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</si>
  <si>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</si>
  <si>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</si>
  <si>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</si>
  <si>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</si>
  <si>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</si>
  <si>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</si>
  <si>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</si>
  <si>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</si>
  <si>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</si>
  <si>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</si>
  <si>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</si>
  <si>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</si>
  <si>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</si>
  <si>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</si>
  <si>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</si>
  <si>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</si>
  <si>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</si>
  <si>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</si>
  <si>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</si>
  <si>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</si>
  <si>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</si>
  <si>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</si>
  <si>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</si>
  <si>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</si>
  <si>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</si>
  <si>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</si>
  <si>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</si>
  <si>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</si>
  <si>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</si>
  <si>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</si>
  <si>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</si>
  <si>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</si>
  <si>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</si>
  <si>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</si>
  <si>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</si>
  <si>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</si>
  <si>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</si>
  <si>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</si>
  <si>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</si>
  <si>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</si>
  <si>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</si>
  <si>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</si>
  <si>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</si>
  <si>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</si>
  <si>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</si>
  <si>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</si>
  <si>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</si>
  <si>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</si>
  <si>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</si>
  <si>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</si>
  <si>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</si>
  <si>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</si>
  <si>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</si>
  <si>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</si>
  <si>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</si>
  <si>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</si>
  <si>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</si>
  <si>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</si>
  <si>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</si>
  <si>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</si>
  <si>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</si>
  <si>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</si>
  <si>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</si>
  <si>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</si>
  <si>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</si>
  <si>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</si>
  <si>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</si>
  <si>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</si>
  <si>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</si>
  <si>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</si>
  <si>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</si>
  <si>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</si>
  <si>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</si>
  <si>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</si>
  <si>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</si>
  <si>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</si>
  <si>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</si>
  <si>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</si>
  <si>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</si>
  <si>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</si>
  <si>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</si>
  <si>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</si>
  <si>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</si>
  <si>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</si>
  <si>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</si>
  <si>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</si>
  <si>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</si>
  <si>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</si>
  <si>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</si>
  <si>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</si>
  <si>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</si>
  <si>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</si>
  <si>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</si>
  <si>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</si>
  <si>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</si>
  <si>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</si>
  <si>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</si>
  <si>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</si>
  <si>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</si>
  <si>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</si>
  <si>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</si>
  <si>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</si>
  <si>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</si>
  <si>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</si>
  <si>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</si>
  <si>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</si>
  <si>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</si>
  <si>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</si>
  <si>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</si>
  <si>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</si>
  <si>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</si>
  <si>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</si>
  <si>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</si>
  <si>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</si>
  <si>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</si>
  <si>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</si>
  <si>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</si>
  <si>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</si>
  <si>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</si>
  <si>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</si>
  <si>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</si>
  <si>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</si>
  <si>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</si>
  <si>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</si>
  <si>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</si>
  <si>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</si>
  <si>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</si>
  <si>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</si>
  <si>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</si>
  <si>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</si>
  <si>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</si>
  <si>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</si>
  <si>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</si>
  <si>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</si>
  <si>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</si>
  <si>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</si>
  <si>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</si>
  <si>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</si>
  <si>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</si>
  <si>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</si>
  <si>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</si>
  <si>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</si>
  <si>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</si>
  <si>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</si>
  <si>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</si>
  <si>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</si>
  <si>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</si>
  <si>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</si>
  <si>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</si>
  <si>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</si>
  <si>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</si>
  <si>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</si>
  <si>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</si>
  <si>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</si>
  <si>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</si>
  <si>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</si>
  <si>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</si>
  <si>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</si>
  <si>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</si>
  <si>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</si>
  <si>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</si>
  <si>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</si>
  <si>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</si>
  <si>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</si>
  <si>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</si>
  <si>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</si>
  <si>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</si>
  <si>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</si>
  <si>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</si>
  <si>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</si>
  <si>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</si>
  <si>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</si>
  <si>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</si>
  <si>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</si>
  <si>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</si>
  <si>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</si>
  <si>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</si>
  <si>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</si>
  <si>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</si>
  <si>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</si>
  <si>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</si>
  <si>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</si>
  <si>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</si>
  <si>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</si>
  <si>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</si>
  <si>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</si>
  <si>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</si>
  <si>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</si>
  <si>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</si>
  <si>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</si>
  <si>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</si>
  <si>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</si>
  <si>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</si>
  <si>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</si>
  <si>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</si>
  <si>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</si>
  <si>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</si>
  <si>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</si>
  <si>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</si>
  <si>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</si>
  <si>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</si>
  <si>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</si>
  <si>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</si>
  <si>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</si>
  <si>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</si>
  <si>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</si>
  <si>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</si>
  <si>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</si>
  <si>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</si>
  <si>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</si>
  <si>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</si>
  <si>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</si>
  <si>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</si>
  <si>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</si>
  <si>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</si>
  <si>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</si>
  <si>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</si>
  <si>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</si>
  <si>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</si>
  <si>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</si>
  <si>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</si>
  <si>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</si>
  <si>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</si>
  <si>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</si>
  <si>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</si>
  <si>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</si>
  <si>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</si>
  <si>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</si>
  <si>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</si>
  <si>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</si>
  <si>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</si>
  <si>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</si>
  <si>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</si>
  <si>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</si>
  <si>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</si>
  <si>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</si>
  <si>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</si>
  <si>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</si>
  <si>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</si>
  <si>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</si>
  <si>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</si>
  <si>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</si>
  <si>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</si>
  <si>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</si>
  <si>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</si>
  <si>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</si>
  <si>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</si>
  <si>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</si>
  <si>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</si>
  <si>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</si>
  <si>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</si>
  <si>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</si>
  <si>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</si>
  <si>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</si>
  <si>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</si>
  <si>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</si>
  <si>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</si>
  <si>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</si>
  <si>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</si>
  <si>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</si>
  <si>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</si>
  <si>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</si>
  <si>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</si>
  <si>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</si>
  <si>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</si>
  <si>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</si>
  <si>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</si>
  <si>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</si>
  <si>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</si>
  <si>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</si>
  <si>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</si>
  <si>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</si>
  <si>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</si>
  <si>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</si>
  <si>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</si>
  <si>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</si>
  <si>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</si>
  <si>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</si>
  <si>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</si>
  <si>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</si>
  <si>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</si>
  <si>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</si>
  <si>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</si>
  <si>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</si>
  <si>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</si>
  <si>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</si>
  <si>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</si>
  <si>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</si>
  <si>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</si>
  <si>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</si>
  <si>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</si>
  <si>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</si>
  <si>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</si>
  <si>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</si>
  <si>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</si>
  <si>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</si>
  <si>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</si>
  <si>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</si>
  <si>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</si>
  <si>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</si>
  <si>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</si>
  <si>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</si>
  <si>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</si>
  <si>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</si>
  <si>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</si>
  <si>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</si>
  <si>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</si>
  <si>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</si>
  <si>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</si>
  <si>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</si>
  <si>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</si>
  <si>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</si>
  <si>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</si>
  <si>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</si>
  <si>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</si>
  <si>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</si>
  <si>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</si>
  <si>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</si>
  <si>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</si>
  <si>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</si>
  <si>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</si>
  <si>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</si>
  <si>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</si>
  <si>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</si>
  <si>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</si>
  <si>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</si>
  <si>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</si>
  <si>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</si>
  <si>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</si>
  <si>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</si>
  <si>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</si>
  <si>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</si>
  <si>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</si>
  <si>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</si>
  <si>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</si>
  <si>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</si>
  <si>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</si>
  <si>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</si>
  <si>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</si>
  <si>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</si>
  <si>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</si>
  <si>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</si>
  <si>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</si>
  <si>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</si>
  <si>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</si>
  <si>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</si>
  <si>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</si>
  <si>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</si>
  <si>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</si>
  <si>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</si>
  <si>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</si>
  <si>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</si>
  <si>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</si>
  <si>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</si>
  <si>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</si>
  <si>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</si>
  <si>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</si>
  <si>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</si>
  <si>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</si>
  <si>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</si>
  <si>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</si>
  <si>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</si>
  <si>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</si>
  <si>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</si>
  <si>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</si>
  <si>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</si>
  <si>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</si>
  <si>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</si>
  <si>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</si>
  <si>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</si>
  <si>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</si>
  <si>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</si>
  <si>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</si>
  <si>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</si>
  <si>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</si>
  <si>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</si>
  <si>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</si>
  <si>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</si>
  <si>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</si>
  <si>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</si>
  <si>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</si>
  <si>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</si>
  <si>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</si>
  <si>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</si>
  <si>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</si>
  <si>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</si>
  <si>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</si>
  <si>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</si>
  <si>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</si>
  <si>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</si>
  <si>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</si>
  <si>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</si>
  <si>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</si>
  <si>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</si>
  <si>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</si>
  <si>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</si>
  <si>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</si>
  <si>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</si>
  <si>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</si>
  <si>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</si>
  <si>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</si>
  <si>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</si>
  <si>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</si>
  <si>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</si>
  <si>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</si>
  <si>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</si>
  <si>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</si>
  <si>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</si>
  <si>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</si>
  <si>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</si>
  <si>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</si>
  <si>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</si>
  <si>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</si>
  <si>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</si>
  <si>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</si>
  <si>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</si>
  <si>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</si>
  <si>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</si>
  <si>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</si>
  <si>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</si>
  <si>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</si>
  <si>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</si>
  <si>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</si>
  <si>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</si>
  <si>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</si>
  <si>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</si>
  <si>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</si>
  <si>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</si>
  <si>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</si>
  <si>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</si>
  <si>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</si>
  <si>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</si>
  <si>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</si>
  <si>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</si>
  <si>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</si>
  <si>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</si>
  <si>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</si>
  <si>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</si>
  <si>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</si>
  <si>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</si>
  <si>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</si>
  <si>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</si>
  <si>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</si>
  <si>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</si>
  <si>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</si>
  <si>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</si>
  <si>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</si>
  <si>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</si>
  <si>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</si>
  <si>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</si>
  <si>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</si>
  <si>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</si>
  <si>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</si>
  <si>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</si>
  <si>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</si>
  <si>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</si>
  <si>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</si>
  <si>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</si>
  <si>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</si>
  <si>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</si>
  <si>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</si>
  <si>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</si>
  <si>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</si>
  <si>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</si>
  <si>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</si>
  <si>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</si>
  <si>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</si>
  <si>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</si>
  <si>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</si>
  <si>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</si>
  <si>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</si>
  <si>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</si>
  <si>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</si>
  <si>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</si>
  <si>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</si>
  <si>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</si>
  <si>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</si>
  <si>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</si>
  <si>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</si>
  <si>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</si>
  <si>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</si>
  <si>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</si>
  <si>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</si>
  <si>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</si>
  <si>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</si>
  <si>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</si>
  <si>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</si>
  <si>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</si>
  <si>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</si>
  <si>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</si>
  <si>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</si>
  <si>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</si>
  <si>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</si>
  <si>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</si>
  <si>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</si>
  <si>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</si>
  <si>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</si>
  <si>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</si>
  <si>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</si>
  <si>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</si>
  <si>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</si>
  <si>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</si>
  <si>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</si>
  <si>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</si>
  <si>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</si>
  <si>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</si>
  <si>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</si>
  <si>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</si>
  <si>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</si>
  <si>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</si>
  <si>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</si>
  <si>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</si>
  <si>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</si>
  <si>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</si>
  <si>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</si>
  <si>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</si>
  <si>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</si>
  <si>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</si>
  <si>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</si>
  <si>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</si>
  <si>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</si>
  <si>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</si>
  <si>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</si>
  <si>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</si>
  <si>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</si>
  <si>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</si>
  <si>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</si>
  <si>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</si>
  <si>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</si>
  <si>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</si>
  <si>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</si>
  <si>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</si>
  <si>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</si>
  <si>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</si>
  <si>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</si>
  <si>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</si>
  <si>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</si>
  <si>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</si>
  <si>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</si>
  <si>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</si>
  <si>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</si>
  <si>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</si>
  <si>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</si>
  <si>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</si>
  <si>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</si>
  <si>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</si>
  <si>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</si>
  <si>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</si>
  <si>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</si>
  <si>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</si>
  <si>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</si>
  <si>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</si>
  <si>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</si>
  <si>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</si>
  <si>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</si>
  <si>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</si>
  <si>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</si>
  <si>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</si>
  <si>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</si>
  <si>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</si>
  <si>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</si>
  <si>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</si>
  <si>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</si>
  <si>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</si>
  <si>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</si>
  <si>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</si>
  <si>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</si>
  <si>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</si>
  <si>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</si>
  <si>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</si>
  <si>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</si>
  <si>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</si>
  <si>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</si>
  <si>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</si>
  <si>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</si>
  <si>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</si>
  <si>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</si>
  <si>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</si>
  <si>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</si>
  <si>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</si>
  <si>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</si>
  <si>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</si>
  <si>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</si>
  <si>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</si>
  <si>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</si>
  <si>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</si>
  <si>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</si>
  <si>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</si>
  <si>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</si>
  <si>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</si>
  <si>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</si>
  <si>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</si>
  <si>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</si>
  <si>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</si>
  <si>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</si>
  <si>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</si>
  <si>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</si>
  <si>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</si>
  <si>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</si>
  <si>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</si>
  <si>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</si>
  <si>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</si>
  <si>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</si>
  <si>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</si>
  <si>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</si>
  <si>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</si>
  <si>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</si>
  <si>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</si>
  <si>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</si>
  <si>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</si>
  <si>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</si>
  <si>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</si>
  <si>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</si>
  <si>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</si>
  <si>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</si>
  <si>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</si>
  <si>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</si>
  <si>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</si>
  <si>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</si>
  <si>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</si>
  <si>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</si>
  <si>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</si>
  <si>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</si>
  <si>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</si>
  <si>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</si>
  <si>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</si>
  <si>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</si>
  <si>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</si>
  <si>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</si>
  <si>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</si>
  <si>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</si>
  <si>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</si>
  <si>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</si>
  <si>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</si>
  <si>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</si>
  <si>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</si>
  <si>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</si>
  <si>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</si>
  <si>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</si>
  <si>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</si>
  <si>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</si>
  <si>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</si>
  <si>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</si>
  <si>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</si>
  <si>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</si>
  <si>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</si>
  <si>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</si>
  <si>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</si>
  <si>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</si>
  <si>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</si>
  <si>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</si>
  <si>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</si>
  <si>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</si>
  <si>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</si>
  <si>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</si>
  <si>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</si>
  <si>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</si>
  <si>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</si>
  <si>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</si>
  <si>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</si>
  <si>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</si>
  <si>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</si>
  <si>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</si>
  <si>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</si>
  <si>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</si>
  <si>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</si>
  <si>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</si>
  <si>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</si>
  <si>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</si>
  <si>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</si>
  <si>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</si>
  <si>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</si>
  <si>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</si>
  <si>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</si>
  <si>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</si>
  <si>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</si>
  <si>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</si>
  <si>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</si>
  <si>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</si>
  <si>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</si>
  <si>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</si>
  <si>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</si>
  <si>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</si>
  <si>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</si>
  <si>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</si>
  <si>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</si>
  <si>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</si>
  <si>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</si>
  <si>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</si>
  <si>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</si>
  <si>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</si>
  <si>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</si>
  <si>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</si>
  <si>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</si>
  <si>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</si>
  <si>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</si>
  <si>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</si>
  <si>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</si>
  <si>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</si>
  <si>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</si>
  <si>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</si>
  <si>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</si>
  <si>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</si>
  <si>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</si>
  <si>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</si>
  <si>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</si>
  <si>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</si>
  <si>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</si>
  <si>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</si>
  <si>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</si>
  <si>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</si>
  <si>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</si>
  <si>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</si>
  <si>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</si>
  <si>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</si>
  <si>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</si>
  <si>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</si>
  <si>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</si>
  <si>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</si>
  <si>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</si>
  <si>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</si>
  <si>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</si>
  <si>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</si>
  <si>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</si>
  <si>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</si>
  <si>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</si>
  <si>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</si>
  <si>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</si>
  <si>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</si>
  <si>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</si>
  <si>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</si>
  <si>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</si>
  <si>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</si>
  <si>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</si>
  <si>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</si>
  <si>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</si>
  <si>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</si>
  <si>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</si>
  <si>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</si>
  <si>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</si>
  <si>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</si>
  <si>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</si>
  <si>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</si>
  <si>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</si>
  <si>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</si>
  <si>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</si>
  <si>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</si>
  <si>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</si>
  <si>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</si>
  <si>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</si>
  <si>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</si>
  <si>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</si>
  <si>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</si>
  <si>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</si>
  <si>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</si>
  <si>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</si>
  <si>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</si>
  <si>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</si>
  <si>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</si>
  <si>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</si>
  <si>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</si>
  <si>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</si>
  <si>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</si>
  <si>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</si>
  <si>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</si>
  <si>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</si>
  <si>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</si>
  <si>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</si>
  <si>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</si>
  <si>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</si>
  <si>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</si>
  <si>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</si>
  <si>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</si>
  <si>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</si>
  <si>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</si>
  <si>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</si>
  <si>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</si>
  <si>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</si>
  <si>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</si>
  <si>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</si>
  <si>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</si>
  <si>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</si>
  <si>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</si>
  <si>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</si>
  <si>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</si>
  <si>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</si>
  <si>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</si>
  <si>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</si>
  <si>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</si>
  <si>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</si>
  <si>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</si>
  <si>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</si>
  <si>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</si>
  <si>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</si>
  <si>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</si>
  <si>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</si>
  <si>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</si>
  <si>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</si>
  <si>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</si>
  <si>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</si>
  <si>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</si>
  <si>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</si>
  <si>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</si>
  <si>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</si>
  <si>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</si>
  <si>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</si>
  <si>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</si>
  <si>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</si>
  <si>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</si>
  <si>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</si>
  <si>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</si>
  <si>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</si>
  <si>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</si>
  <si>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</si>
  <si>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</si>
  <si>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</si>
  <si>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</si>
  <si>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</si>
  <si>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</si>
  <si>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</si>
  <si>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</si>
  <si>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</si>
  <si>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</si>
  <si>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</si>
  <si>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</si>
  <si>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</si>
  <si>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</si>
  <si>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</si>
  <si>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</si>
  <si>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</si>
  <si>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</si>
  <si>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</si>
  <si>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</si>
  <si>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</si>
  <si>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</si>
  <si>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</si>
  <si>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</si>
  <si>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</si>
  <si>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</si>
  <si>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</si>
  <si>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</si>
  <si>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</si>
  <si>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</si>
  <si>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</si>
  <si>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</si>
  <si>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</si>
  <si>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</si>
  <si>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</si>
  <si>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</si>
  <si>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</si>
  <si>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</si>
  <si>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</si>
  <si>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</si>
  <si>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</si>
  <si>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</si>
  <si>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</si>
  <si>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</si>
  <si>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</si>
  <si>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</si>
  <si>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</si>
  <si>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</si>
  <si>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</si>
  <si>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</si>
  <si>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</si>
  <si>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</si>
  <si>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</si>
  <si>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</si>
  <si>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</si>
  <si>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</si>
  <si>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</si>
  <si>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</si>
  <si>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</si>
  <si>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</si>
  <si>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</si>
  <si>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</si>
  <si>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</si>
  <si>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</si>
  <si>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</si>
  <si>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</si>
  <si>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</si>
  <si>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</si>
  <si>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</si>
  <si>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</si>
  <si>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</si>
  <si>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</si>
  <si>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</si>
  <si>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</si>
  <si>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</si>
  <si>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</si>
  <si>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</si>
  <si>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</si>
  <si>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</si>
  <si>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</si>
  <si>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</si>
  <si>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</si>
  <si>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</si>
  <si>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</si>
  <si>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</si>
  <si>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</si>
  <si>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</si>
  <si>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</si>
  <si>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</si>
  <si>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</si>
  <si>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</si>
  <si>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</si>
  <si>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</si>
  <si>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</si>
  <si>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</si>
  <si>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</si>
  <si>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</si>
  <si>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</si>
  <si>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</si>
  <si>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</si>
  <si>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</si>
  <si>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</si>
  <si>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</si>
  <si>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</si>
  <si>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</si>
  <si>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</si>
  <si>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</si>
  <si>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</si>
  <si>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</si>
  <si>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</si>
  <si>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</si>
  <si>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</si>
  <si>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</si>
  <si>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</si>
  <si>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</si>
  <si>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</si>
  <si>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</si>
  <si>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</si>
  <si>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</si>
  <si>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</si>
  <si>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</si>
  <si>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</si>
  <si>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</si>
  <si>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</si>
  <si>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</si>
  <si>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</si>
  <si>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</si>
  <si>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</si>
  <si>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</si>
  <si>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</si>
  <si>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</si>
  <si>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</si>
  <si>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</si>
  <si>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</si>
  <si>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</si>
  <si>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</si>
  <si>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</si>
  <si>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</si>
  <si>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</si>
  <si>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</si>
  <si>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</si>
  <si>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</si>
  <si>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</si>
  <si>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</si>
  <si>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</si>
  <si>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</si>
  <si>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</si>
  <si>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</si>
  <si>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</si>
  <si>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</si>
  <si>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</si>
  <si>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</si>
  <si>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</si>
  <si>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</si>
  <si>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</si>
  <si>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</si>
  <si>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</si>
  <si>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</si>
  <si>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</si>
  <si>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</si>
  <si>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</si>
  <si>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</si>
  <si>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</si>
  <si>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</si>
  <si>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</si>
  <si>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</si>
  <si>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</si>
  <si>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</si>
  <si>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</si>
  <si>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</si>
  <si>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</si>
  <si>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</si>
  <si>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</si>
  <si>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</si>
  <si>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</si>
  <si>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</si>
  <si>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</si>
  <si>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</si>
  <si>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</si>
  <si>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</si>
  <si>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</si>
  <si>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</si>
  <si>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</si>
  <si>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</si>
  <si>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</si>
  <si>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</si>
  <si>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</si>
  <si>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</si>
  <si>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</si>
  <si>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</si>
  <si>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</si>
  <si>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</si>
  <si>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</si>
  <si>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</si>
  <si>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</si>
  <si>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</si>
  <si>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</si>
  <si>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</si>
  <si>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</si>
  <si>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</si>
  <si>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</si>
  <si>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</si>
  <si>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</si>
  <si>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</si>
  <si>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</si>
  <si>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</si>
  <si>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</si>
  <si>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</si>
  <si>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</si>
  <si>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</si>
  <si>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</si>
  <si>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</si>
  <si>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</si>
  <si>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</si>
  <si>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</si>
  <si>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</si>
  <si>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</si>
  <si>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</si>
  <si>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</si>
  <si>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</si>
  <si>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</si>
  <si>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</si>
  <si>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</si>
  <si>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</si>
  <si>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</si>
  <si>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</si>
  <si>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</si>
  <si>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</si>
  <si>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</si>
  <si>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</si>
  <si>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</si>
  <si>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</si>
  <si>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</si>
  <si>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</si>
  <si>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</si>
  <si>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</si>
  <si>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</si>
  <si>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</si>
  <si>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</si>
  <si>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</si>
  <si>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</si>
  <si>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</si>
  <si>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</si>
  <si>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</si>
  <si>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</si>
  <si>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</si>
  <si>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</si>
  <si>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</si>
  <si>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</si>
  <si>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</si>
  <si>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</si>
  <si>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</si>
  <si>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</si>
  <si>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</si>
  <si>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</si>
  <si>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</si>
  <si>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</si>
  <si>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</si>
  <si>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</si>
  <si>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</si>
  <si>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</si>
  <si>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</si>
  <si>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</si>
  <si>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</si>
  <si>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</si>
  <si>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</si>
  <si>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</si>
  <si>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</si>
  <si>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</si>
  <si>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</si>
  <si>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</si>
  <si>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</si>
  <si>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</si>
  <si>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</si>
  <si>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</si>
  <si>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</si>
  <si>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</si>
  <si>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</si>
  <si>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</si>
  <si>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</si>
  <si>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</si>
  <si>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</si>
  <si>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</si>
  <si>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</si>
  <si>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</si>
  <si>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</si>
  <si>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</si>
  <si>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</si>
  <si>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</si>
  <si>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</si>
  <si>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</si>
  <si>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</si>
  <si>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</si>
  <si>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</si>
  <si>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</si>
  <si>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</si>
  <si>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</si>
  <si>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</si>
  <si>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</si>
  <si>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</si>
  <si>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</si>
  <si>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</si>
  <si>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</si>
  <si>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</si>
  <si>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</si>
  <si>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</si>
  <si>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</si>
  <si>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</si>
  <si>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</si>
  <si>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</si>
  <si>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</si>
  <si>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</si>
  <si>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</si>
  <si>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</si>
  <si>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</si>
  <si>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</si>
  <si>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</si>
  <si>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</si>
  <si>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</si>
  <si>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</si>
  <si>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</si>
  <si>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</si>
  <si>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</si>
  <si>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</si>
  <si>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</si>
  <si>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</si>
  <si>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</si>
  <si>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</si>
  <si>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</si>
  <si>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</si>
  <si>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</si>
  <si>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</si>
  <si>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</si>
  <si>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</si>
  <si>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</si>
  <si>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</si>
  <si>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</si>
  <si>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</si>
  <si>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</si>
  <si>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</si>
  <si>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</si>
  <si>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</si>
  <si>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</si>
  <si>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</si>
  <si>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</si>
  <si>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</si>
  <si>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</si>
  <si>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</si>
  <si>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</si>
  <si>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</si>
  <si>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</si>
  <si>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</si>
  <si>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</si>
  <si>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</si>
  <si>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</si>
  <si>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</si>
  <si>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</si>
  <si>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</si>
  <si>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</si>
  <si>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</si>
  <si>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</si>
  <si>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</si>
  <si>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</si>
  <si>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</si>
  <si>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</si>
  <si>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</si>
  <si>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</si>
  <si>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</si>
  <si>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</si>
  <si>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</si>
  <si>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</si>
  <si>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</si>
  <si>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</si>
  <si>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</si>
  <si>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</si>
  <si>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</si>
  <si>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</si>
  <si>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</si>
  <si>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</si>
  <si>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</si>
  <si>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</si>
  <si>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</si>
  <si>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</si>
  <si>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</si>
  <si>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</si>
  <si>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</si>
  <si>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</si>
  <si>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</si>
  <si>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</si>
  <si>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</si>
  <si>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</si>
  <si>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</si>
  <si>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</si>
  <si>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</si>
  <si>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</si>
  <si>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</si>
  <si>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</si>
  <si>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</si>
  <si>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</si>
  <si>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</si>
  <si>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</si>
  <si>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</si>
  <si>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</si>
  <si>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</si>
  <si>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</si>
  <si>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</si>
  <si>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</si>
  <si>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</si>
  <si>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</si>
  <si>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</si>
  <si>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</si>
  <si>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</si>
  <si>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</si>
  <si>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</si>
  <si>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</si>
  <si>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</si>
  <si>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</si>
  <si>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</si>
  <si>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</si>
  <si>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</si>
  <si>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</si>
  <si>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</si>
  <si>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</si>
  <si>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</si>
  <si>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</si>
  <si>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</si>
  <si>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</si>
  <si>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</si>
  <si>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</si>
  <si>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</si>
  <si>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</si>
  <si>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</si>
  <si>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</si>
  <si>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</si>
  <si>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</si>
  <si>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</si>
  <si>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</si>
  <si>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</si>
  <si>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</si>
  <si>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</si>
  <si>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</si>
  <si>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</si>
  <si>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</si>
  <si>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</si>
  <si>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</si>
  <si>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</si>
  <si>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</si>
  <si>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</si>
  <si>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</si>
  <si>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</si>
  <si>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</si>
  <si>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</si>
  <si>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</si>
  <si>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</si>
  <si>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</si>
  <si>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</si>
  <si>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</si>
  <si>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</si>
  <si>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</si>
  <si>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</si>
  <si>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</si>
  <si>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</si>
  <si>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</si>
  <si>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</si>
  <si>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</si>
  <si>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</si>
  <si>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</si>
  <si>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</si>
  <si>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</si>
  <si>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</si>
  <si>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</si>
  <si>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</si>
  <si>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</si>
  <si>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</si>
  <si>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</si>
  <si>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</si>
  <si>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</si>
  <si>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</si>
  <si>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</si>
  <si>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</si>
  <si>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</si>
  <si>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</si>
  <si>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</si>
  <si>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</si>
  <si>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</si>
  <si>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</si>
  <si>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</si>
  <si>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</si>
  <si>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</si>
  <si>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</si>
  <si>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</si>
  <si>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</si>
  <si>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</si>
  <si>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</si>
  <si>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</si>
  <si>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</si>
  <si>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</si>
  <si>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</si>
  <si>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</si>
  <si>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</si>
  <si>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</si>
  <si>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</si>
  <si>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</si>
  <si>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</si>
  <si>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</si>
  <si>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</si>
  <si>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</si>
  <si>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</si>
  <si>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</si>
  <si>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</si>
  <si>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</si>
  <si>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</si>
  <si>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</si>
  <si>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</si>
  <si>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</si>
  <si>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</si>
  <si>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</si>
  <si>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</si>
  <si>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</si>
  <si>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</si>
  <si>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</si>
  <si>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</si>
  <si>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</si>
  <si>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</si>
  <si>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</si>
  <si>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</si>
  <si>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</si>
  <si>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</si>
  <si>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</si>
  <si>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</si>
  <si>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</si>
  <si>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</si>
  <si>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</si>
  <si>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</si>
  <si>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</si>
  <si>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</si>
  <si>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</si>
  <si>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</si>
  <si>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</si>
  <si>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</si>
  <si>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</si>
  <si>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</si>
  <si>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</si>
  <si>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</si>
  <si>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</si>
  <si>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</si>
  <si>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</si>
  <si>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</si>
  <si>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</si>
  <si>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</si>
  <si>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</si>
  <si>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</si>
  <si>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</si>
  <si>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</si>
  <si>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</si>
  <si>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</si>
  <si>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</si>
  <si>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</si>
  <si>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</si>
  <si>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</si>
  <si>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</si>
  <si>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</si>
  <si>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</si>
  <si>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</si>
  <si>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</si>
  <si>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</si>
  <si>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</si>
  <si>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</si>
  <si>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</si>
  <si>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</si>
  <si>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</si>
  <si>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</si>
  <si>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</si>
  <si>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</si>
  <si>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</si>
  <si>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</si>
  <si>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</si>
  <si>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</si>
  <si>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</si>
  <si>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</si>
  <si>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</si>
  <si>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</si>
  <si>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</si>
  <si>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</si>
  <si>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</si>
  <si>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</si>
  <si>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</si>
  <si>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</si>
  <si>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</si>
  <si>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</si>
  <si>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</si>
  <si>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</si>
  <si>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</si>
  <si>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</si>
  <si>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</si>
  <si>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</si>
  <si>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</si>
  <si>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</si>
  <si>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</si>
  <si>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</si>
  <si>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</si>
  <si>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</si>
  <si>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</si>
  <si>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</si>
  <si>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</si>
  <si>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</si>
  <si>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</si>
  <si>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</si>
  <si>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</si>
  <si>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</si>
  <si>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</si>
  <si>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</si>
  <si>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</si>
  <si>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</si>
  <si>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</si>
  <si>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</si>
  <si>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</si>
  <si>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</si>
  <si>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</si>
  <si>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</si>
  <si>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</si>
  <si>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</si>
  <si>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</si>
  <si>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</si>
  <si>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</si>
  <si>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</si>
  <si>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</si>
  <si>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</si>
  <si>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</si>
  <si>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</si>
  <si>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</si>
  <si>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</si>
  <si>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</si>
  <si>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</si>
  <si>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</si>
  <si>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</si>
  <si>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</si>
  <si>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</si>
  <si>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</si>
  <si>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</si>
  <si>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</si>
  <si>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</si>
  <si>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</si>
  <si>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</si>
  <si>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</si>
  <si>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</si>
  <si>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</si>
  <si>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</si>
  <si>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</si>
  <si>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</si>
  <si>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</si>
  <si>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</si>
  <si>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</si>
  <si>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</si>
  <si>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</si>
  <si>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</si>
  <si>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</si>
  <si>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</si>
  <si>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</si>
  <si>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</si>
  <si>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</si>
  <si>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</si>
  <si>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</si>
  <si>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</si>
  <si>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</si>
  <si>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</si>
  <si>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</si>
  <si>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</si>
  <si>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</si>
  <si>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</si>
  <si>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</si>
  <si>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</si>
  <si>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</si>
  <si>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</si>
  <si>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</si>
  <si>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</si>
  <si>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</si>
  <si>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</si>
  <si>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</si>
  <si>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</si>
  <si>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</si>
  <si>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</si>
  <si>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</si>
  <si>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</si>
  <si>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</si>
  <si>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</si>
  <si>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</si>
  <si>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</si>
  <si>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</si>
  <si>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</si>
  <si>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</si>
  <si>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</si>
  <si>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</si>
  <si>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</si>
  <si>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</si>
  <si>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</si>
  <si>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</si>
  <si>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</si>
  <si>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</si>
  <si>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</si>
  <si>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</si>
  <si>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</si>
  <si>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</si>
  <si>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</si>
  <si>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</si>
  <si>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</si>
  <si>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</si>
  <si>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</si>
  <si>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</si>
  <si>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</si>
  <si>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</si>
  <si>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</si>
  <si>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</si>
  <si>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</si>
  <si>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</si>
  <si>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</si>
  <si>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</si>
  <si>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</si>
  <si>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</si>
  <si>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</si>
  <si>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</si>
  <si>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</si>
  <si>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</si>
  <si>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</si>
  <si>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</si>
  <si>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</si>
  <si>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</si>
  <si>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</si>
  <si>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</si>
  <si>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</si>
  <si>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</si>
  <si>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</si>
  <si>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</si>
  <si>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</si>
  <si>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</si>
  <si>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</si>
  <si>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</si>
  <si>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</si>
  <si>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</si>
  <si>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</si>
  <si>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</si>
  <si>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</si>
  <si>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</si>
  <si>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</si>
  <si>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</si>
  <si>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</si>
  <si>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</si>
  <si>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</si>
  <si>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</si>
  <si>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</si>
  <si>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</si>
  <si>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</si>
  <si>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</si>
  <si>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</si>
  <si>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</si>
  <si>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</si>
  <si>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</si>
  <si>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</si>
  <si>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</si>
  <si>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</si>
  <si>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</si>
  <si>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</si>
  <si>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</si>
  <si>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</si>
  <si>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</si>
  <si>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</si>
  <si>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</si>
  <si>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</si>
  <si>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</si>
  <si>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</si>
  <si>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</si>
  <si>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</si>
  <si>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</si>
  <si>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</si>
  <si>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</si>
  <si>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</si>
  <si>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</si>
  <si>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</si>
  <si>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</si>
  <si>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</si>
  <si>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</si>
  <si>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</si>
  <si>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</si>
  <si>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</si>
  <si>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</si>
  <si>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</si>
  <si>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</si>
  <si>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</si>
  <si>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</si>
  <si>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</si>
  <si>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</si>
  <si>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</si>
  <si>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</si>
  <si>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</si>
  <si>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</si>
  <si>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</si>
  <si>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</si>
  <si>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</si>
  <si>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</si>
  <si>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</si>
  <si>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</si>
  <si>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</si>
  <si>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</si>
  <si>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</si>
  <si>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</si>
  <si>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</si>
  <si>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</si>
  <si>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</si>
  <si>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</si>
  <si>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</si>
  <si>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</si>
  <si>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</si>
  <si>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</si>
  <si>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</si>
  <si>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</si>
  <si>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</si>
  <si>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</si>
  <si>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</si>
  <si>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</si>
  <si>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</si>
  <si>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</si>
  <si>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</si>
  <si>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</si>
  <si>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</si>
  <si>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</si>
  <si>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</si>
  <si>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</si>
  <si>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</si>
  <si>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</si>
  <si>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</si>
  <si>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</si>
  <si>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</si>
  <si>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</si>
  <si>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</si>
  <si>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</si>
  <si>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</si>
  <si>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</si>
  <si>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</si>
  <si>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</si>
  <si>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</si>
  <si>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</si>
  <si>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</si>
  <si>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</si>
  <si>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</si>
  <si>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</si>
  <si>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</si>
  <si>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</si>
  <si>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</si>
  <si>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</si>
  <si>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</si>
  <si>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</si>
  <si>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</si>
  <si>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</si>
  <si>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</si>
  <si>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</si>
  <si>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</si>
  <si>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</si>
  <si>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</si>
  <si>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</si>
  <si>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</si>
  <si>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</si>
  <si>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</si>
  <si>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</si>
  <si>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</si>
  <si>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</si>
  <si>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</si>
  <si>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</si>
  <si>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</si>
  <si>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</si>
  <si>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</si>
  <si>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</si>
  <si>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</si>
  <si>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</si>
  <si>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</si>
  <si>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</si>
  <si>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</si>
  <si>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</si>
  <si>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</si>
  <si>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</si>
  <si>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</si>
  <si>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</si>
  <si>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</si>
  <si>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</si>
  <si>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</si>
  <si>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</si>
  <si>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</si>
  <si>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</si>
  <si>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</si>
  <si>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</si>
  <si>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</si>
  <si>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</si>
  <si>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</si>
  <si>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</si>
  <si>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</si>
  <si>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</si>
  <si>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</si>
  <si>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</si>
  <si>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</si>
  <si>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</si>
  <si>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</si>
  <si>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</si>
  <si>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</si>
  <si>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</si>
  <si>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</si>
  <si>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</si>
  <si>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</si>
  <si>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</si>
  <si>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</si>
  <si>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</si>
  <si>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</si>
  <si>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</si>
  <si>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</si>
  <si>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</si>
  <si>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</si>
  <si>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</si>
  <si>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</si>
  <si>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</si>
  <si>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</si>
  <si>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</si>
  <si>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</si>
  <si>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</si>
  <si>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</si>
  <si>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</si>
  <si>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</si>
  <si>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</si>
  <si>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</si>
  <si>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</si>
  <si>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</si>
  <si>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</si>
  <si>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</si>
  <si>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</si>
  <si>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</si>
  <si>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</si>
  <si>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</si>
  <si>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</si>
  <si>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</si>
  <si>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</si>
  <si>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</si>
  <si>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</si>
  <si>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</si>
  <si>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</si>
  <si>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</si>
  <si>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</si>
  <si>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</si>
  <si>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</si>
  <si>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</si>
  <si>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</si>
  <si>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</si>
  <si>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</si>
  <si>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</si>
  <si>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</si>
  <si>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</si>
  <si>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</si>
  <si>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</si>
  <si>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</si>
  <si>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</si>
  <si>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</si>
  <si>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</si>
  <si>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</si>
  <si>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</si>
  <si>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</si>
  <si>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</si>
  <si>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</si>
  <si>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</si>
  <si>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</si>
  <si>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</si>
  <si>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</si>
  <si>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</si>
  <si>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</si>
  <si>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</si>
  <si>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</si>
  <si>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</si>
  <si>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</si>
  <si>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</si>
  <si>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</si>
  <si>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</si>
  <si>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</si>
  <si>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</si>
  <si>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</si>
  <si>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</si>
  <si>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</si>
  <si>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</si>
  <si>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</si>
  <si>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</si>
  <si>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</si>
  <si>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</si>
  <si>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</si>
  <si>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</si>
  <si>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</si>
  <si>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</si>
  <si>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</si>
  <si>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</si>
  <si>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</si>
  <si>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</si>
  <si>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</si>
  <si>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</si>
  <si>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</si>
  <si>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</si>
  <si>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</si>
  <si>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</si>
  <si>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</si>
  <si>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</si>
  <si>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</si>
  <si>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</si>
  <si>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</si>
  <si>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</si>
  <si>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</si>
  <si>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</si>
  <si>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</si>
  <si>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</si>
  <si>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</si>
  <si>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</si>
  <si>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</si>
  <si>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</si>
  <si>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</si>
  <si>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</si>
  <si>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</si>
  <si>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</si>
  <si>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</si>
  <si>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</si>
  <si>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</si>
  <si>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</si>
  <si>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</si>
  <si>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</si>
  <si>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</si>
  <si>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</si>
  <si>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</si>
  <si>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</si>
  <si>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</si>
  <si>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</si>
  <si>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</si>
  <si>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</si>
  <si>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</si>
  <si>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</si>
  <si>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</si>
  <si>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</si>
  <si>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</si>
  <si>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</si>
  <si>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</si>
  <si>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</si>
  <si>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</si>
  <si>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</si>
  <si>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</si>
  <si>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</si>
  <si>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</si>
  <si>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</si>
  <si>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</si>
  <si>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</si>
  <si>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</si>
  <si>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</si>
  <si>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</si>
  <si>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</si>
  <si>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</si>
  <si>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</si>
  <si>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</si>
  <si>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</si>
  <si>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</si>
  <si>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</si>
  <si>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</si>
  <si>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</si>
  <si>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</si>
  <si>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</si>
  <si>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</si>
  <si>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</si>
  <si>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</si>
  <si>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</si>
  <si>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</si>
  <si>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</si>
  <si>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</si>
  <si>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</si>
  <si>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</si>
  <si>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</si>
  <si>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</si>
  <si>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</si>
  <si>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</si>
  <si>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</si>
  <si>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</si>
  <si>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</si>
  <si>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</si>
  <si>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</si>
  <si>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</si>
  <si>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</si>
  <si>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</si>
  <si>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</si>
  <si>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</si>
  <si>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</si>
  <si>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</si>
  <si>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</si>
  <si>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</si>
  <si>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</si>
  <si>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</si>
  <si>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</si>
  <si>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</si>
  <si>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</si>
  <si>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</si>
  <si>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</si>
  <si>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</si>
  <si>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</si>
  <si>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</si>
  <si>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</si>
  <si>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</si>
  <si>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</si>
  <si>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</si>
  <si>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</si>
  <si>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</si>
  <si>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</si>
  <si>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</si>
  <si>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</si>
  <si>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</si>
  <si>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</si>
  <si>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</si>
  <si>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</si>
  <si>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</si>
  <si>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</si>
  <si>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</si>
  <si>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</si>
  <si>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</si>
  <si>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</si>
  <si>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</si>
  <si>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</si>
  <si>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</si>
  <si>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</si>
  <si>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</si>
  <si>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</si>
  <si>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</si>
  <si>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</si>
  <si>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</si>
  <si>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</si>
  <si>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</si>
  <si>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</si>
  <si>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</si>
  <si>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</si>
  <si>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</si>
  <si>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</si>
  <si>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</si>
  <si>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</si>
  <si>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</si>
  <si>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</si>
  <si>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</si>
  <si>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</si>
  <si>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</si>
  <si>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</si>
  <si>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</si>
  <si>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</si>
  <si>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</si>
  <si>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</si>
  <si>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</si>
  <si>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</si>
  <si>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</si>
  <si>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</si>
  <si>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</si>
  <si>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</si>
  <si>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</si>
  <si>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</si>
  <si>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</si>
  <si>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</si>
  <si>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</si>
  <si>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</si>
  <si>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</si>
  <si>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</si>
  <si>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</si>
  <si>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</si>
  <si>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</si>
  <si>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</si>
  <si>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</si>
  <si>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</si>
  <si>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</si>
  <si>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</si>
  <si>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</si>
  <si>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</si>
  <si>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</si>
  <si>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</si>
  <si>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</si>
  <si>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</si>
  <si>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</si>
  <si>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</si>
  <si>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</si>
  <si>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</si>
  <si>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</si>
  <si>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</si>
  <si>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</si>
  <si>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</si>
  <si>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</si>
  <si>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</si>
  <si>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</si>
  <si>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</si>
  <si>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</si>
  <si>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</si>
  <si>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</si>
  <si>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</si>
  <si>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</si>
  <si>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</si>
  <si>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</si>
  <si>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</si>
  <si>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</si>
  <si>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</si>
  <si>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</si>
  <si>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</si>
  <si>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</si>
  <si>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</si>
  <si>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</si>
  <si>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</si>
  <si>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</si>
  <si>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</si>
  <si>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</si>
  <si>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</si>
  <si>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</si>
  <si>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</si>
  <si>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</si>
  <si>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</si>
  <si>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</si>
  <si>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</si>
  <si>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</si>
  <si>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</si>
  <si>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</si>
  <si>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</si>
  <si>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</si>
  <si>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</si>
  <si>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</si>
  <si>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</si>
  <si>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</si>
  <si>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</si>
  <si>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</si>
  <si>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</si>
  <si>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</si>
  <si>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</si>
  <si>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</si>
  <si>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</si>
  <si>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</si>
  <si>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</si>
  <si>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</si>
  <si>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</si>
  <si>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</si>
  <si>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</si>
  <si>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</si>
  <si>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</si>
  <si>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</si>
  <si>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</si>
  <si>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</si>
  <si>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</si>
  <si>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</si>
  <si>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</si>
  <si>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</si>
  <si>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</si>
  <si>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</si>
  <si>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</si>
  <si>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</si>
  <si>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</si>
  <si>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</si>
  <si>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</si>
  <si>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</si>
  <si>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</si>
  <si>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</si>
  <si>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</si>
  <si>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</si>
  <si>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</si>
  <si>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</si>
  <si>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</si>
  <si>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</si>
  <si>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</si>
  <si>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</si>
  <si>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</si>
  <si>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</si>
  <si>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</si>
  <si>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</si>
  <si>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</si>
  <si>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</si>
  <si>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</si>
  <si>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</si>
  <si>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</si>
  <si>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</si>
  <si>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</si>
  <si>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</si>
  <si>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</si>
  <si>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</si>
  <si>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</si>
  <si>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</si>
  <si>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</si>
  <si>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</si>
  <si>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</si>
  <si>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</si>
  <si>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</si>
  <si>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</si>
  <si>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</si>
  <si>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</si>
  <si>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</si>
  <si>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</si>
  <si>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</si>
  <si>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</si>
  <si>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</si>
  <si>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</si>
  <si>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</si>
  <si>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</si>
  <si>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</si>
  <si>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</si>
  <si>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</si>
  <si>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</si>
  <si>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</si>
  <si>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</si>
  <si>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</si>
  <si>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</si>
  <si>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</si>
  <si>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</si>
  <si>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</si>
  <si>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</si>
  <si>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</si>
  <si>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</si>
  <si>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</si>
  <si>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</si>
  <si>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</si>
  <si>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</si>
  <si>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</si>
  <si>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</si>
  <si>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</si>
  <si>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</si>
  <si>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</si>
  <si>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</si>
  <si>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</si>
  <si>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</si>
  <si>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</si>
  <si>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</si>
  <si>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</si>
  <si>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</si>
  <si>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</si>
  <si>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</si>
  <si>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</si>
  <si>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</si>
  <si>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</si>
  <si>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</si>
  <si>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</si>
  <si>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</si>
  <si>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</si>
  <si>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</si>
  <si>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</si>
  <si>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</si>
  <si>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</si>
  <si>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</si>
  <si>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</si>
  <si>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</si>
  <si>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</si>
  <si>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</si>
  <si>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</si>
  <si>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</si>
  <si>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</si>
  <si>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</si>
  <si>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</si>
  <si>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</si>
  <si>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</si>
  <si>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</si>
  <si>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</si>
  <si>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</si>
  <si>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</si>
  <si>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</si>
  <si>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</si>
  <si>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</si>
  <si>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</si>
  <si>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</si>
  <si>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</si>
  <si>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</si>
  <si>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</si>
  <si>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</si>
  <si>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</si>
  <si>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</si>
  <si>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</si>
  <si>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</si>
  <si>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</si>
  <si>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</si>
  <si>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</si>
  <si>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</si>
  <si>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</si>
  <si>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</si>
  <si>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</si>
  <si>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</si>
  <si>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</si>
  <si>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</si>
  <si>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</si>
  <si>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</si>
  <si>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</si>
  <si>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</si>
  <si>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</si>
  <si>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</si>
  <si>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</si>
  <si>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</si>
  <si>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</si>
  <si>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</si>
  <si>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</si>
  <si>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</si>
  <si>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</si>
  <si>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</si>
  <si>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</si>
  <si>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</si>
  <si>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</si>
  <si>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</si>
  <si>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</si>
  <si>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</si>
  <si>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</si>
  <si>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</si>
  <si>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</si>
  <si>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</si>
  <si>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</si>
  <si>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</si>
  <si>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</si>
  <si>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</si>
  <si>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</si>
  <si>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</si>
  <si>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</si>
  <si>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</si>
  <si>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</si>
  <si>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</si>
  <si>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</si>
  <si>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</si>
  <si>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</si>
  <si>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</si>
  <si>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</si>
  <si>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</si>
  <si>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</si>
  <si>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</si>
  <si>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</si>
  <si>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</si>
  <si>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</si>
  <si>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</si>
  <si>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</si>
  <si>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</si>
  <si>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</si>
  <si>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</si>
  <si>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</si>
  <si>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</si>
  <si>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</si>
  <si>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</si>
  <si>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</si>
  <si>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</si>
  <si>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</si>
  <si>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</si>
  <si>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</si>
  <si>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</si>
  <si>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</si>
  <si>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</si>
  <si>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</si>
  <si>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</si>
  <si>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</si>
  <si>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</si>
  <si>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</si>
  <si>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</si>
  <si>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</si>
  <si>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</si>
  <si>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</si>
  <si>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</si>
  <si>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</si>
  <si>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</si>
  <si>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</si>
  <si>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</si>
  <si>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</si>
  <si>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</si>
  <si>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</si>
  <si>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</si>
  <si>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</si>
  <si>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</si>
  <si>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</si>
  <si>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</si>
  <si>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</si>
  <si>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</si>
  <si>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</si>
  <si>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</si>
  <si>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</si>
  <si>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</si>
  <si>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</si>
  <si>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</si>
  <si>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</si>
  <si>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</si>
  <si>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</si>
  <si>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</si>
  <si>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</si>
  <si>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</si>
  <si>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</si>
  <si>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</si>
  <si>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</si>
  <si>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</si>
  <si>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</si>
  <si>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</si>
  <si>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</si>
  <si>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</si>
  <si>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</si>
  <si>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</si>
  <si>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</si>
  <si>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</si>
  <si>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</si>
  <si>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</si>
  <si>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</si>
  <si>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</si>
  <si>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</si>
  <si>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</si>
  <si>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</si>
  <si>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</si>
  <si>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</si>
  <si>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</si>
  <si>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</si>
  <si>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</si>
  <si>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</si>
  <si>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</si>
  <si>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</si>
  <si>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</si>
  <si>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</si>
  <si>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</si>
  <si>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</si>
  <si>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</si>
  <si>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</si>
  <si>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</si>
  <si>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</si>
  <si>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</si>
  <si>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</si>
  <si>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</si>
  <si>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</si>
  <si>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</si>
  <si>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</si>
  <si>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</si>
  <si>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</si>
  <si>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</si>
  <si>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</si>
  <si>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</si>
  <si>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</si>
  <si>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</si>
  <si>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</si>
  <si>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</si>
  <si>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</si>
  <si>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</si>
  <si>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</si>
  <si>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</si>
  <si>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</si>
  <si>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</si>
  <si>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</si>
  <si>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</si>
  <si>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</si>
  <si>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</si>
  <si>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</si>
  <si>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</si>
  <si>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</si>
  <si>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</si>
  <si>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</si>
  <si>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</si>
  <si>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</si>
  <si>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</si>
  <si>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</si>
  <si>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</si>
  <si>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</si>
  <si>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</si>
  <si>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</si>
  <si>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</si>
  <si>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</si>
  <si>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</si>
  <si>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</si>
  <si>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</si>
  <si>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</si>
  <si>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</si>
  <si>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</si>
  <si>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</si>
  <si>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</si>
  <si>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</si>
  <si>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</si>
  <si>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</si>
  <si>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</si>
  <si>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</si>
  <si>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</si>
  <si>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</si>
  <si>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</si>
  <si>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</si>
  <si>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</si>
  <si>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</si>
  <si>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</si>
  <si>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</si>
  <si>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</si>
  <si>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</si>
  <si>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</si>
  <si>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</si>
  <si>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</si>
  <si>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</si>
  <si>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</si>
  <si>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</si>
  <si>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</si>
  <si>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</si>
  <si>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</si>
  <si>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</si>
  <si>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</si>
  <si>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</si>
  <si>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</si>
  <si>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</si>
  <si>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</si>
  <si>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</si>
  <si>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</si>
  <si>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</si>
  <si>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</si>
  <si>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</si>
  <si>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</si>
  <si>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</si>
  <si>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</si>
  <si>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</si>
  <si>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</si>
  <si>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</si>
  <si>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</si>
  <si>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</si>
  <si>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</si>
  <si>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</si>
  <si>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</si>
  <si>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</si>
  <si>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</si>
  <si>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</si>
  <si>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</si>
  <si>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</si>
  <si>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</si>
  <si>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</si>
  <si>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</si>
  <si>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</si>
  <si>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</si>
  <si>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</si>
  <si>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</si>
  <si>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</si>
  <si>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</si>
  <si>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</si>
  <si>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</si>
  <si>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</si>
  <si>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</si>
  <si>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</si>
  <si>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</si>
  <si>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</si>
  <si>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</si>
  <si>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</si>
  <si>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</si>
  <si>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</si>
  <si>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</si>
  <si>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</si>
  <si>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</si>
  <si>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</si>
  <si>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</si>
  <si>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</si>
  <si>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</si>
  <si>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</si>
  <si>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</si>
  <si>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</si>
  <si>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</si>
  <si>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</si>
  <si>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</si>
  <si>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</si>
  <si>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</si>
  <si>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</si>
  <si>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</si>
  <si>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</si>
  <si>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</si>
  <si>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</si>
  <si>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</si>
  <si>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</si>
  <si>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</si>
  <si>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</si>
  <si>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</si>
  <si>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</si>
  <si>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</si>
  <si>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</si>
  <si>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</si>
  <si>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</si>
  <si>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</si>
  <si>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</si>
  <si>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</si>
  <si>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</si>
  <si>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</si>
  <si>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</si>
  <si>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</si>
  <si>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</si>
  <si>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</si>
  <si>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</si>
  <si>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</si>
  <si>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</si>
  <si>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</si>
  <si>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</si>
  <si>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</si>
  <si>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</si>
  <si>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</si>
  <si>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</si>
  <si>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</si>
  <si>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</si>
  <si>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</si>
  <si>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</si>
  <si>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</si>
  <si>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</si>
  <si>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</si>
  <si>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</si>
  <si>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</si>
  <si>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</si>
  <si>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</si>
  <si>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</si>
  <si>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</si>
  <si>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</si>
  <si>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</si>
  <si>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</si>
  <si>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</si>
  <si>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</si>
  <si>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</si>
  <si>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</si>
  <si>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</si>
  <si>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</si>
  <si>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</si>
  <si>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</si>
  <si>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</si>
  <si>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</si>
  <si>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</si>
  <si>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</si>
  <si>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</si>
  <si>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</si>
  <si>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</si>
  <si>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</si>
  <si>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</si>
  <si>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</si>
  <si>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</si>
  <si>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</si>
  <si>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</si>
  <si>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</si>
  <si>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</si>
  <si>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</si>
  <si>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</si>
  <si>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</si>
  <si>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</si>
  <si>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</si>
  <si>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</si>
  <si>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</si>
  <si>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</si>
  <si>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</si>
  <si>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</si>
  <si>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</si>
  <si>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</si>
  <si>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</si>
  <si>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</si>
  <si>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</si>
  <si>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</si>
  <si>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</si>
  <si>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</si>
  <si>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</si>
  <si>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</si>
  <si>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</si>
  <si>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</si>
  <si>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</si>
  <si>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</si>
  <si>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</si>
  <si>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</si>
  <si>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</si>
  <si>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</si>
  <si>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</si>
  <si>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</si>
  <si>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</si>
  <si>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</si>
  <si>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</si>
  <si>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</si>
  <si>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</si>
  <si>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</si>
  <si>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</si>
  <si>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</si>
  <si>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</si>
  <si>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</si>
  <si>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</si>
  <si>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</si>
  <si>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</si>
  <si>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</si>
  <si>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</si>
  <si>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</si>
  <si>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</si>
  <si>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</si>
  <si>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</si>
  <si>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</si>
  <si>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</si>
  <si>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</si>
  <si>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</si>
  <si>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</si>
  <si>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</si>
  <si>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</si>
  <si>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</si>
  <si>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</si>
  <si>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</si>
  <si>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</si>
  <si>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</si>
  <si>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</si>
  <si>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</si>
  <si>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</si>
  <si>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</si>
  <si>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</si>
  <si>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</si>
  <si>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</si>
  <si>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</si>
  <si>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</si>
  <si>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</si>
  <si>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</si>
  <si>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</si>
  <si>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</si>
  <si>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</si>
  <si>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</si>
  <si>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</si>
  <si>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</si>
  <si>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</si>
  <si>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</si>
  <si>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</si>
  <si>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</si>
  <si>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</si>
  <si>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</si>
  <si>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</si>
  <si>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</si>
  <si>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</si>
  <si>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</si>
  <si>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</si>
  <si>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</si>
  <si>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</si>
  <si>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</si>
  <si>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</si>
  <si>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</si>
  <si>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</si>
  <si>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</si>
  <si>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</si>
  <si>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</si>
  <si>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</si>
  <si>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</si>
  <si>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</si>
  <si>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</si>
  <si>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</si>
  <si>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</si>
  <si>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</si>
  <si>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</si>
  <si>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</si>
  <si>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</si>
  <si>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</si>
  <si>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</si>
  <si>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</si>
  <si>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</si>
  <si>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</si>
  <si>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</si>
  <si>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</si>
  <si>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</si>
  <si>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</si>
  <si>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</si>
  <si>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</si>
  <si>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</si>
  <si>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</si>
  <si>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</si>
  <si>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</si>
  <si>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</si>
  <si>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</si>
  <si>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</si>
  <si>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</si>
  <si>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</si>
  <si>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</si>
  <si>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</si>
  <si>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</si>
  <si>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</si>
  <si>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</si>
  <si>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</si>
  <si>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</si>
  <si>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</si>
  <si>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</si>
  <si>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</si>
  <si>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</si>
  <si>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</si>
  <si>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</si>
  <si>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</si>
  <si>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</si>
  <si>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</si>
  <si>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</si>
  <si>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</si>
  <si>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</si>
  <si>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</si>
  <si>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</si>
  <si>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</si>
  <si>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</si>
  <si>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</si>
  <si>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</si>
  <si>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</si>
  <si>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</si>
  <si>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</si>
  <si>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</si>
  <si>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</si>
  <si>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</si>
  <si>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</si>
  <si>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</si>
  <si>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</si>
  <si>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</si>
  <si>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</si>
  <si>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</si>
  <si>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</si>
  <si>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</si>
  <si>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</si>
  <si>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</si>
  <si>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</si>
  <si>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</si>
  <si>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</si>
  <si>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</si>
  <si>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</si>
  <si>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</si>
  <si>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</si>
  <si>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</si>
  <si>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</si>
  <si>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</si>
  <si>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</si>
  <si>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</si>
  <si>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</si>
  <si>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</si>
  <si>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</si>
  <si>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</si>
  <si>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</si>
  <si>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</si>
  <si>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</si>
  <si>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</si>
  <si>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</si>
  <si>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</si>
  <si>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</si>
  <si>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</si>
  <si>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</si>
  <si>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</si>
  <si>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</si>
  <si>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</si>
  <si>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</si>
  <si>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</si>
  <si>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</si>
  <si>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</si>
  <si>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</si>
  <si>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</si>
  <si>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</si>
  <si>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</si>
  <si>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</si>
  <si>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</si>
  <si>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</si>
  <si>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</si>
  <si>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</si>
  <si>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</si>
  <si>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</si>
  <si>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</si>
  <si>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</si>
  <si>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</si>
  <si>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</si>
  <si>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</si>
  <si>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</si>
  <si>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</si>
  <si>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</si>
  <si>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</si>
  <si>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</si>
  <si>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</si>
  <si>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</si>
  <si>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</si>
  <si>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</si>
  <si>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</si>
  <si>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</si>
  <si>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</si>
  <si>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</si>
  <si>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</si>
  <si>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</si>
  <si>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</si>
  <si>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</si>
  <si>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</si>
  <si>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</si>
  <si>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</si>
  <si>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</si>
  <si>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</si>
  <si>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</si>
  <si>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</si>
  <si>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</si>
  <si>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</si>
  <si>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</si>
  <si>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</si>
  <si>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</si>
  <si>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</si>
  <si>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</si>
  <si>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</si>
  <si>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</si>
  <si>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</si>
  <si>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</si>
  <si>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</si>
  <si>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</si>
  <si>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</si>
  <si>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</si>
  <si>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</si>
  <si>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</si>
  <si>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</si>
  <si>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</si>
  <si>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</si>
  <si>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</si>
  <si>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</si>
  <si>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</si>
  <si>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</si>
  <si>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</si>
  <si>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</si>
  <si>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</si>
  <si>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</si>
  <si>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</si>
  <si>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</si>
  <si>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</si>
  <si>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</si>
  <si>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</si>
  <si>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</si>
  <si>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</si>
  <si>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</si>
  <si>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</si>
  <si>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</si>
  <si>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</si>
  <si>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</si>
  <si>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</si>
  <si>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</si>
  <si>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</si>
  <si>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</si>
  <si>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</si>
  <si>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</si>
  <si>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</si>
  <si>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</si>
  <si>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</si>
  <si>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</si>
  <si>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</si>
  <si>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</si>
  <si>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</si>
  <si>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</si>
  <si>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</si>
  <si>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</si>
  <si>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</si>
  <si>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</si>
  <si>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</si>
  <si>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</si>
  <si>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</si>
  <si>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</si>
  <si>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</si>
  <si>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</si>
  <si>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</si>
  <si>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</si>
  <si>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</si>
  <si>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</si>
  <si>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</si>
  <si>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</si>
  <si>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</si>
  <si>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</si>
  <si>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</si>
  <si>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</si>
  <si>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</si>
  <si>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</si>
  <si>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</si>
  <si>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</si>
  <si>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</si>
  <si>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</si>
  <si>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</si>
  <si>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</si>
  <si>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</si>
  <si>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</si>
  <si>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</si>
  <si>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</si>
  <si>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</si>
  <si>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</si>
  <si>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</si>
  <si>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</si>
  <si>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</si>
  <si>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</si>
  <si>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</si>
  <si>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</si>
  <si>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</si>
  <si>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</si>
  <si>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</si>
  <si>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</si>
  <si>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</si>
  <si>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</si>
  <si>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</si>
  <si>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</si>
  <si>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</si>
  <si>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</si>
  <si>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</si>
  <si>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</si>
  <si>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</si>
  <si>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</si>
  <si>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</si>
  <si>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</si>
  <si>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</si>
  <si>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</si>
  <si>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</si>
  <si>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</si>
  <si>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</si>
  <si>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</si>
  <si>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</si>
  <si>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</si>
  <si>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</si>
  <si>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</si>
  <si>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</si>
  <si>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</si>
  <si>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</si>
  <si>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</si>
  <si>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</si>
  <si>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</si>
  <si>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</si>
  <si>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</si>
  <si>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</si>
  <si>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</si>
  <si>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</si>
  <si>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</si>
  <si>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</si>
  <si>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</si>
  <si>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</si>
  <si>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</si>
  <si>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</si>
  <si>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</si>
  <si>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</si>
  <si>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</si>
  <si>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</si>
  <si>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</si>
  <si>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</si>
  <si>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</si>
  <si>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</si>
  <si>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</si>
  <si>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</si>
  <si>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</si>
  <si>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</si>
  <si>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</si>
  <si>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</si>
  <si>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</si>
  <si>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</si>
  <si>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</si>
  <si>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</si>
  <si>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</si>
  <si>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</si>
  <si>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</si>
  <si>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</si>
  <si>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</si>
  <si>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</si>
  <si>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</si>
  <si>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</si>
  <si>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</si>
  <si>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</si>
  <si>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</si>
  <si>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</si>
  <si>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</si>
  <si>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</si>
  <si>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</si>
  <si>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</si>
  <si>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</si>
  <si>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</si>
  <si>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</si>
  <si>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</si>
  <si>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</si>
  <si>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</si>
  <si>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</si>
  <si>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</si>
  <si>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</si>
  <si>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</si>
  <si>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</si>
  <si>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</si>
  <si>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</si>
  <si>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</si>
  <si>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</si>
  <si>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</si>
  <si>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</si>
  <si>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</si>
  <si>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</si>
  <si>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</si>
  <si>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</si>
  <si>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</si>
  <si>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</si>
  <si>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</si>
  <si>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2025-12-05</t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</si>
  <si>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</si>
  <si>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</si>
  <si>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</si>
  <si>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</si>
  <si>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</si>
  <si>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</si>
  <si>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경남오토미션(창원)_251205_180103.xlsx</t>
    <phoneticPr fontId="2" type="noConversion"/>
  </si>
  <si>
    <t>A0002704300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</si>
</sst>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4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1980000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258500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13</c:v>
                      </c:pt>
                      <c:pt idx="2">
                        <c:v>13</c:v>
                      </c:pt>
                      <c:pt idx="3">
                        <c:v>13</c:v>
                      </c:pt>
                      <c:pt idx="4">
                        <c:v>11</c:v>
                      </c:pt>
                      <c:pt idx="5">
                        <c:v>13</c:v>
                      </c:pt>
                      <c:pt idx="6">
                        <c:v>13</c:v>
                      </c:pt>
                      <c:pt idx="7">
                        <c:v>13</c:v>
                      </c:pt>
                      <c:pt idx="8">
                        <c:v>13</c:v>
                      </c:pt>
                      <c:pt idx="9">
                        <c:v>13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2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2363</v>
      </c>
    </row>
    <row r="4" spans="14:17" x14ac:dyDescent="0.3">
      <c r="Q4" s="95" t="s">
        <v>3077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2363</v>
      </c>
      <c r="Q21" s="227"/>
    </row>
    <row r="22" spans="3:19" x14ac:dyDescent="0.3">
      <c r="C22" s="95" t="s">
        <v>3578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2363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2402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2402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2439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2440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2441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2442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2471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2403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2503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2510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2510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2403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2403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2556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2441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2566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2584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2602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2495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2495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2621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2636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2640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2640</v>
      </c>
    </row>
    <row r="106" spans="1:6" x14ac:dyDescent="0.3">
      <c r="A106">
        <v>105</v>
      </c>
      <c r="B106" s="13">
        <v>45833</v>
      </c>
      <c r="C106" t="s">
        <v>2651</v>
      </c>
      <c r="D106" t="s">
        <v>2652</v>
      </c>
      <c r="E106">
        <v>24800</v>
      </c>
      <c r="F106" t="s">
        <v>2653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2684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2721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2731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2732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2441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2795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2813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2861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7" sqref="AB16:AB17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9"/>
      <c r="B1" s="330"/>
      <c r="C1" s="330"/>
      <c r="D1" s="330"/>
      <c r="E1" s="330"/>
      <c r="F1" s="330"/>
      <c r="G1" s="33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1" t="s">
        <v>1195</v>
      </c>
      <c r="R1" s="331"/>
      <c r="S1" s="441"/>
      <c r="T1" s="441"/>
      <c r="U1" s="442"/>
    </row>
    <row r="2" spans="1:21" x14ac:dyDescent="0.3">
      <c r="A2" s="309" t="s">
        <v>65</v>
      </c>
      <c r="B2" s="310"/>
      <c r="C2" s="311" t="s">
        <v>2216</v>
      </c>
      <c r="D2" s="312"/>
      <c r="E2" s="312"/>
      <c r="F2" s="312"/>
      <c r="G2" s="313"/>
      <c r="H2" s="311" t="s">
        <v>77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45996</v>
      </c>
      <c r="U2" s="317"/>
    </row>
    <row r="3" spans="1:21" ht="24.95" customHeight="1" x14ac:dyDescent="0.3">
      <c r="A3" s="384" t="s">
        <v>1165</v>
      </c>
      <c r="B3" s="37" t="s">
        <v>59</v>
      </c>
      <c r="C3" s="387" t="s">
        <v>1273</v>
      </c>
      <c r="D3" s="388"/>
      <c r="E3" s="388"/>
      <c r="F3" s="388"/>
      <c r="G3" s="388"/>
      <c r="H3" s="388"/>
      <c r="I3" s="388"/>
      <c r="J3" s="389"/>
      <c r="K3" s="390" t="s">
        <v>1166</v>
      </c>
      <c r="L3" s="37" t="s">
        <v>59</v>
      </c>
      <c r="M3" s="393" t="s">
        <v>964</v>
      </c>
      <c r="N3" s="394"/>
      <c r="O3" s="394"/>
      <c r="P3" s="394"/>
      <c r="Q3" s="394"/>
      <c r="R3" s="394"/>
      <c r="S3" s="394"/>
      <c r="T3" s="394"/>
      <c r="U3" s="395"/>
    </row>
    <row r="4" spans="1:21" ht="24.95" customHeight="1" x14ac:dyDescent="0.3">
      <c r="A4" s="385"/>
      <c r="B4" s="37" t="s">
        <v>61</v>
      </c>
      <c r="C4" s="438"/>
      <c r="D4" s="439"/>
      <c r="E4" s="439"/>
      <c r="F4" s="439"/>
      <c r="G4" s="439"/>
      <c r="H4" s="439"/>
      <c r="I4" s="439"/>
      <c r="J4" s="440"/>
      <c r="K4" s="391"/>
      <c r="L4" s="37" t="s">
        <v>61</v>
      </c>
      <c r="M4" s="399" t="s">
        <v>962</v>
      </c>
      <c r="N4" s="400"/>
      <c r="O4" s="400"/>
      <c r="P4" s="400"/>
      <c r="Q4" s="400"/>
      <c r="R4" s="401"/>
      <c r="S4" s="38" t="s">
        <v>62</v>
      </c>
      <c r="T4" s="399" t="s">
        <v>73</v>
      </c>
      <c r="U4" s="402"/>
    </row>
    <row r="5" spans="1:21" ht="24.95" customHeight="1" x14ac:dyDescent="0.3">
      <c r="A5" s="385"/>
      <c r="B5" s="38" t="s">
        <v>10</v>
      </c>
      <c r="C5" s="399" t="s">
        <v>1274</v>
      </c>
      <c r="D5" s="400"/>
      <c r="E5" s="400"/>
      <c r="F5" s="400"/>
      <c r="G5" s="400"/>
      <c r="H5" s="400"/>
      <c r="I5" s="400"/>
      <c r="J5" s="401"/>
      <c r="K5" s="391"/>
      <c r="L5" s="38" t="s">
        <v>10</v>
      </c>
      <c r="M5" s="399" t="s">
        <v>74</v>
      </c>
      <c r="N5" s="400"/>
      <c r="O5" s="400"/>
      <c r="P5" s="400"/>
      <c r="Q5" s="400"/>
      <c r="R5" s="400"/>
      <c r="S5" s="400"/>
      <c r="T5" s="400"/>
      <c r="U5" s="402"/>
    </row>
    <row r="6" spans="1:21" ht="24.95" customHeight="1" x14ac:dyDescent="0.3">
      <c r="A6" s="386"/>
      <c r="B6" s="38" t="s">
        <v>75</v>
      </c>
      <c r="C6" s="399" t="s">
        <v>1785</v>
      </c>
      <c r="D6" s="400"/>
      <c r="E6" s="400"/>
      <c r="F6" s="400"/>
      <c r="G6" s="400"/>
      <c r="H6" s="400"/>
      <c r="I6" s="400"/>
      <c r="J6" s="401"/>
      <c r="K6" s="392"/>
      <c r="L6" s="38" t="s">
        <v>75</v>
      </c>
      <c r="M6" s="399" t="s">
        <v>66</v>
      </c>
      <c r="N6" s="400"/>
      <c r="O6" s="400"/>
      <c r="P6" s="400"/>
      <c r="Q6" s="400"/>
      <c r="R6" s="401"/>
      <c r="S6" s="38" t="s">
        <v>22</v>
      </c>
      <c r="T6" s="399" t="s">
        <v>32</v>
      </c>
      <c r="U6" s="402"/>
    </row>
    <row r="7" spans="1:21" ht="15.75" customHeight="1" x14ac:dyDescent="0.3">
      <c r="A7" s="318" t="s">
        <v>70</v>
      </c>
      <c r="B7" s="319"/>
      <c r="C7" s="319"/>
      <c r="D7" s="319"/>
      <c r="E7" s="381"/>
      <c r="F7" s="382" t="s">
        <v>44</v>
      </c>
      <c r="G7" s="319"/>
      <c r="H7" s="319"/>
      <c r="I7" s="381"/>
      <c r="J7" s="382" t="s">
        <v>42</v>
      </c>
      <c r="K7" s="319"/>
      <c r="L7" s="319"/>
      <c r="M7" s="319"/>
      <c r="N7" s="381"/>
      <c r="O7" s="319" t="s">
        <v>50</v>
      </c>
      <c r="P7" s="381"/>
      <c r="Q7" s="382" t="s">
        <v>69</v>
      </c>
      <c r="R7" s="319"/>
      <c r="S7" s="381"/>
      <c r="T7" s="382" t="s">
        <v>68</v>
      </c>
      <c r="U7" s="383"/>
    </row>
    <row r="8" spans="1:21" ht="15.6" customHeight="1" x14ac:dyDescent="0.3">
      <c r="A8" s="425" t="s">
        <v>1216</v>
      </c>
      <c r="B8" s="426"/>
      <c r="C8" s="426"/>
      <c r="D8" s="426"/>
      <c r="E8" s="427"/>
      <c r="F8" s="428" t="s">
        <v>1218</v>
      </c>
      <c r="G8" s="429"/>
      <c r="H8" s="429"/>
      <c r="I8" s="430"/>
      <c r="J8" s="436">
        <v>1890000</v>
      </c>
      <c r="K8" s="436"/>
      <c r="L8" s="436"/>
      <c r="M8" s="436"/>
      <c r="N8" s="436"/>
      <c r="O8" s="437">
        <v>1</v>
      </c>
      <c r="P8" s="437"/>
      <c r="Q8" s="431"/>
      <c r="R8" s="432"/>
      <c r="S8" s="433"/>
      <c r="T8" s="434">
        <v>1890000</v>
      </c>
      <c r="U8" s="435"/>
    </row>
    <row r="9" spans="1:21" ht="15.6" customHeight="1" x14ac:dyDescent="0.3">
      <c r="A9" s="414" t="s">
        <v>2331</v>
      </c>
      <c r="B9" s="415"/>
      <c r="C9" s="415"/>
      <c r="D9" s="415"/>
      <c r="E9" s="416"/>
      <c r="F9" s="417" t="s">
        <v>2713</v>
      </c>
      <c r="G9" s="415"/>
      <c r="H9" s="415"/>
      <c r="I9" s="416"/>
      <c r="J9" s="423">
        <v>680000</v>
      </c>
      <c r="K9" s="423"/>
      <c r="L9" s="423"/>
      <c r="M9" s="423"/>
      <c r="N9" s="423"/>
      <c r="O9" s="424">
        <v>1</v>
      </c>
      <c r="P9" s="424"/>
      <c r="Q9" s="418"/>
      <c r="R9" s="419"/>
      <c r="S9" s="420"/>
      <c r="T9" s="421">
        <v>680000</v>
      </c>
      <c r="U9" s="422"/>
    </row>
    <row r="10" spans="1:21" ht="15.6" customHeight="1" x14ac:dyDescent="0.3">
      <c r="A10" s="414"/>
      <c r="B10" s="415"/>
      <c r="C10" s="415"/>
      <c r="D10" s="415"/>
      <c r="E10" s="416"/>
      <c r="F10" s="417"/>
      <c r="G10" s="415"/>
      <c r="H10" s="415"/>
      <c r="I10" s="416"/>
      <c r="J10" s="423"/>
      <c r="K10" s="423"/>
      <c r="L10" s="423"/>
      <c r="M10" s="423"/>
      <c r="N10" s="423"/>
      <c r="O10" s="424"/>
      <c r="P10" s="424"/>
      <c r="Q10" s="418"/>
      <c r="R10" s="419"/>
      <c r="S10" s="420"/>
      <c r="T10" s="421"/>
      <c r="U10" s="422"/>
    </row>
    <row r="11" spans="1:21" ht="15.6" customHeight="1" x14ac:dyDescent="0.3">
      <c r="A11" s="414"/>
      <c r="B11" s="415"/>
      <c r="C11" s="415"/>
      <c r="D11" s="415"/>
      <c r="E11" s="416"/>
      <c r="F11" s="417"/>
      <c r="G11" s="415"/>
      <c r="H11" s="415"/>
      <c r="I11" s="416"/>
      <c r="J11" s="423"/>
      <c r="K11" s="423"/>
      <c r="L11" s="423"/>
      <c r="M11" s="423"/>
      <c r="N11" s="423"/>
      <c r="O11" s="424"/>
      <c r="P11" s="424"/>
      <c r="Q11" s="418"/>
      <c r="R11" s="419"/>
      <c r="S11" s="420"/>
      <c r="T11" s="421"/>
      <c r="U11" s="422"/>
    </row>
    <row r="12" spans="1:21" ht="15.6" customHeight="1" x14ac:dyDescent="0.3">
      <c r="A12" s="414"/>
      <c r="B12" s="415"/>
      <c r="C12" s="415"/>
      <c r="D12" s="415"/>
      <c r="E12" s="416"/>
      <c r="F12" s="417"/>
      <c r="G12" s="415"/>
      <c r="H12" s="415"/>
      <c r="I12" s="416"/>
      <c r="J12" s="423"/>
      <c r="K12" s="423"/>
      <c r="L12" s="423"/>
      <c r="M12" s="423"/>
      <c r="N12" s="423"/>
      <c r="O12" s="424"/>
      <c r="P12" s="424"/>
      <c r="Q12" s="418"/>
      <c r="R12" s="419"/>
      <c r="S12" s="420"/>
      <c r="T12" s="421"/>
      <c r="U12" s="422"/>
    </row>
    <row r="13" spans="1:21" ht="15.6" customHeight="1" x14ac:dyDescent="0.3">
      <c r="A13" s="414"/>
      <c r="B13" s="415"/>
      <c r="C13" s="415"/>
      <c r="D13" s="415"/>
      <c r="E13" s="416"/>
      <c r="F13" s="417"/>
      <c r="G13" s="415"/>
      <c r="H13" s="415"/>
      <c r="I13" s="416"/>
      <c r="J13" s="423"/>
      <c r="K13" s="423"/>
      <c r="L13" s="423"/>
      <c r="M13" s="423"/>
      <c r="N13" s="423"/>
      <c r="O13" s="424"/>
      <c r="P13" s="424"/>
      <c r="Q13" s="418"/>
      <c r="R13" s="419"/>
      <c r="S13" s="420"/>
      <c r="T13" s="421"/>
      <c r="U13" s="422"/>
    </row>
    <row r="14" spans="1:21" ht="15.6" customHeight="1" x14ac:dyDescent="0.3">
      <c r="A14" s="414"/>
      <c r="B14" s="415"/>
      <c r="C14" s="415"/>
      <c r="D14" s="415"/>
      <c r="E14" s="416"/>
      <c r="F14" s="417"/>
      <c r="G14" s="415"/>
      <c r="H14" s="415"/>
      <c r="I14" s="416"/>
      <c r="J14" s="423"/>
      <c r="K14" s="423"/>
      <c r="L14" s="423"/>
      <c r="M14" s="423"/>
      <c r="N14" s="423"/>
      <c r="O14" s="424"/>
      <c r="P14" s="424"/>
      <c r="Q14" s="418"/>
      <c r="R14" s="419"/>
      <c r="S14" s="420"/>
      <c r="T14" s="421"/>
      <c r="U14" s="422"/>
    </row>
    <row r="15" spans="1:21" ht="15.6" customHeight="1" thickBot="1" x14ac:dyDescent="0.35">
      <c r="A15" s="403"/>
      <c r="B15" s="404"/>
      <c r="C15" s="404"/>
      <c r="D15" s="404"/>
      <c r="E15" s="405"/>
      <c r="F15" s="406"/>
      <c r="G15" s="404"/>
      <c r="H15" s="404"/>
      <c r="I15" s="405"/>
      <c r="J15" s="412"/>
      <c r="K15" s="412"/>
      <c r="L15" s="412"/>
      <c r="M15" s="412"/>
      <c r="N15" s="412"/>
      <c r="O15" s="413"/>
      <c r="P15" s="413"/>
      <c r="Q15" s="407"/>
      <c r="R15" s="408"/>
      <c r="S15" s="409"/>
      <c r="T15" s="410"/>
      <c r="U15" s="411"/>
    </row>
    <row r="16" spans="1:21" ht="15" customHeight="1" thickTop="1" x14ac:dyDescent="0.3">
      <c r="A16" s="334" t="s">
        <v>2310</v>
      </c>
      <c r="B16" s="335"/>
      <c r="C16" s="335"/>
      <c r="D16" s="335"/>
      <c r="E16" s="336"/>
      <c r="F16" s="343"/>
      <c r="G16" s="344"/>
      <c r="H16" s="344"/>
      <c r="I16" s="344"/>
      <c r="J16" s="344"/>
      <c r="K16" s="344"/>
      <c r="L16" s="344"/>
      <c r="M16" s="344"/>
      <c r="N16" s="344"/>
      <c r="O16" s="344"/>
      <c r="P16" s="344"/>
      <c r="Q16" s="344"/>
      <c r="R16" s="344"/>
      <c r="S16" s="344"/>
      <c r="T16" s="344"/>
      <c r="U16" s="345"/>
    </row>
    <row r="17" spans="1:21" ht="15" customHeight="1" x14ac:dyDescent="0.3">
      <c r="A17" s="337"/>
      <c r="B17" s="338"/>
      <c r="C17" s="338"/>
      <c r="D17" s="338"/>
      <c r="E17" s="339"/>
      <c r="F17" s="346"/>
      <c r="G17" s="347"/>
      <c r="H17" s="347"/>
      <c r="I17" s="347"/>
      <c r="J17" s="347"/>
      <c r="K17" s="347"/>
      <c r="L17" s="347"/>
      <c r="M17" s="347"/>
      <c r="N17" s="347"/>
      <c r="O17" s="347"/>
      <c r="P17" s="347"/>
      <c r="Q17" s="347"/>
      <c r="R17" s="347"/>
      <c r="S17" s="347"/>
      <c r="T17" s="347"/>
      <c r="U17" s="348"/>
    </row>
    <row r="18" spans="1:21" ht="15" customHeight="1" x14ac:dyDescent="0.3">
      <c r="A18" s="337"/>
      <c r="B18" s="338"/>
      <c r="C18" s="338"/>
      <c r="D18" s="338"/>
      <c r="E18" s="339"/>
      <c r="F18" s="346"/>
      <c r="G18" s="347"/>
      <c r="H18" s="347"/>
      <c r="I18" s="347"/>
      <c r="J18" s="347"/>
      <c r="K18" s="347"/>
      <c r="L18" s="347"/>
      <c r="M18" s="347"/>
      <c r="N18" s="347"/>
      <c r="O18" s="347"/>
      <c r="P18" s="347"/>
      <c r="Q18" s="347"/>
      <c r="R18" s="347"/>
      <c r="S18" s="347"/>
      <c r="T18" s="347"/>
      <c r="U18" s="348"/>
    </row>
    <row r="19" spans="1:21" ht="15" customHeight="1" x14ac:dyDescent="0.3">
      <c r="A19" s="340"/>
      <c r="B19" s="341"/>
      <c r="C19" s="341"/>
      <c r="D19" s="341"/>
      <c r="E19" s="342"/>
      <c r="F19" s="349"/>
      <c r="G19" s="350"/>
      <c r="H19" s="350"/>
      <c r="I19" s="350"/>
      <c r="J19" s="350"/>
      <c r="K19" s="350"/>
      <c r="L19" s="350"/>
      <c r="M19" s="350"/>
      <c r="N19" s="350"/>
      <c r="O19" s="350"/>
      <c r="P19" s="350"/>
      <c r="Q19" s="350"/>
      <c r="R19" s="350"/>
      <c r="S19" s="350"/>
      <c r="T19" s="350"/>
      <c r="U19" s="351"/>
    </row>
    <row r="20" spans="1:21" ht="20.100000000000001" customHeight="1" x14ac:dyDescent="0.3">
      <c r="A20" s="318" t="s">
        <v>80</v>
      </c>
      <c r="B20" s="319"/>
      <c r="C20" s="319"/>
      <c r="D20" s="319"/>
      <c r="E20" s="319"/>
      <c r="F20" s="320">
        <v>2610000</v>
      </c>
      <c r="G20" s="320"/>
      <c r="H20" s="320"/>
      <c r="I20" s="321"/>
      <c r="J20" s="357">
        <f>SUM(J8:N19)</f>
        <v>2570000</v>
      </c>
      <c r="K20" s="358"/>
      <c r="L20" s="358"/>
      <c r="M20" s="358"/>
      <c r="N20" s="359"/>
      <c r="O20" s="322">
        <f>SUM(O8:P19)</f>
        <v>2</v>
      </c>
      <c r="P20" s="322"/>
      <c r="Q20" s="360">
        <f>SUM(Q8:S19)</f>
        <v>0</v>
      </c>
      <c r="R20" s="320"/>
      <c r="S20" s="321"/>
      <c r="T20" s="320">
        <f>SUM(T8:U15)</f>
        <v>2570000</v>
      </c>
      <c r="U20" s="361"/>
    </row>
    <row r="21" spans="1:21" ht="20.100000000000001" customHeight="1" thickBot="1" x14ac:dyDescent="0.35">
      <c r="A21" s="323" t="s">
        <v>90</v>
      </c>
      <c r="B21" s="324"/>
      <c r="C21" s="324"/>
      <c r="D21" s="324"/>
      <c r="E21" s="324"/>
      <c r="F21" s="325">
        <f>F20+T20</f>
        <v>5180000</v>
      </c>
      <c r="G21" s="325"/>
      <c r="H21" s="325"/>
      <c r="I21" s="326"/>
      <c r="J21" s="327" t="s">
        <v>965</v>
      </c>
      <c r="K21" s="324"/>
      <c r="L21" s="328" t="str">
        <f>T4</f>
        <v>장효주</v>
      </c>
      <c r="M21" s="328"/>
      <c r="N21" s="328"/>
      <c r="O21" s="327" t="s">
        <v>64</v>
      </c>
      <c r="P21" s="324"/>
      <c r="Q21" s="328" t="str">
        <f>C3</f>
        <v>경남오토미션(창원)</v>
      </c>
      <c r="R21" s="328"/>
      <c r="S21" s="328"/>
      <c r="T21" s="328"/>
      <c r="U21" s="380"/>
    </row>
    <row r="22" spans="1:21" ht="20.100000000000001" customHeight="1" x14ac:dyDescent="0.3">
      <c r="A22" s="307" t="s">
        <v>4530</v>
      </c>
      <c r="B22" s="307"/>
      <c r="C22" s="307"/>
      <c r="D22" s="307"/>
      <c r="E22" s="307"/>
      <c r="F22" s="307"/>
      <c r="G22" s="307"/>
      <c r="H22" s="307"/>
      <c r="I22" s="307"/>
      <c r="J22" s="307"/>
      <c r="K22" s="307"/>
      <c r="L22" s="307"/>
      <c r="M22" s="307"/>
      <c r="N22" s="307"/>
      <c r="O22" s="307"/>
      <c r="P22" s="307"/>
      <c r="Q22" s="307"/>
      <c r="R22" s="307"/>
      <c r="S22" s="307"/>
      <c r="T22" s="307"/>
      <c r="U22" s="307"/>
    </row>
    <row r="23" spans="1:21" ht="20.100000000000001" customHeight="1" thickBot="1" x14ac:dyDescent="0.35">
      <c r="A23" s="308"/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</row>
    <row r="24" spans="1:21" ht="24" customHeight="1" thickBot="1" x14ac:dyDescent="0.3">
      <c r="A24" s="329"/>
      <c r="B24" s="330"/>
      <c r="C24" s="330"/>
      <c r="D24" s="330"/>
      <c r="E24" s="330"/>
      <c r="F24" s="330"/>
      <c r="G24" s="33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1" t="s">
        <v>1195</v>
      </c>
      <c r="R24" s="331"/>
      <c r="S24" s="332">
        <f>S1</f>
        <v>0</v>
      </c>
      <c r="T24" s="332"/>
      <c r="U24" s="333"/>
    </row>
    <row r="25" spans="1:21" x14ac:dyDescent="0.3">
      <c r="A25" s="309" t="s">
        <v>65</v>
      </c>
      <c r="B25" s="310"/>
      <c r="C25" s="311" t="str">
        <f>C2</f>
        <v>카카오뱅크 3333181865047</v>
      </c>
      <c r="D25" s="312"/>
      <c r="E25" s="312"/>
      <c r="F25" s="312"/>
      <c r="G25" s="313"/>
      <c r="H25" s="311" t="s">
        <v>76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45996</v>
      </c>
      <c r="U25" s="317"/>
    </row>
    <row r="26" spans="1:21" ht="24.95" customHeight="1" x14ac:dyDescent="0.3">
      <c r="A26" s="384" t="s">
        <v>1165</v>
      </c>
      <c r="B26" s="37" t="s">
        <v>59</v>
      </c>
      <c r="C26" s="387" t="str">
        <f>C3</f>
        <v>경남오토미션(창원)</v>
      </c>
      <c r="D26" s="388"/>
      <c r="E26" s="388"/>
      <c r="F26" s="388"/>
      <c r="G26" s="388"/>
      <c r="H26" s="388"/>
      <c r="I26" s="388"/>
      <c r="J26" s="389"/>
      <c r="K26" s="390" t="s">
        <v>1166</v>
      </c>
      <c r="L26" s="37" t="s">
        <v>59</v>
      </c>
      <c r="M26" s="393" t="s">
        <v>964</v>
      </c>
      <c r="N26" s="394"/>
      <c r="O26" s="394"/>
      <c r="P26" s="394"/>
      <c r="Q26" s="394"/>
      <c r="R26" s="394"/>
      <c r="S26" s="394"/>
      <c r="T26" s="394"/>
      <c r="U26" s="395"/>
    </row>
    <row r="27" spans="1:21" ht="24.95" customHeight="1" x14ac:dyDescent="0.3">
      <c r="A27" s="385"/>
      <c r="B27" s="37" t="s">
        <v>61</v>
      </c>
      <c r="C27" s="396">
        <f>C4</f>
        <v>0</v>
      </c>
      <c r="D27" s="397"/>
      <c r="E27" s="397"/>
      <c r="F27" s="397"/>
      <c r="G27" s="397"/>
      <c r="H27" s="397"/>
      <c r="I27" s="397"/>
      <c r="J27" s="398"/>
      <c r="K27" s="391"/>
      <c r="L27" s="37" t="s">
        <v>61</v>
      </c>
      <c r="M27" s="399" t="s">
        <v>962</v>
      </c>
      <c r="N27" s="400"/>
      <c r="O27" s="400"/>
      <c r="P27" s="400"/>
      <c r="Q27" s="400"/>
      <c r="R27" s="401"/>
      <c r="S27" s="38" t="s">
        <v>62</v>
      </c>
      <c r="T27" s="399" t="s">
        <v>73</v>
      </c>
      <c r="U27" s="402"/>
    </row>
    <row r="28" spans="1:21" ht="24.95" customHeight="1" x14ac:dyDescent="0.3">
      <c r="A28" s="385"/>
      <c r="B28" s="38" t="s">
        <v>10</v>
      </c>
      <c r="C28" s="399" t="str">
        <f>C5</f>
        <v>경상남도 창원시 의창구 사화로 286</v>
      </c>
      <c r="D28" s="400"/>
      <c r="E28" s="400"/>
      <c r="F28" s="400"/>
      <c r="G28" s="400"/>
      <c r="H28" s="400"/>
      <c r="I28" s="400"/>
      <c r="J28" s="401"/>
      <c r="K28" s="391"/>
      <c r="L28" s="38" t="s">
        <v>10</v>
      </c>
      <c r="M28" s="399" t="s">
        <v>74</v>
      </c>
      <c r="N28" s="400"/>
      <c r="O28" s="400"/>
      <c r="P28" s="400"/>
      <c r="Q28" s="400"/>
      <c r="R28" s="400"/>
      <c r="S28" s="400"/>
      <c r="T28" s="400"/>
      <c r="U28" s="402"/>
    </row>
    <row r="29" spans="1:21" ht="24.95" customHeight="1" x14ac:dyDescent="0.3">
      <c r="A29" s="386"/>
      <c r="B29" s="38" t="s">
        <v>75</v>
      </c>
      <c r="C29" s="399" t="str">
        <f>C6</f>
        <v>010-2441-4994</v>
      </c>
      <c r="D29" s="400"/>
      <c r="E29" s="400"/>
      <c r="F29" s="400"/>
      <c r="G29" s="400"/>
      <c r="H29" s="400"/>
      <c r="I29" s="400"/>
      <c r="J29" s="401"/>
      <c r="K29" s="392"/>
      <c r="L29" s="38" t="s">
        <v>75</v>
      </c>
      <c r="M29" s="399" t="s">
        <v>66</v>
      </c>
      <c r="N29" s="400"/>
      <c r="O29" s="400"/>
      <c r="P29" s="400"/>
      <c r="Q29" s="400"/>
      <c r="R29" s="401"/>
      <c r="S29" s="38" t="s">
        <v>22</v>
      </c>
      <c r="T29" s="399" t="str">
        <f>T6</f>
        <v>경동(화물)</v>
      </c>
      <c r="U29" s="402"/>
    </row>
    <row r="30" spans="1:21" ht="15.6" customHeight="1" x14ac:dyDescent="0.3">
      <c r="A30" s="318" t="s">
        <v>70</v>
      </c>
      <c r="B30" s="319"/>
      <c r="C30" s="319"/>
      <c r="D30" s="319"/>
      <c r="E30" s="381"/>
      <c r="F30" s="382" t="s">
        <v>44</v>
      </c>
      <c r="G30" s="319"/>
      <c r="H30" s="319"/>
      <c r="I30" s="381"/>
      <c r="J30" s="382" t="s">
        <v>42</v>
      </c>
      <c r="K30" s="319"/>
      <c r="L30" s="319"/>
      <c r="M30" s="319"/>
      <c r="N30" s="381"/>
      <c r="O30" s="319" t="s">
        <v>50</v>
      </c>
      <c r="P30" s="381"/>
      <c r="Q30" s="382" t="s">
        <v>69</v>
      </c>
      <c r="R30" s="319"/>
      <c r="S30" s="381"/>
      <c r="T30" s="382" t="s">
        <v>68</v>
      </c>
      <c r="U30" s="383"/>
    </row>
    <row r="31" spans="1:21" ht="15.6" customHeight="1" x14ac:dyDescent="0.3">
      <c r="A31" s="374" t="str">
        <f>A8</f>
        <v>VGSNAG3</v>
      </c>
      <c r="B31" s="375"/>
      <c r="C31" s="375"/>
      <c r="D31" s="375"/>
      <c r="E31" s="375"/>
      <c r="F31" s="375" t="str">
        <f>F8</f>
        <v>A7252709011</v>
      </c>
      <c r="G31" s="375"/>
      <c r="H31" s="375"/>
      <c r="I31" s="375"/>
      <c r="J31" s="379">
        <f>J8</f>
        <v>1890000</v>
      </c>
      <c r="K31" s="379"/>
      <c r="L31" s="379"/>
      <c r="M31" s="379"/>
      <c r="N31" s="379"/>
      <c r="O31" s="379">
        <f>O8</f>
        <v>1</v>
      </c>
      <c r="P31" s="379"/>
      <c r="Q31" s="376">
        <f>Q8</f>
        <v>0</v>
      </c>
      <c r="R31" s="376"/>
      <c r="S31" s="376"/>
      <c r="T31" s="377">
        <f>T8</f>
        <v>1890000</v>
      </c>
      <c r="U31" s="378"/>
    </row>
    <row r="32" spans="1:21" ht="15.6" customHeight="1" x14ac:dyDescent="0.3">
      <c r="A32" s="367" t="str">
        <f t="shared" ref="A32:A38" si="0">A9</f>
        <v>PARK_PAWL</v>
      </c>
      <c r="B32" s="368"/>
      <c r="C32" s="368"/>
      <c r="D32" s="368"/>
      <c r="E32" s="368"/>
      <c r="F32" s="368" t="str">
        <f t="shared" ref="F32:F38" si="1">F9</f>
        <v>A7259820003</v>
      </c>
      <c r="G32" s="368"/>
      <c r="H32" s="368"/>
      <c r="I32" s="368"/>
      <c r="J32" s="372">
        <f t="shared" ref="J32:J38" si="2">J9</f>
        <v>680000</v>
      </c>
      <c r="K32" s="372"/>
      <c r="L32" s="372"/>
      <c r="M32" s="372"/>
      <c r="N32" s="372"/>
      <c r="O32" s="372">
        <f t="shared" ref="O32:O38" si="3">O9</f>
        <v>1</v>
      </c>
      <c r="P32" s="372"/>
      <c r="Q32" s="369">
        <f t="shared" ref="Q32:Q38" si="4">Q9</f>
        <v>0</v>
      </c>
      <c r="R32" s="369"/>
      <c r="S32" s="369"/>
      <c r="T32" s="370">
        <f t="shared" ref="T32:T38" si="5">T9</f>
        <v>680000</v>
      </c>
      <c r="U32" s="371"/>
    </row>
    <row r="33" spans="1:21" ht="15.6" customHeight="1" x14ac:dyDescent="0.3">
      <c r="A33" s="367">
        <f t="shared" si="0"/>
        <v>0</v>
      </c>
      <c r="B33" s="368"/>
      <c r="C33" s="368"/>
      <c r="D33" s="368"/>
      <c r="E33" s="368"/>
      <c r="F33" s="368">
        <f t="shared" si="1"/>
        <v>0</v>
      </c>
      <c r="G33" s="368"/>
      <c r="H33" s="368"/>
      <c r="I33" s="368"/>
      <c r="J33" s="372">
        <f t="shared" si="2"/>
        <v>0</v>
      </c>
      <c r="K33" s="372"/>
      <c r="L33" s="372"/>
      <c r="M33" s="372"/>
      <c r="N33" s="372"/>
      <c r="O33" s="372">
        <f t="shared" si="3"/>
        <v>0</v>
      </c>
      <c r="P33" s="372"/>
      <c r="Q33" s="369">
        <f t="shared" si="4"/>
        <v>0</v>
      </c>
      <c r="R33" s="369"/>
      <c r="S33" s="369"/>
      <c r="T33" s="370">
        <f t="shared" si="5"/>
        <v>0</v>
      </c>
      <c r="U33" s="371"/>
    </row>
    <row r="34" spans="1:21" ht="15.6" customHeight="1" x14ac:dyDescent="0.3">
      <c r="A34" s="367">
        <f t="shared" si="0"/>
        <v>0</v>
      </c>
      <c r="B34" s="368"/>
      <c r="C34" s="368"/>
      <c r="D34" s="368"/>
      <c r="E34" s="368"/>
      <c r="F34" s="368">
        <f t="shared" si="1"/>
        <v>0</v>
      </c>
      <c r="G34" s="368"/>
      <c r="H34" s="368"/>
      <c r="I34" s="368"/>
      <c r="J34" s="372">
        <f t="shared" si="2"/>
        <v>0</v>
      </c>
      <c r="K34" s="372"/>
      <c r="L34" s="372"/>
      <c r="M34" s="372"/>
      <c r="N34" s="372"/>
      <c r="O34" s="372">
        <f t="shared" si="3"/>
        <v>0</v>
      </c>
      <c r="P34" s="372"/>
      <c r="Q34" s="369">
        <f t="shared" si="4"/>
        <v>0</v>
      </c>
      <c r="R34" s="369"/>
      <c r="S34" s="369"/>
      <c r="T34" s="370">
        <f t="shared" si="5"/>
        <v>0</v>
      </c>
      <c r="U34" s="371"/>
    </row>
    <row r="35" spans="1:21" ht="15.6" customHeight="1" x14ac:dyDescent="0.3">
      <c r="A35" s="367">
        <f t="shared" si="0"/>
        <v>0</v>
      </c>
      <c r="B35" s="368"/>
      <c r="C35" s="368"/>
      <c r="D35" s="368"/>
      <c r="E35" s="368"/>
      <c r="F35" s="368">
        <f t="shared" si="1"/>
        <v>0</v>
      </c>
      <c r="G35" s="368"/>
      <c r="H35" s="368"/>
      <c r="I35" s="368"/>
      <c r="J35" s="372">
        <f t="shared" si="2"/>
        <v>0</v>
      </c>
      <c r="K35" s="372"/>
      <c r="L35" s="372"/>
      <c r="M35" s="372"/>
      <c r="N35" s="372"/>
      <c r="O35" s="372">
        <f t="shared" si="3"/>
        <v>0</v>
      </c>
      <c r="P35" s="372"/>
      <c r="Q35" s="369">
        <f t="shared" si="4"/>
        <v>0</v>
      </c>
      <c r="R35" s="369"/>
      <c r="S35" s="369"/>
      <c r="T35" s="370">
        <f t="shared" si="5"/>
        <v>0</v>
      </c>
      <c r="U35" s="371"/>
    </row>
    <row r="36" spans="1:21" ht="15.6" customHeight="1" x14ac:dyDescent="0.3">
      <c r="A36" s="367">
        <f t="shared" si="0"/>
        <v>0</v>
      </c>
      <c r="B36" s="368"/>
      <c r="C36" s="368"/>
      <c r="D36" s="368"/>
      <c r="E36" s="368"/>
      <c r="F36" s="368">
        <f t="shared" si="1"/>
        <v>0</v>
      </c>
      <c r="G36" s="368"/>
      <c r="H36" s="368"/>
      <c r="I36" s="368"/>
      <c r="J36" s="372">
        <f t="shared" si="2"/>
        <v>0</v>
      </c>
      <c r="K36" s="372"/>
      <c r="L36" s="372"/>
      <c r="M36" s="372"/>
      <c r="N36" s="372"/>
      <c r="O36" s="372">
        <f t="shared" si="3"/>
        <v>0</v>
      </c>
      <c r="P36" s="372"/>
      <c r="Q36" s="369">
        <f t="shared" si="4"/>
        <v>0</v>
      </c>
      <c r="R36" s="369"/>
      <c r="S36" s="369"/>
      <c r="T36" s="370">
        <f t="shared" si="5"/>
        <v>0</v>
      </c>
      <c r="U36" s="371"/>
    </row>
    <row r="37" spans="1:21" ht="15.6" customHeight="1" x14ac:dyDescent="0.3">
      <c r="A37" s="367">
        <f t="shared" si="0"/>
        <v>0</v>
      </c>
      <c r="B37" s="368"/>
      <c r="C37" s="368"/>
      <c r="D37" s="368"/>
      <c r="E37" s="368"/>
      <c r="F37" s="368">
        <f t="shared" si="1"/>
        <v>0</v>
      </c>
      <c r="G37" s="368"/>
      <c r="H37" s="368"/>
      <c r="I37" s="368"/>
      <c r="J37" s="372">
        <f t="shared" si="2"/>
        <v>0</v>
      </c>
      <c r="K37" s="372"/>
      <c r="L37" s="372"/>
      <c r="M37" s="372"/>
      <c r="N37" s="372"/>
      <c r="O37" s="372">
        <f t="shared" si="3"/>
        <v>0</v>
      </c>
      <c r="P37" s="372"/>
      <c r="Q37" s="369">
        <f t="shared" si="4"/>
        <v>0</v>
      </c>
      <c r="R37" s="369"/>
      <c r="S37" s="369"/>
      <c r="T37" s="370">
        <f t="shared" si="5"/>
        <v>0</v>
      </c>
      <c r="U37" s="371"/>
    </row>
    <row r="38" spans="1:21" ht="15.6" customHeight="1" thickBot="1" x14ac:dyDescent="0.35">
      <c r="A38" s="362">
        <f t="shared" si="0"/>
        <v>0</v>
      </c>
      <c r="B38" s="363"/>
      <c r="C38" s="363"/>
      <c r="D38" s="363"/>
      <c r="E38" s="363"/>
      <c r="F38" s="363">
        <f t="shared" si="1"/>
        <v>0</v>
      </c>
      <c r="G38" s="363"/>
      <c r="H38" s="363"/>
      <c r="I38" s="363"/>
      <c r="J38" s="373">
        <f t="shared" si="2"/>
        <v>0</v>
      </c>
      <c r="K38" s="373"/>
      <c r="L38" s="373"/>
      <c r="M38" s="373"/>
      <c r="N38" s="373"/>
      <c r="O38" s="373">
        <f t="shared" si="3"/>
        <v>0</v>
      </c>
      <c r="P38" s="373"/>
      <c r="Q38" s="364">
        <f t="shared" si="4"/>
        <v>0</v>
      </c>
      <c r="R38" s="364"/>
      <c r="S38" s="364"/>
      <c r="T38" s="365">
        <f t="shared" si="5"/>
        <v>0</v>
      </c>
      <c r="U38" s="366"/>
    </row>
    <row r="39" spans="1:21" ht="15" customHeight="1" thickTop="1" x14ac:dyDescent="0.3">
      <c r="A39" s="334" t="s">
        <v>2310</v>
      </c>
      <c r="B39" s="335"/>
      <c r="C39" s="335"/>
      <c r="D39" s="335"/>
      <c r="E39" s="336"/>
      <c r="F39" s="343">
        <f>F16</f>
        <v>0</v>
      </c>
      <c r="G39" s="344"/>
      <c r="H39" s="344"/>
      <c r="I39" s="344"/>
      <c r="J39" s="344"/>
      <c r="K39" s="344"/>
      <c r="L39" s="344"/>
      <c r="M39" s="344"/>
      <c r="N39" s="344"/>
      <c r="O39" s="344"/>
      <c r="P39" s="344"/>
      <c r="Q39" s="344"/>
      <c r="R39" s="344"/>
      <c r="S39" s="344"/>
      <c r="T39" s="344"/>
      <c r="U39" s="345"/>
    </row>
    <row r="40" spans="1:21" ht="15" customHeight="1" x14ac:dyDescent="0.3">
      <c r="A40" s="337"/>
      <c r="B40" s="338"/>
      <c r="C40" s="338"/>
      <c r="D40" s="338"/>
      <c r="E40" s="339"/>
      <c r="F40" s="346"/>
      <c r="G40" s="347"/>
      <c r="H40" s="347"/>
      <c r="I40" s="347"/>
      <c r="J40" s="347"/>
      <c r="K40" s="347"/>
      <c r="L40" s="347"/>
      <c r="M40" s="347"/>
      <c r="N40" s="347"/>
      <c r="O40" s="347"/>
      <c r="P40" s="347"/>
      <c r="Q40" s="347"/>
      <c r="R40" s="347"/>
      <c r="S40" s="347"/>
      <c r="T40" s="347"/>
      <c r="U40" s="348"/>
    </row>
    <row r="41" spans="1:21" ht="15" customHeight="1" x14ac:dyDescent="0.3">
      <c r="A41" s="337"/>
      <c r="B41" s="338"/>
      <c r="C41" s="338"/>
      <c r="D41" s="338"/>
      <c r="E41" s="339"/>
      <c r="F41" s="346"/>
      <c r="G41" s="347"/>
      <c r="H41" s="347"/>
      <c r="I41" s="347"/>
      <c r="J41" s="347"/>
      <c r="K41" s="347"/>
      <c r="L41" s="347"/>
      <c r="M41" s="347"/>
      <c r="N41" s="347"/>
      <c r="O41" s="347"/>
      <c r="P41" s="347"/>
      <c r="Q41" s="347"/>
      <c r="R41" s="347"/>
      <c r="S41" s="347"/>
      <c r="T41" s="347"/>
      <c r="U41" s="348"/>
    </row>
    <row r="42" spans="1:21" ht="15" customHeight="1" x14ac:dyDescent="0.3">
      <c r="A42" s="340"/>
      <c r="B42" s="341"/>
      <c r="C42" s="341"/>
      <c r="D42" s="341"/>
      <c r="E42" s="342"/>
      <c r="F42" s="349"/>
      <c r="G42" s="350"/>
      <c r="H42" s="350"/>
      <c r="I42" s="350"/>
      <c r="J42" s="350"/>
      <c r="K42" s="350"/>
      <c r="L42" s="350"/>
      <c r="M42" s="350"/>
      <c r="N42" s="350"/>
      <c r="O42" s="350"/>
      <c r="P42" s="350"/>
      <c r="Q42" s="350"/>
      <c r="R42" s="350"/>
      <c r="S42" s="350"/>
      <c r="T42" s="350"/>
      <c r="U42" s="351"/>
    </row>
    <row r="43" spans="1:21" ht="20.100000000000001" customHeight="1" x14ac:dyDescent="0.3">
      <c r="A43" s="318" t="s">
        <v>80</v>
      </c>
      <c r="B43" s="319"/>
      <c r="C43" s="319"/>
      <c r="D43" s="319"/>
      <c r="E43" s="319"/>
      <c r="F43" s="320">
        <f>F20</f>
        <v>2610000</v>
      </c>
      <c r="G43" s="320"/>
      <c r="H43" s="320"/>
      <c r="I43" s="321"/>
      <c r="J43" s="357">
        <f>J20</f>
        <v>2570000</v>
      </c>
      <c r="K43" s="358"/>
      <c r="L43" s="358"/>
      <c r="M43" s="358"/>
      <c r="N43" s="359"/>
      <c r="O43" s="322">
        <f>O20</f>
        <v>2</v>
      </c>
      <c r="P43" s="322"/>
      <c r="Q43" s="360">
        <f>Q20</f>
        <v>0</v>
      </c>
      <c r="R43" s="320"/>
      <c r="S43" s="320"/>
      <c r="T43" s="320">
        <f>T20</f>
        <v>2570000</v>
      </c>
      <c r="U43" s="361"/>
    </row>
    <row r="44" spans="1:21" ht="20.100000000000001" customHeight="1" thickBot="1" x14ac:dyDescent="0.35">
      <c r="A44" s="323" t="s">
        <v>90</v>
      </c>
      <c r="B44" s="324"/>
      <c r="C44" s="324"/>
      <c r="D44" s="324"/>
      <c r="E44" s="324"/>
      <c r="F44" s="325">
        <f>F21</f>
        <v>5180000</v>
      </c>
      <c r="G44" s="325"/>
      <c r="H44" s="325"/>
      <c r="I44" s="326"/>
      <c r="J44" s="327" t="s">
        <v>965</v>
      </c>
      <c r="K44" s="324"/>
      <c r="L44" s="352" t="str">
        <f>T27</f>
        <v>장효주</v>
      </c>
      <c r="M44" s="352"/>
      <c r="N44" s="352"/>
      <c r="O44" s="327" t="s">
        <v>64</v>
      </c>
      <c r="P44" s="353"/>
      <c r="Q44" s="354" t="str">
        <f>Q21</f>
        <v>경남오토미션(창원)</v>
      </c>
      <c r="R44" s="355"/>
      <c r="S44" s="355"/>
      <c r="T44" s="355"/>
      <c r="U44" s="356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1890000</v>
      </c>
      <c r="H1" s="107">
        <f>SUM(H2:H2)</f>
        <v>1</v>
      </c>
      <c r="I1" s="107">
        <f>SUM(I2:I2)</f>
        <v>0</v>
      </c>
      <c r="J1" s="107">
        <f>SUM(J2:J2)</f>
        <v>1890000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4523</v>
      </c>
      <c r="C2" s="47" t="s">
        <v>1784</v>
      </c>
      <c r="D2" s="290" t="s">
        <v>1355</v>
      </c>
      <c r="E2" t="s">
        <v>1201</v>
      </c>
      <c r="F2" s="290" t="s">
        <v>1355</v>
      </c>
      <c r="G2">
        <v>1890000</v>
      </c>
      <c r="H2">
        <v>1</v>
      </c>
      <c r="I2" s="226"/>
      <c r="J2" s="226">
        <v>1890000</v>
      </c>
    </row>
    <row r="3" spans="1:12" x14ac:dyDescent="0.3">
      <c r="A3" s="47">
        <v>2</v>
      </c>
      <c r="B3" s="47" t="s">
        <v>4523</v>
      </c>
      <c r="C3" s="47" t="s">
        <v>1784</v>
      </c>
      <c r="D3" s="290" t="s">
        <v>2672</v>
      </c>
      <c r="E3" t="s">
        <v>1490</v>
      </c>
      <c r="F3" s="290" t="s">
        <v>2672</v>
      </c>
      <c r="G3">
        <v>680000</v>
      </c>
      <c r="H3">
        <v>1</v>
      </c>
      <c r="I3" s="226"/>
      <c r="J3" s="226">
        <v>680000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3" t="s">
        <v>49</v>
      </c>
      <c r="C4" s="44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5" t="s">
        <v>87</v>
      </c>
      <c r="C28" s="446"/>
      <c r="D28" s="446"/>
      <c r="E28" s="447"/>
      <c r="F28" s="446"/>
      <c r="G28" s="44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1" t="s">
        <v>1552</v>
      </c>
      <c r="F6" s="451"/>
      <c r="G6" s="451"/>
      <c r="H6" s="451"/>
      <c r="I6" s="451"/>
      <c r="J6" s="451"/>
      <c r="K6" s="451"/>
    </row>
    <row r="7" spans="5:11" x14ac:dyDescent="0.3"/>
    <row r="8" spans="5:11" x14ac:dyDescent="0.3"/>
    <row r="9" spans="5:11" x14ac:dyDescent="0.3">
      <c r="G9" s="448"/>
      <c r="H9" s="448"/>
      <c r="I9" s="448"/>
      <c r="J9" s="448"/>
    </row>
    <row r="10" spans="5:11" ht="33" customHeight="1" x14ac:dyDescent="0.3">
      <c r="F10" s="117"/>
      <c r="G10" s="449"/>
      <c r="H10" s="450"/>
      <c r="I10" s="450"/>
      <c r="J10" s="450"/>
    </row>
    <row r="11" spans="5:11" x14ac:dyDescent="0.3"/>
    <row r="12" spans="5:11" ht="32.25" customHeight="1" x14ac:dyDescent="0.3">
      <c r="F12" s="118"/>
      <c r="G12" s="449" t="s">
        <v>1553</v>
      </c>
      <c r="H12" s="450"/>
      <c r="I12" s="450"/>
      <c r="J12" s="45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456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N1" sqref="N1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2457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2695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4357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4358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2515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4357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2515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2515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4358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2515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4358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2515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4358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4358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2515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3653</v>
      </c>
      <c r="E196" s="292" t="s">
        <v>1853</v>
      </c>
      <c r="F196" s="269" t="s">
        <v>3653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4358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4358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4358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2515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3653</v>
      </c>
      <c r="E236" s="292" t="s">
        <v>1853</v>
      </c>
      <c r="F236" s="269" t="s">
        <v>3653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4358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4358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4358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4358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4358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2515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4358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4358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4358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2515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4014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4014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2515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2515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2515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3063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2354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2380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2356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2368</v>
      </c>
      <c r="E546" s="292" t="s">
        <v>2367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2374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2379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2373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2382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2389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2390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2398</v>
      </c>
      <c r="E570" s="292" t="s">
        <v>2397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2422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2354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2354</v>
      </c>
      <c r="E574" s="292" t="s">
        <v>2049</v>
      </c>
      <c r="F574" s="269" t="s">
        <v>2427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2406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2407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2411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2428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2416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2418</v>
      </c>
      <c r="F585" s="269" t="s">
        <v>2417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2420</v>
      </c>
      <c r="F586" s="269" t="s">
        <v>2419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2403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2423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2424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2425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2426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2358</v>
      </c>
      <c r="E599" s="292" t="s">
        <v>2444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2715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2448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2570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2451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2453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2456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2458</v>
      </c>
      <c r="D612" s="295" t="s">
        <v>1210</v>
      </c>
      <c r="E612" s="292" t="s">
        <v>2459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2469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2460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2358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2460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2469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2479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2489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2489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2681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2493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2489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2479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2504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2693</v>
      </c>
      <c r="E653" s="292" t="s">
        <v>2694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2548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2550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2551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2551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2693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2559</v>
      </c>
      <c r="F669" s="269" t="s">
        <v>2558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2771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2570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2551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2551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2650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2403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2580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2575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2582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2605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2403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2595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2595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2603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2603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2590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2665</v>
      </c>
      <c r="E716" s="292" t="s">
        <v>2666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2609</v>
      </c>
      <c r="F717" s="269" t="s">
        <v>2608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2595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2611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2611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2616</v>
      </c>
      <c r="E722" s="292" t="s">
        <v>2615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2618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2622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2663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2625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2647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2636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2636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2625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2660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2656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2657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2662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2664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2495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2469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2673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2903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2690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2616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2706</v>
      </c>
      <c r="F774" s="269" t="s">
        <v>2705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2712</v>
      </c>
      <c r="E775" s="292" t="s">
        <v>2331</v>
      </c>
      <c r="F775" s="269" t="s">
        <v>2713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2697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2716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2718</v>
      </c>
      <c r="E792" s="292" t="s">
        <v>2717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2723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2724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2725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2660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2725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2733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2735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2735</v>
      </c>
      <c r="E806" s="292" t="s">
        <v>2740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4014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2718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2755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2672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2755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2762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2762</v>
      </c>
      <c r="E825" s="292" t="s">
        <v>2605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2765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2724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2570</v>
      </c>
      <c r="F831" s="269" t="s">
        <v>2569</v>
      </c>
      <c r="G831" s="265">
        <v>1500000</v>
      </c>
      <c r="H831" s="269">
        <v>1</v>
      </c>
      <c r="J831" s="266" t="s">
        <v>2900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2733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2672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2411</v>
      </c>
      <c r="F843" s="269" t="s">
        <v>2741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2782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2782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2590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2590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2776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2776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2393</v>
      </c>
      <c r="F850" s="269" t="s">
        <v>2392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2406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2792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2776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2782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2794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2782</v>
      </c>
      <c r="E866" s="292" t="s">
        <v>2798</v>
      </c>
      <c r="F866" s="269" t="s">
        <v>2797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2782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2672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2802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2807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2590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2782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2403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2802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2403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2718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2718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2718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2829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2833</v>
      </c>
      <c r="F902" s="269" t="s">
        <v>2743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2406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2840</v>
      </c>
      <c r="F905" s="269" t="s">
        <v>2839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2842</v>
      </c>
      <c r="F906" s="269" t="s">
        <v>2838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2742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2672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2827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2826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2853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2853</v>
      </c>
      <c r="E917" s="292" t="s">
        <v>2605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2851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2854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2718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2858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2901</v>
      </c>
      <c r="E927" s="292" t="s">
        <v>2647</v>
      </c>
      <c r="G927" s="265">
        <v>1750000</v>
      </c>
      <c r="H927" s="269">
        <v>1</v>
      </c>
      <c r="J927" s="266" t="s">
        <v>2902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2866</v>
      </c>
      <c r="E928" s="292" t="s">
        <v>2377</v>
      </c>
      <c r="F928" s="269" t="s">
        <v>2869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2403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2904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2829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2901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2403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2403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2889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2889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2889</v>
      </c>
      <c r="E943" s="292" t="s">
        <v>4014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2570</v>
      </c>
      <c r="F945" s="269" t="s">
        <v>2569</v>
      </c>
      <c r="G945" s="265">
        <v>1500000</v>
      </c>
      <c r="H945" s="269">
        <v>1</v>
      </c>
      <c r="J945" s="266" t="s">
        <v>2900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2883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2883</v>
      </c>
      <c r="E949" s="292" t="s">
        <v>2897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2706</v>
      </c>
      <c r="F950" s="269" t="s">
        <v>2705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2889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2403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2906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2909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2909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2883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2866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2912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2913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2917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2919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2616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2978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2979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2928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2928</v>
      </c>
      <c r="E976" s="292" t="s">
        <v>2931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2933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2935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2935</v>
      </c>
      <c r="E979" s="292" t="s">
        <v>2936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2935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2928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2616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2603</v>
      </c>
      <c r="E988" s="292" t="s">
        <v>2945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2948</v>
      </c>
      <c r="F989" s="269" t="s">
        <v>2947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2951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2603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2397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2957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2964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2965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2883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2957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2968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2672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2976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2977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2666</v>
      </c>
      <c r="G1028" s="265">
        <v>1600000</v>
      </c>
      <c r="H1028" s="269">
        <v>1</v>
      </c>
      <c r="J1028" s="266" t="s">
        <v>2993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2987</v>
      </c>
      <c r="F1034" s="269" t="s">
        <v>2988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2465</v>
      </c>
      <c r="E1035" s="292" t="s">
        <v>2666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3062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2605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2994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2379</v>
      </c>
      <c r="E1041" s="292" t="s">
        <v>2996</v>
      </c>
      <c r="F1041" s="269" t="s">
        <v>2997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3002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2379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2991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2827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2912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3014</v>
      </c>
      <c r="E1064" s="292" t="s">
        <v>1853</v>
      </c>
      <c r="F1064" s="269" t="s">
        <v>3653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2411</v>
      </c>
      <c r="F1068" s="269" t="s">
        <v>2741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3014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3022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3022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3022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2977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3053</v>
      </c>
      <c r="F1084" s="269" t="s">
        <v>3052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2515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2609</v>
      </c>
      <c r="F1092" s="269" t="s">
        <v>2608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2909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3063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2909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2782</v>
      </c>
      <c r="E1105" s="292" t="s">
        <v>4014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3067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2912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3070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2912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2718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2782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3070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2559</v>
      </c>
      <c r="F1124" s="269" t="s">
        <v>2558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3086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3086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3103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3653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2833</v>
      </c>
      <c r="F1154" s="269" t="s">
        <v>2743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2403</v>
      </c>
      <c r="E1157" s="292" t="s">
        <v>2411</v>
      </c>
      <c r="F1157" s="269" t="s">
        <v>2741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3108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3109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3110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3111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3112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3108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2403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2575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3113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3113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3126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2672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3135</v>
      </c>
      <c r="G1180" s="265">
        <v>1300000</v>
      </c>
      <c r="H1180" s="269">
        <v>1</v>
      </c>
      <c r="J1180" s="266" t="s">
        <v>3136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2897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3132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3113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3129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2798</v>
      </c>
      <c r="F1189" s="269" t="s">
        <v>2797</v>
      </c>
      <c r="G1189" s="265">
        <v>250000</v>
      </c>
      <c r="H1189" s="269">
        <v>1</v>
      </c>
      <c r="K1189" s="265">
        <v>250000</v>
      </c>
      <c r="M1189" s="269" t="s">
        <v>3137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2776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2776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2403</v>
      </c>
      <c r="E1193" s="292" t="s">
        <v>2411</v>
      </c>
      <c r="F1193" s="269" t="s">
        <v>2741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2403</v>
      </c>
      <c r="E1194" s="292" t="s">
        <v>3141</v>
      </c>
      <c r="F1194" s="269" t="s">
        <v>2741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2776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2403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3142</v>
      </c>
      <c r="E1200" s="292" t="s">
        <v>1490</v>
      </c>
      <c r="F1200" s="269" t="s">
        <v>2672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3142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3142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3144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3144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2826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3152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3154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3154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2377</v>
      </c>
      <c r="F1215" s="269" t="s">
        <v>3159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2672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2833</v>
      </c>
      <c r="F1218" s="269" t="s">
        <v>2743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2909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2909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2768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3168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2459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3170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3154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2411</v>
      </c>
      <c r="F1233" s="269" t="s">
        <v>2741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3179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3179</v>
      </c>
      <c r="E1247" s="292" t="s">
        <v>1490</v>
      </c>
      <c r="F1247" s="269" t="s">
        <v>2672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3176</v>
      </c>
      <c r="E1248" s="292" t="s">
        <v>3184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3179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3176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3199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3189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3192</v>
      </c>
    </row>
    <row r="1260" spans="1:13" x14ac:dyDescent="0.3">
      <c r="A1260" s="271">
        <v>1259</v>
      </c>
      <c r="B1260" s="264">
        <v>45883</v>
      </c>
      <c r="C1260" s="292" t="s">
        <v>3194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3195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3322</v>
      </c>
      <c r="F1261" s="269" t="s">
        <v>3323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2403</v>
      </c>
      <c r="E1265" s="292" t="s">
        <v>2673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3210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2644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3202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3202</v>
      </c>
      <c r="E1270" s="292" t="s">
        <v>2833</v>
      </c>
      <c r="F1270" s="269" t="s">
        <v>2743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3194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2403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2672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3215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3219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3221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3223</v>
      </c>
    </row>
    <row r="1293" spans="1:13" x14ac:dyDescent="0.3">
      <c r="A1293" s="271">
        <v>1292</v>
      </c>
      <c r="B1293" s="264">
        <v>45887</v>
      </c>
      <c r="C1293" s="292" t="s">
        <v>3202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2839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2768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3225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3230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2603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3232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3236</v>
      </c>
    </row>
    <row r="1308" spans="1:13" x14ac:dyDescent="0.3">
      <c r="A1308" s="271">
        <v>1307</v>
      </c>
      <c r="B1308" s="264">
        <v>45889</v>
      </c>
      <c r="C1308" s="292" t="s">
        <v>2551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2360</v>
      </c>
      <c r="E1310" s="292" t="s">
        <v>3239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2909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2551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3245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3247</v>
      </c>
      <c r="H1318" s="269">
        <v>1</v>
      </c>
      <c r="L1318" s="265">
        <v>-600000</v>
      </c>
      <c r="M1318" s="269" t="s">
        <v>3248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3113</v>
      </c>
      <c r="E1320" s="292" t="s">
        <v>2411</v>
      </c>
      <c r="F1320" s="269" t="s">
        <v>2741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2909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3113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2551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2851</v>
      </c>
      <c r="E1326" s="292" t="s">
        <v>2807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3253</v>
      </c>
    </row>
    <row r="1329" spans="1:13" x14ac:dyDescent="0.3">
      <c r="A1329" s="271">
        <v>1328</v>
      </c>
      <c r="B1329" s="264">
        <v>45891</v>
      </c>
      <c r="C1329" s="292" t="s">
        <v>3255</v>
      </c>
      <c r="E1329" s="292" t="s">
        <v>3258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3261</v>
      </c>
      <c r="E1331" s="292" t="s">
        <v>3262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3263</v>
      </c>
    </row>
    <row r="1332" spans="1:13" x14ac:dyDescent="0.3">
      <c r="A1332" s="271">
        <v>1331</v>
      </c>
      <c r="B1332" s="264">
        <v>45891</v>
      </c>
      <c r="C1332" s="292" t="s">
        <v>3255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3261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2851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2551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2603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2833</v>
      </c>
      <c r="F1343" s="269" t="s">
        <v>2743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3113</v>
      </c>
      <c r="E1352" s="292" t="s">
        <v>3274</v>
      </c>
      <c r="F1352" s="269" t="s">
        <v>3275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2909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2912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3063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2551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2551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3282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3282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2403</v>
      </c>
      <c r="E1361" s="292" t="s">
        <v>3289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2979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2979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3295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3296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2403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2909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3282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3301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2851</v>
      </c>
      <c r="E1391" s="292" t="s">
        <v>3305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2851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2851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3309</v>
      </c>
      <c r="F1397" s="269" t="s">
        <v>3310</v>
      </c>
      <c r="M1397" s="269"/>
    </row>
    <row r="1398" spans="1:13" x14ac:dyDescent="0.3">
      <c r="A1398" s="271">
        <v>1397</v>
      </c>
      <c r="B1398" s="264">
        <v>45896</v>
      </c>
      <c r="C1398" s="292" t="s">
        <v>3108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3312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2411</v>
      </c>
      <c r="F1400" s="269" t="s">
        <v>2741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2461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2551</v>
      </c>
      <c r="E1402" s="292" t="s">
        <v>3317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3108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2460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3113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2590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3331</v>
      </c>
      <c r="G1408" s="265">
        <v>2500000</v>
      </c>
      <c r="H1408" s="269">
        <v>1</v>
      </c>
      <c r="J1408" s="266" t="s">
        <v>3332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2406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2912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2397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2991</v>
      </c>
      <c r="E1425" s="292" t="s">
        <v>3333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2979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3355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2656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2428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3474</v>
      </c>
      <c r="E1430" s="292" t="s">
        <v>3475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3474</v>
      </c>
      <c r="E1431" s="292" t="s">
        <v>3476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3474</v>
      </c>
      <c r="E1432" s="292" t="s">
        <v>3477</v>
      </c>
      <c r="F1432" s="269" t="s">
        <v>3478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3474</v>
      </c>
      <c r="E1433" s="292" t="s">
        <v>3479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3474</v>
      </c>
      <c r="E1434" s="292" t="s">
        <v>3480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3194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3194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2901</v>
      </c>
      <c r="E1438" s="292" t="s">
        <v>2650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3356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2672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2833</v>
      </c>
      <c r="F1449" s="269" t="s">
        <v>2743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3474</v>
      </c>
      <c r="E1453" s="292" t="s">
        <v>3481</v>
      </c>
      <c r="F1453" s="269" t="s">
        <v>3482</v>
      </c>
      <c r="G1453" s="265">
        <v>800000</v>
      </c>
      <c r="H1453" s="269">
        <v>1</v>
      </c>
      <c r="K1453" s="265">
        <v>800000</v>
      </c>
      <c r="M1453" s="269" t="s">
        <v>3483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2755</v>
      </c>
      <c r="E1458" s="292" t="s">
        <v>2798</v>
      </c>
      <c r="F1458" s="269" t="s">
        <v>2797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2755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3340</v>
      </c>
      <c r="E1460" s="292" t="s">
        <v>3053</v>
      </c>
      <c r="F1460" s="269" t="s">
        <v>3052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2991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2755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3340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2862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2991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2991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3362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2672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3368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3370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3282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3437</v>
      </c>
      <c r="E1489" s="292" t="s">
        <v>3438</v>
      </c>
      <c r="F1489" s="269" t="s">
        <v>3439</v>
      </c>
      <c r="G1489" s="265">
        <v>1850000</v>
      </c>
      <c r="H1489" s="269">
        <v>1</v>
      </c>
      <c r="J1489" s="266" t="s">
        <v>3440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3601</v>
      </c>
      <c r="E1490" s="292" t="s">
        <v>3602</v>
      </c>
      <c r="F1490" s="269" t="s">
        <v>3603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3381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3601</v>
      </c>
      <c r="E1493" s="292" t="s">
        <v>3604</v>
      </c>
      <c r="G1493" s="265">
        <v>150000</v>
      </c>
      <c r="H1493" s="269">
        <v>1</v>
      </c>
      <c r="J1493" s="266" t="s">
        <v>3605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2807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3388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3420</v>
      </c>
      <c r="E1497" s="292" t="s">
        <v>3421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3282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3390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2672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3406</v>
      </c>
      <c r="F1505" s="269" t="s">
        <v>3405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3396</v>
      </c>
      <c r="E1506" s="292" t="s">
        <v>2406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3396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2909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3390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2909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3422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3423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3424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3425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2826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3428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3044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3431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3142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3142</v>
      </c>
      <c r="E1529" s="292" t="s">
        <v>2105</v>
      </c>
      <c r="F1529" s="269" t="s">
        <v>2575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3442</v>
      </c>
      <c r="E1530" s="292" t="s">
        <v>4014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2833</v>
      </c>
      <c r="F1532" s="269" t="s">
        <v>2743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3142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3442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3396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3449</v>
      </c>
      <c r="E1539" s="292" t="s">
        <v>3456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3449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3449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3449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2991</v>
      </c>
      <c r="E1543" s="292" t="s">
        <v>3459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3452</v>
      </c>
      <c r="E1544" s="292" t="s">
        <v>3461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3449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3452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3463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3456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3456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3469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3456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3509</v>
      </c>
      <c r="E1567" s="292" t="s">
        <v>3510</v>
      </c>
      <c r="G1567" s="265">
        <v>1100000</v>
      </c>
      <c r="H1567" s="269">
        <v>1</v>
      </c>
      <c r="J1567" s="266" t="s">
        <v>3511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2403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2460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2460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3497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2672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3647</v>
      </c>
      <c r="E1578" s="292" t="s">
        <v>3649</v>
      </c>
      <c r="F1578" s="269" t="s">
        <v>3650</v>
      </c>
      <c r="G1578" s="265">
        <v>150000</v>
      </c>
      <c r="H1578" s="269">
        <v>1</v>
      </c>
      <c r="K1578" s="265">
        <v>150000</v>
      </c>
      <c r="M1578" s="292" t="s">
        <v>3651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3496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3493</v>
      </c>
      <c r="E1581" s="292" t="s">
        <v>3456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3428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3381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3381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3295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2776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3456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3381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2403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2776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3493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3214</v>
      </c>
      <c r="F1601" s="269" t="s">
        <v>3513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2389</v>
      </c>
      <c r="F1605" s="269" t="s">
        <v>2880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3370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3520</v>
      </c>
      <c r="F1608" s="269" t="s">
        <v>3519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2406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3370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3108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3108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2411</v>
      </c>
      <c r="F1617" s="269" t="s">
        <v>2741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2909</v>
      </c>
      <c r="E1619" s="292" t="s">
        <v>2933</v>
      </c>
      <c r="F1619" s="269" t="s">
        <v>3110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3531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3534</v>
      </c>
      <c r="E1622" s="292" t="s">
        <v>3266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3536</v>
      </c>
      <c r="E1623" s="292" t="s">
        <v>3537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3534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2906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3540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3549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2616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3456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3456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3552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3561</v>
      </c>
      <c r="E1658" s="292" t="s">
        <v>3456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3456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3571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3456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3571</v>
      </c>
      <c r="F1675" s="269" t="s">
        <v>3581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2798</v>
      </c>
      <c r="F1676" s="269" t="s">
        <v>2797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2673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3113</v>
      </c>
      <c r="E1680" s="292" t="s">
        <v>2037</v>
      </c>
      <c r="F1680" s="269" t="s">
        <v>3591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3035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2897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3441</v>
      </c>
      <c r="E1683" s="292" t="s">
        <v>3583</v>
      </c>
      <c r="F1683" s="269" t="s">
        <v>3582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3580</v>
      </c>
      <c r="F1685" s="269" t="s">
        <v>3579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3571</v>
      </c>
      <c r="F1686" s="269" t="s">
        <v>3581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3577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2802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3108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2697</v>
      </c>
      <c r="E1690" s="292" t="s">
        <v>1555</v>
      </c>
      <c r="F1690" s="269" t="s">
        <v>2690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2697</v>
      </c>
      <c r="E1691" s="292" t="s">
        <v>1731</v>
      </c>
      <c r="F1691" s="269" t="s">
        <v>2827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3613</v>
      </c>
      <c r="E1692" s="292" t="s">
        <v>3614</v>
      </c>
      <c r="F1692" s="269" t="s">
        <v>3615</v>
      </c>
      <c r="G1692" s="265">
        <v>350000</v>
      </c>
      <c r="H1692" s="269">
        <v>2</v>
      </c>
      <c r="J1692" s="266" t="s">
        <v>3616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3108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3441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3561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3571</v>
      </c>
      <c r="F1701" s="269" t="s">
        <v>3581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2735</v>
      </c>
      <c r="E1702" s="292" t="s">
        <v>3610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3612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2802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3113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2697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2735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2672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3699</v>
      </c>
      <c r="E1714" s="292" t="s">
        <v>3700</v>
      </c>
      <c r="F1714" s="269" t="s">
        <v>3701</v>
      </c>
      <c r="G1714" s="265">
        <v>1300000</v>
      </c>
      <c r="H1714" s="269">
        <v>1</v>
      </c>
      <c r="J1714" s="266" t="s">
        <v>3136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2672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2403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2403</v>
      </c>
      <c r="E1721" s="292" t="s">
        <v>2673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2403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2991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2403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3635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3571</v>
      </c>
      <c r="F1732" s="269" t="s">
        <v>3581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2411</v>
      </c>
      <c r="F1735" s="269" t="s">
        <v>2741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3456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3642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3644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3647</v>
      </c>
      <c r="E1746" s="292" t="s">
        <v>3648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3646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3653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3571</v>
      </c>
      <c r="F1749" s="269" t="s">
        <v>3581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2768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2735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2909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2411</v>
      </c>
      <c r="F1765" s="269" t="s">
        <v>2741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3709</v>
      </c>
      <c r="E1768" s="292">
        <v>2703900</v>
      </c>
      <c r="F1768" s="269" t="s">
        <v>3710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3709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3712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3712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2735</v>
      </c>
      <c r="E1773" s="292" t="s">
        <v>3717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3718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3722</v>
      </c>
      <c r="H1775" s="269">
        <v>1</v>
      </c>
      <c r="K1775" s="265">
        <v>0</v>
      </c>
      <c r="M1775" s="292" t="s">
        <v>3723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3729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3035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3731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2851</v>
      </c>
      <c r="E1782" s="292" t="s">
        <v>3044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3044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3736</v>
      </c>
    </row>
    <row r="1785" spans="1:13" x14ac:dyDescent="0.3">
      <c r="A1785" s="271">
        <v>1784</v>
      </c>
      <c r="B1785" s="264">
        <v>45929</v>
      </c>
      <c r="C1785" s="292" t="s">
        <v>3261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3738</v>
      </c>
    </row>
    <row r="1786" spans="1:13" x14ac:dyDescent="0.3">
      <c r="A1786" s="271">
        <v>1785</v>
      </c>
      <c r="B1786" s="264">
        <v>45929</v>
      </c>
      <c r="C1786" s="292" t="s">
        <v>3452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3740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2833</v>
      </c>
      <c r="F1787" s="269" t="s">
        <v>2743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2672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4218</v>
      </c>
      <c r="D1791" s="295" t="s">
        <v>4083</v>
      </c>
      <c r="E1791" s="292" t="s">
        <v>4219</v>
      </c>
      <c r="F1791" s="269" t="s">
        <v>4220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4218</v>
      </c>
      <c r="D1792" s="295" t="s">
        <v>4083</v>
      </c>
      <c r="E1792" s="292" t="s">
        <v>4221</v>
      </c>
      <c r="F1792" s="269" t="s">
        <v>4222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4218</v>
      </c>
      <c r="D1793" s="295" t="s">
        <v>4083</v>
      </c>
      <c r="E1793" s="292" t="s">
        <v>4223</v>
      </c>
      <c r="F1793" s="269" t="s">
        <v>4224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3747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3261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3452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2616</v>
      </c>
      <c r="E1805" s="292" t="s">
        <v>3758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2672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3767</v>
      </c>
      <c r="E1810" s="292" t="s">
        <v>3768</v>
      </c>
      <c r="F1810" s="270">
        <v>2820403</v>
      </c>
      <c r="G1810" s="265">
        <v>1600000</v>
      </c>
      <c r="H1810" s="269">
        <v>1</v>
      </c>
      <c r="J1810" s="266" t="s">
        <v>2993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3767</v>
      </c>
      <c r="E1811" s="292" t="s">
        <v>3769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2851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3765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3766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3770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3771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3772</v>
      </c>
      <c r="E1819" s="292" t="s">
        <v>3773</v>
      </c>
      <c r="F1819" s="269" t="s">
        <v>3774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3456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3644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3802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3804</v>
      </c>
      <c r="E1827" s="292" t="s">
        <v>3456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3804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3806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3813</v>
      </c>
      <c r="F1834" s="269" t="s">
        <v>3812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3807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3817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3820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3807</v>
      </c>
      <c r="E1838" s="292" t="s">
        <v>3821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3822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3823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3824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3117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2616</v>
      </c>
      <c r="E1845" s="292" t="s">
        <v>3830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3837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3838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2913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2912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3840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2792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3618</v>
      </c>
      <c r="F1855" s="269" t="s">
        <v>3617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4082</v>
      </c>
      <c r="D1856" s="295" t="s">
        <v>4083</v>
      </c>
      <c r="E1856" s="292" t="s">
        <v>4084</v>
      </c>
      <c r="F1856" s="269" t="s">
        <v>4085</v>
      </c>
      <c r="G1856" s="265">
        <v>250000</v>
      </c>
      <c r="H1856" s="269">
        <v>1</v>
      </c>
      <c r="K1856" s="265">
        <v>0</v>
      </c>
      <c r="M1856" s="304" t="s">
        <v>3845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3390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3390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2479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3804</v>
      </c>
      <c r="E1864" s="292" t="s">
        <v>3456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2833</v>
      </c>
      <c r="F1867" s="269" t="s">
        <v>2743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3855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3856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3804</v>
      </c>
      <c r="E1870" s="292" t="s">
        <v>3857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2479</v>
      </c>
      <c r="E1871" s="292" t="s">
        <v>3858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3390</v>
      </c>
      <c r="E1872" s="292" t="s">
        <v>3859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2991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3868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3866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3870</v>
      </c>
    </row>
    <row r="1880" spans="1:15" x14ac:dyDescent="0.3">
      <c r="A1880" s="271">
        <v>1879</v>
      </c>
      <c r="B1880" s="264">
        <v>45943</v>
      </c>
      <c r="C1880" s="292" t="s">
        <v>3872</v>
      </c>
      <c r="E1880" s="292" t="s">
        <v>3456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2406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2611</v>
      </c>
      <c r="E1882" s="292" t="s">
        <v>3456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4208</v>
      </c>
    </row>
    <row r="1883" spans="1:15" x14ac:dyDescent="0.3">
      <c r="A1883" s="271">
        <v>1882</v>
      </c>
      <c r="B1883" s="264">
        <v>45943</v>
      </c>
      <c r="C1883" s="292" t="s">
        <v>2611</v>
      </c>
      <c r="E1883" s="292" t="s">
        <v>3333</v>
      </c>
      <c r="G1883" s="265">
        <v>-2</v>
      </c>
      <c r="H1883" s="269">
        <v>1</v>
      </c>
      <c r="K1883" s="265">
        <v>-2</v>
      </c>
      <c r="O1883" t="s">
        <v>4207</v>
      </c>
    </row>
    <row r="1884" spans="1:15" x14ac:dyDescent="0.3">
      <c r="A1884" s="271">
        <v>1883</v>
      </c>
      <c r="B1884" s="264">
        <v>45943</v>
      </c>
      <c r="C1884" s="292" t="s">
        <v>3878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3878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3261</v>
      </c>
      <c r="E1886" s="292" t="s">
        <v>1555</v>
      </c>
      <c r="F1886" s="269" t="s">
        <v>2690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2611</v>
      </c>
      <c r="E1887" s="292" t="s">
        <v>3882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3878</v>
      </c>
      <c r="E1888" s="292" t="s">
        <v>3883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3884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3885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3261</v>
      </c>
      <c r="E1891" s="292" t="s">
        <v>3886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3872</v>
      </c>
      <c r="E1892" s="292" t="s">
        <v>3887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4054</v>
      </c>
      <c r="E1894" s="292" t="s">
        <v>4055</v>
      </c>
      <c r="F1894" s="269" t="s">
        <v>4056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4054</v>
      </c>
      <c r="E1895" s="292" t="s">
        <v>4057</v>
      </c>
      <c r="F1895" s="269" t="s">
        <v>4058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3891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3039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3893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2906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3214</v>
      </c>
      <c r="F1903" s="269" t="s">
        <v>3513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3456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3108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3901</v>
      </c>
    </row>
    <row r="1908" spans="1:15" x14ac:dyDescent="0.3">
      <c r="A1908" s="271">
        <v>1907</v>
      </c>
      <c r="B1908" s="264">
        <v>45944</v>
      </c>
      <c r="C1908" s="292" t="s">
        <v>2991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3904</v>
      </c>
      <c r="F1909" s="269" t="s">
        <v>3903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3907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4207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4207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2673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4207</v>
      </c>
    </row>
    <row r="1915" spans="1:15" x14ac:dyDescent="0.3">
      <c r="A1915" s="58">
        <v>1915</v>
      </c>
      <c r="B1915" s="264">
        <v>45945</v>
      </c>
      <c r="C1915" s="292" t="s">
        <v>4004</v>
      </c>
      <c r="E1915" s="292" t="s">
        <v>4005</v>
      </c>
      <c r="G1915" s="265">
        <v>1100000</v>
      </c>
      <c r="H1915" s="269">
        <v>1</v>
      </c>
      <c r="J1915" s="266" t="s">
        <v>3511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4004</v>
      </c>
      <c r="E1916" s="292" t="s">
        <v>4006</v>
      </c>
      <c r="F1916" s="269" t="s">
        <v>4007</v>
      </c>
      <c r="G1916" s="265">
        <v>1000000</v>
      </c>
      <c r="H1916" s="269">
        <v>1</v>
      </c>
      <c r="J1916" s="266" t="s">
        <v>4008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3910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2672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3456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3918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3920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3921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3910</v>
      </c>
      <c r="E1929" s="292" t="s">
        <v>3922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3456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3923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3804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3856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3804</v>
      </c>
      <c r="E1938" s="292" t="s">
        <v>3938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3923</v>
      </c>
      <c r="E1939" s="292" t="s">
        <v>3939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3921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3940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3942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3944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3948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3948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4009</v>
      </c>
      <c r="E1954" s="292" t="s">
        <v>4010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3953</v>
      </c>
      <c r="F1955" s="269" t="s">
        <v>2741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3948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3893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2403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3957</v>
      </c>
      <c r="E1960" s="292" t="s">
        <v>3956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3960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3653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3390</v>
      </c>
      <c r="E1967" s="292" t="s">
        <v>1853</v>
      </c>
      <c r="F1967" s="269" t="s">
        <v>3653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3964</v>
      </c>
    </row>
    <row r="1969" spans="1:12" x14ac:dyDescent="0.3">
      <c r="A1969" s="58">
        <v>1969</v>
      </c>
      <c r="B1969" s="264">
        <v>45951</v>
      </c>
      <c r="C1969" s="292" t="s">
        <v>3194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3967</v>
      </c>
      <c r="F1970" s="269" t="s">
        <v>3966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3910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3910</v>
      </c>
      <c r="E1973" s="292" t="s">
        <v>1490</v>
      </c>
      <c r="F1973" s="269" t="s">
        <v>2672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3910</v>
      </c>
      <c r="E1974" s="292" t="s">
        <v>3972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4098</v>
      </c>
      <c r="E1976" s="292" t="s">
        <v>4099</v>
      </c>
      <c r="F1976" s="269" t="s">
        <v>4100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3957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3977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3979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2551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3144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2912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3942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3993</v>
      </c>
      <c r="F1991" s="269" t="s">
        <v>3992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4207</v>
      </c>
    </row>
    <row r="1992" spans="1:15" x14ac:dyDescent="0.3">
      <c r="A1992" s="58">
        <v>1992</v>
      </c>
      <c r="B1992" s="264">
        <v>45952</v>
      </c>
      <c r="C1992" s="292" t="s">
        <v>2403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3035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3117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4001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3194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2603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3977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2403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3144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2551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3390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3979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2833</v>
      </c>
      <c r="F2015" s="269" t="s">
        <v>2743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2697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3456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2697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4136</v>
      </c>
      <c r="D2026" s="295" t="s">
        <v>4083</v>
      </c>
      <c r="E2026" s="292" t="s">
        <v>4137</v>
      </c>
      <c r="F2026" s="269" t="s">
        <v>4138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4120</v>
      </c>
      <c r="D2027" s="295" t="s">
        <v>4083</v>
      </c>
      <c r="E2027" s="292" t="s">
        <v>4123</v>
      </c>
      <c r="F2027" s="269" t="s">
        <v>4124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2776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2776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4064</v>
      </c>
      <c r="E2030" s="292" t="s">
        <v>4065</v>
      </c>
      <c r="F2030" s="269" t="s">
        <v>4066</v>
      </c>
      <c r="G2030" s="265">
        <v>1300000</v>
      </c>
      <c r="H2030" s="269">
        <v>1</v>
      </c>
      <c r="J2030" s="266" t="s">
        <v>3136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4031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3910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4034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4053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4046</v>
      </c>
      <c r="F2036" s="269" t="s">
        <v>2877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4042</v>
      </c>
      <c r="E2037" s="292" t="s">
        <v>3035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3942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4038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4038</v>
      </c>
      <c r="E2042" s="292" t="s">
        <v>3456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4038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4038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4038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4042</v>
      </c>
      <c r="E2049" s="292" t="s">
        <v>4060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4038</v>
      </c>
      <c r="E2050" s="292" t="s">
        <v>4061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3456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2776</v>
      </c>
      <c r="E2055" s="292" t="s">
        <v>4081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2690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3891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3942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3942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4067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4207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4207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3642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4067</v>
      </c>
      <c r="E2072" s="292" t="s">
        <v>4080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3142</v>
      </c>
      <c r="E2074" s="292" t="s">
        <v>3209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3142</v>
      </c>
      <c r="E2075" s="292" t="s">
        <v>2105</v>
      </c>
      <c r="F2075" s="269" t="s">
        <v>2575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3142</v>
      </c>
      <c r="E2076" s="292" t="s">
        <v>2792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3142</v>
      </c>
      <c r="E2077" s="292" t="s">
        <v>3618</v>
      </c>
      <c r="F2077" s="269" t="s">
        <v>3617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4086</v>
      </c>
      <c r="E2078" s="292" t="s">
        <v>2912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2672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4120</v>
      </c>
      <c r="E2082" s="292" t="s">
        <v>4121</v>
      </c>
      <c r="F2082" s="269" t="s">
        <v>4122</v>
      </c>
      <c r="G2082" s="265">
        <v>1100000</v>
      </c>
      <c r="H2082" s="269">
        <v>1</v>
      </c>
      <c r="J2082" s="266" t="s">
        <v>3511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3456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4086</v>
      </c>
      <c r="E2087" s="292" t="s">
        <v>4097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3920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4101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4148</v>
      </c>
      <c r="D2090" s="295" t="s">
        <v>4083</v>
      </c>
      <c r="E2090" s="292" t="s">
        <v>4137</v>
      </c>
      <c r="F2090" s="269" t="s">
        <v>4138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4106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3642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2411</v>
      </c>
      <c r="F2094" s="269" t="s">
        <v>2741</v>
      </c>
      <c r="G2094" s="265">
        <v>1100000</v>
      </c>
      <c r="H2094" s="269">
        <v>1</v>
      </c>
      <c r="K2094" s="265">
        <v>1100000</v>
      </c>
      <c r="M2094" s="292" t="s">
        <v>4107</v>
      </c>
    </row>
    <row r="2095" spans="1:13" x14ac:dyDescent="0.3">
      <c r="A2095" s="58">
        <v>2095</v>
      </c>
      <c r="B2095" s="264">
        <v>45960</v>
      </c>
      <c r="C2095" s="292" t="s">
        <v>2957</v>
      </c>
      <c r="E2095" s="292" t="s">
        <v>2912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3194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4111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3214</v>
      </c>
      <c r="F2101" s="269" t="s">
        <v>3513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4042</v>
      </c>
      <c r="E2102" s="292" t="s">
        <v>3214</v>
      </c>
      <c r="F2102" s="269" t="s">
        <v>3513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4042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3044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2697</v>
      </c>
      <c r="E2105" s="292" t="s">
        <v>4103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4207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4207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2672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4207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4021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3142</v>
      </c>
      <c r="E2113" s="292" t="s">
        <v>4125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3729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4131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2697</v>
      </c>
      <c r="E2118" s="292" t="s">
        <v>4128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2957</v>
      </c>
      <c r="E2119" s="292" t="s">
        <v>4129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4042</v>
      </c>
      <c r="E2120" s="292" t="s">
        <v>4130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4182</v>
      </c>
      <c r="D2121" s="295" t="s">
        <v>4083</v>
      </c>
      <c r="E2121" s="292" t="s">
        <v>4183</v>
      </c>
      <c r="F2121" s="269" t="s">
        <v>4184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4140</v>
      </c>
      <c r="E2122" s="292" t="s">
        <v>2377</v>
      </c>
      <c r="F2122" s="269" t="s">
        <v>2869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4103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4186</v>
      </c>
      <c r="D2128" s="295" t="s">
        <v>4083</v>
      </c>
      <c r="E2128" s="292" t="s">
        <v>4187</v>
      </c>
      <c r="F2128" s="269" t="s">
        <v>4188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1300</v>
      </c>
      <c r="E2129" s="292" t="s">
        <v>4150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1443</v>
      </c>
      <c r="E2131" s="292" t="s">
        <v>4151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1925</v>
      </c>
      <c r="E2132" s="292" t="s">
        <v>3921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2251</v>
      </c>
      <c r="E2133" s="292" t="s">
        <v>4152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4140</v>
      </c>
      <c r="E2134" s="292" t="s">
        <v>4153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4154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1535</v>
      </c>
      <c r="E2136" s="292" t="s">
        <v>3771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1393</v>
      </c>
      <c r="E2137" s="292" t="s">
        <v>3766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1571</v>
      </c>
      <c r="E2138" s="292" t="s">
        <v>4155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1799</v>
      </c>
      <c r="E2140" s="292" t="s">
        <v>4014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3891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2690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3653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1438</v>
      </c>
      <c r="E2149" s="292" t="s">
        <v>4166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1389</v>
      </c>
      <c r="E2150" s="292" t="s">
        <v>4167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3194</v>
      </c>
      <c r="E2151" s="292" t="s">
        <v>4168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4169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2251</v>
      </c>
      <c r="D2153" s="295" t="s">
        <v>4172</v>
      </c>
      <c r="E2153" s="292" t="s">
        <v>4170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4173</v>
      </c>
    </row>
    <row r="2154" spans="1:13" x14ac:dyDescent="0.3">
      <c r="A2154" s="58">
        <v>2154</v>
      </c>
      <c r="B2154" s="264">
        <v>45965</v>
      </c>
      <c r="C2154" s="292" t="s">
        <v>2460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1438</v>
      </c>
      <c r="E2156" s="292" t="s">
        <v>2833</v>
      </c>
      <c r="F2156" s="269" t="s">
        <v>2743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3957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3957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2460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4251</v>
      </c>
      <c r="E2161" s="292" t="s">
        <v>4252</v>
      </c>
      <c r="F2161" s="270">
        <v>6058008060</v>
      </c>
      <c r="G2161" s="265">
        <v>1600000</v>
      </c>
      <c r="H2161" s="269">
        <v>1</v>
      </c>
      <c r="J2161" s="266" t="s">
        <v>2993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1171</v>
      </c>
      <c r="E2162" s="292" t="s">
        <v>4180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3957</v>
      </c>
      <c r="E2163" s="292" t="s">
        <v>4181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1372</v>
      </c>
      <c r="E2164" s="292" t="s">
        <v>4185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4302</v>
      </c>
      <c r="E2165" s="292" t="s">
        <v>4303</v>
      </c>
      <c r="F2165" s="269" t="s">
        <v>4304</v>
      </c>
      <c r="G2165" s="265">
        <v>1500000</v>
      </c>
      <c r="H2165" s="269">
        <v>1</v>
      </c>
      <c r="J2165" s="266" t="s">
        <v>2900</v>
      </c>
      <c r="K2165" s="265">
        <v>1650000</v>
      </c>
    </row>
    <row r="2166" spans="1:13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4231</v>
      </c>
      <c r="D2167" s="295" t="s">
        <v>4232</v>
      </c>
      <c r="E2167" s="292" t="s">
        <v>4233</v>
      </c>
      <c r="F2167" s="269" t="s">
        <v>4234</v>
      </c>
      <c r="G2167" s="265">
        <v>50000</v>
      </c>
      <c r="H2167" s="269">
        <v>1</v>
      </c>
      <c r="M2167" s="292" t="s">
        <v>4195</v>
      </c>
    </row>
    <row r="2168" spans="1:13" x14ac:dyDescent="0.3">
      <c r="A2168" s="58">
        <v>2168</v>
      </c>
      <c r="B2168" s="264">
        <v>45966</v>
      </c>
      <c r="C2168" s="292" t="s">
        <v>1300</v>
      </c>
      <c r="E2168" s="292" t="s">
        <v>4196</v>
      </c>
      <c r="F2168" s="269" t="s">
        <v>2392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1716</v>
      </c>
      <c r="E2169" s="292" t="s">
        <v>4196</v>
      </c>
      <c r="F2169" s="269" t="s">
        <v>2392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4203</v>
      </c>
      <c r="E2170" s="292" t="s">
        <v>4204</v>
      </c>
      <c r="F2170" s="269" t="s">
        <v>4205</v>
      </c>
      <c r="G2170" s="265">
        <v>1200000</v>
      </c>
      <c r="H2170" s="269">
        <v>1</v>
      </c>
      <c r="J2170" s="266" t="s">
        <v>2965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2673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4169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1888</v>
      </c>
      <c r="E2176" s="292" t="s">
        <v>4202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2862</v>
      </c>
      <c r="E2177" s="292" t="s">
        <v>4206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1741</v>
      </c>
      <c r="E2178" s="292" t="s">
        <v>3770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3806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2009</v>
      </c>
      <c r="E2182" s="292" t="s">
        <v>4211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2403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2595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2009</v>
      </c>
      <c r="E2185" s="292" t="s">
        <v>4215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1741</v>
      </c>
      <c r="E2186" s="292" t="s">
        <v>3942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1716</v>
      </c>
      <c r="E2190" s="292" t="s">
        <v>4225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1300</v>
      </c>
      <c r="E2191" s="292" t="s">
        <v>4150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4021</v>
      </c>
      <c r="E2192" s="292" t="s">
        <v>4226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4021</v>
      </c>
      <c r="E2194" s="292" t="s">
        <v>1794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4235</v>
      </c>
      <c r="E2199" s="292" t="s">
        <v>4236</v>
      </c>
      <c r="F2199" s="269" t="s">
        <v>4237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2285</v>
      </c>
      <c r="E2200" s="292" t="s">
        <v>4238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1784</v>
      </c>
      <c r="E2201" s="292" t="s">
        <v>4119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2489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4240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4243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1438</v>
      </c>
      <c r="E2206" s="292" t="s">
        <v>3456</v>
      </c>
      <c r="F2206" s="269" t="s">
        <v>1205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2358</v>
      </c>
      <c r="E2209" s="292" t="s">
        <v>4247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2358</v>
      </c>
      <c r="E2210" s="292" t="s">
        <v>4248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3884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1925</v>
      </c>
      <c r="E2212" s="292" t="s">
        <v>4253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1925</v>
      </c>
      <c r="E2213" s="292" t="s">
        <v>4255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1864</v>
      </c>
      <c r="E2215" s="292" t="s">
        <v>4181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2403</v>
      </c>
      <c r="E2216" s="292" t="s">
        <v>1794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3194</v>
      </c>
      <c r="E2217" s="292" t="s">
        <v>2283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4263</v>
      </c>
      <c r="E2218" s="292" t="s">
        <v>4264</v>
      </c>
      <c r="F2218" s="269" t="s">
        <v>4265</v>
      </c>
      <c r="G2218" s="265">
        <v>1200000</v>
      </c>
      <c r="H2218" s="269">
        <v>1</v>
      </c>
      <c r="J2218" s="266" t="s">
        <v>2965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1841</v>
      </c>
      <c r="E2219" s="292" t="s">
        <v>2792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4262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1232</v>
      </c>
      <c r="E2222" s="292" t="s">
        <v>4266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2489</v>
      </c>
      <c r="E2223" s="292" t="s">
        <v>4267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1784</v>
      </c>
      <c r="E2224" s="292" t="s">
        <v>3942</v>
      </c>
      <c r="F2224" s="269" t="s">
        <v>1205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4275</v>
      </c>
    </row>
    <row r="2227" spans="1:13" x14ac:dyDescent="0.3">
      <c r="A2227" s="58">
        <v>2227</v>
      </c>
      <c r="B2227" s="264">
        <v>45973</v>
      </c>
      <c r="C2227" s="292" t="s">
        <v>3282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4277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3583</v>
      </c>
      <c r="F2228" s="269" t="s">
        <v>3582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2603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2765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2603</v>
      </c>
      <c r="E2232" s="292" t="s">
        <v>4283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2765</v>
      </c>
      <c r="E2233" s="292" t="s">
        <v>4284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3282</v>
      </c>
      <c r="E2234" s="292" t="s">
        <v>4285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1225</v>
      </c>
      <c r="E2235" s="292" t="s">
        <v>4286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4169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2358</v>
      </c>
      <c r="E2237" s="292" t="s">
        <v>4287</v>
      </c>
      <c r="L2237" s="265">
        <v>-1200000</v>
      </c>
    </row>
    <row r="2238" spans="1:13" x14ac:dyDescent="0.3">
      <c r="A2238" s="58">
        <v>2238</v>
      </c>
      <c r="B2238" s="264">
        <v>45974</v>
      </c>
      <c r="C2238" s="292" t="s">
        <v>2909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</row>
    <row r="2239" spans="1:13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</row>
    <row r="2240" spans="1:13" x14ac:dyDescent="0.3">
      <c r="A2240" s="58">
        <v>2240</v>
      </c>
      <c r="B2240" s="264">
        <v>45974</v>
      </c>
      <c r="C2240" s="292" t="s">
        <v>1018</v>
      </c>
      <c r="E2240" s="292" t="s">
        <v>3456</v>
      </c>
      <c r="F2240" s="269" t="s">
        <v>1205</v>
      </c>
      <c r="G2240" s="265">
        <v>530000</v>
      </c>
      <c r="H2240" s="269">
        <v>1</v>
      </c>
      <c r="K2240" s="265">
        <v>530000</v>
      </c>
    </row>
    <row r="2241" spans="1:12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</row>
    <row r="2242" spans="1:12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</row>
    <row r="2243" spans="1:12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</row>
    <row r="2244" spans="1:12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</row>
    <row r="2245" spans="1:12" x14ac:dyDescent="0.3">
      <c r="A2245" s="58">
        <v>2245</v>
      </c>
      <c r="B2245" s="264">
        <v>45974</v>
      </c>
      <c r="C2245" s="292" t="s">
        <v>4366</v>
      </c>
      <c r="E2245" s="292" t="s">
        <v>4367</v>
      </c>
      <c r="F2245" s="269" t="s">
        <v>4368</v>
      </c>
      <c r="G2245" s="265">
        <v>1300000</v>
      </c>
      <c r="H2245" s="269">
        <v>1</v>
      </c>
      <c r="J2245" s="266">
        <v>130000</v>
      </c>
      <c r="K2245" s="265">
        <v>1430000</v>
      </c>
    </row>
    <row r="2246" spans="1:12" x14ac:dyDescent="0.3">
      <c r="A2246" s="58">
        <v>2246</v>
      </c>
      <c r="B2246" s="264">
        <v>45974</v>
      </c>
      <c r="C2246" s="292" t="s">
        <v>4366</v>
      </c>
      <c r="E2246" s="292" t="s">
        <v>4369</v>
      </c>
      <c r="F2246" s="269" t="s">
        <v>4370</v>
      </c>
      <c r="G2246" s="265">
        <v>700000</v>
      </c>
      <c r="H2246" s="269">
        <v>1</v>
      </c>
      <c r="J2246" s="266">
        <v>70000</v>
      </c>
      <c r="K2246" s="265">
        <v>770000</v>
      </c>
    </row>
    <row r="2247" spans="1:12" x14ac:dyDescent="0.3">
      <c r="A2247" s="58">
        <v>2247</v>
      </c>
      <c r="B2247" s="264">
        <v>45974</v>
      </c>
      <c r="C2247" s="292" t="s">
        <v>1015</v>
      </c>
      <c r="E2247" s="292" t="s">
        <v>4295</v>
      </c>
      <c r="G2247" s="265">
        <v>1090910</v>
      </c>
      <c r="H2247" s="269">
        <v>1</v>
      </c>
      <c r="J2247" s="266">
        <v>109091</v>
      </c>
      <c r="K2247" s="265">
        <v>1200001</v>
      </c>
    </row>
    <row r="2248" spans="1:12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2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</row>
    <row r="2250" spans="1:12" x14ac:dyDescent="0.3">
      <c r="A2250" s="58">
        <v>2250</v>
      </c>
      <c r="B2250" s="264">
        <v>45974</v>
      </c>
      <c r="C2250" s="292" t="s">
        <v>1925</v>
      </c>
      <c r="E2250" s="292" t="s">
        <v>3921</v>
      </c>
      <c r="L2250" s="265">
        <v>-1760000</v>
      </c>
    </row>
    <row r="2251" spans="1:12" x14ac:dyDescent="0.3">
      <c r="A2251" s="58">
        <v>2251</v>
      </c>
      <c r="B2251" s="264">
        <v>45974</v>
      </c>
      <c r="C2251" s="292" t="s">
        <v>1461</v>
      </c>
      <c r="E2251" s="292" t="s">
        <v>4301</v>
      </c>
      <c r="L2251" s="265">
        <v>-4075000</v>
      </c>
    </row>
    <row r="2252" spans="1:12" x14ac:dyDescent="0.3">
      <c r="A2252" s="58">
        <v>2252</v>
      </c>
      <c r="B2252" s="264">
        <v>45974</v>
      </c>
      <c r="C2252" s="292" t="s">
        <v>3194</v>
      </c>
      <c r="E2252" s="292" t="s">
        <v>4168</v>
      </c>
      <c r="L2252" s="265">
        <v>-1700000</v>
      </c>
    </row>
    <row r="2253" spans="1:12" x14ac:dyDescent="0.3">
      <c r="A2253" s="58">
        <v>2253</v>
      </c>
      <c r="B2253" s="264">
        <v>45974</v>
      </c>
      <c r="C2253" s="292" t="s">
        <v>1385</v>
      </c>
      <c r="E2253" s="292" t="s">
        <v>4300</v>
      </c>
      <c r="L2253" s="265">
        <v>-1600000</v>
      </c>
    </row>
    <row r="2254" spans="1:12" x14ac:dyDescent="0.3">
      <c r="A2254" s="58">
        <v>2254</v>
      </c>
      <c r="B2254" s="264">
        <v>45974</v>
      </c>
      <c r="C2254" s="292" t="s">
        <v>2909</v>
      </c>
      <c r="E2254" s="292" t="s">
        <v>4299</v>
      </c>
      <c r="L2254" s="265">
        <v>-1600000</v>
      </c>
    </row>
    <row r="2255" spans="1:12" x14ac:dyDescent="0.3">
      <c r="A2255" s="58">
        <v>2255</v>
      </c>
      <c r="B2255" s="264">
        <v>45974</v>
      </c>
      <c r="C2255" s="292" t="s">
        <v>4189</v>
      </c>
      <c r="E2255" s="292" t="s">
        <v>4305</v>
      </c>
      <c r="L2255" s="265">
        <v>-1650000</v>
      </c>
    </row>
    <row r="2256" spans="1:12" x14ac:dyDescent="0.3">
      <c r="A2256" s="58">
        <v>2256</v>
      </c>
      <c r="B2256" s="264">
        <v>45974</v>
      </c>
      <c r="C2256" s="292" t="s">
        <v>2254</v>
      </c>
      <c r="E2256" s="292" t="s">
        <v>4306</v>
      </c>
      <c r="L2256" s="265">
        <v>-500000</v>
      </c>
    </row>
    <row r="2257" spans="1:13" x14ac:dyDescent="0.3">
      <c r="A2257" s="58">
        <v>2257</v>
      </c>
      <c r="B2257" s="264">
        <v>45974</v>
      </c>
      <c r="C2257" s="292" t="s">
        <v>1463</v>
      </c>
      <c r="E2257" s="292" t="s">
        <v>4307</v>
      </c>
      <c r="G2257" s="265">
        <v>150000</v>
      </c>
      <c r="H2257" s="269">
        <v>1</v>
      </c>
      <c r="K2257" s="265">
        <v>150000</v>
      </c>
    </row>
    <row r="2258" spans="1:13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3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4310</v>
      </c>
    </row>
    <row r="2260" spans="1:13" x14ac:dyDescent="0.3">
      <c r="A2260" s="58">
        <v>2260</v>
      </c>
      <c r="B2260" s="264">
        <v>45975</v>
      </c>
      <c r="C2260" s="292" t="s">
        <v>1590</v>
      </c>
      <c r="E2260" s="292" t="s">
        <v>3456</v>
      </c>
      <c r="F2260" s="269" t="s">
        <v>1205</v>
      </c>
      <c r="G2260" s="265">
        <v>550000</v>
      </c>
      <c r="H2260" s="269">
        <v>1</v>
      </c>
      <c r="K2260" s="265">
        <v>550000</v>
      </c>
    </row>
    <row r="2261" spans="1:13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</row>
    <row r="2262" spans="1:13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</row>
    <row r="2263" spans="1:13" x14ac:dyDescent="0.3">
      <c r="A2263" s="58">
        <v>2263</v>
      </c>
      <c r="B2263" s="264">
        <v>45975</v>
      </c>
      <c r="C2263" s="292" t="s">
        <v>3282</v>
      </c>
      <c r="E2263" s="292" t="s">
        <v>2194</v>
      </c>
      <c r="G2263" s="265">
        <v>200000</v>
      </c>
      <c r="H2263" s="269">
        <v>1</v>
      </c>
      <c r="K2263" s="265">
        <v>200000</v>
      </c>
    </row>
    <row r="2264" spans="1:13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2672</v>
      </c>
      <c r="G2264" s="265">
        <v>200000</v>
      </c>
      <c r="H2264" s="269">
        <v>1</v>
      </c>
      <c r="K2264" s="265">
        <v>200000</v>
      </c>
      <c r="M2264" s="292" t="s">
        <v>4314</v>
      </c>
    </row>
    <row r="2265" spans="1:13" x14ac:dyDescent="0.3">
      <c r="A2265" s="58">
        <v>2265</v>
      </c>
      <c r="B2265" s="264">
        <v>45975</v>
      </c>
      <c r="C2265" s="292" t="s">
        <v>1018</v>
      </c>
      <c r="E2265" s="292" t="s">
        <v>4243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4316</v>
      </c>
    </row>
    <row r="2266" spans="1:13" x14ac:dyDescent="0.3">
      <c r="A2266" s="58">
        <v>2266</v>
      </c>
      <c r="B2266" s="264">
        <v>45975</v>
      </c>
      <c r="C2266" s="292" t="s">
        <v>1300</v>
      </c>
      <c r="E2266" s="292" t="s">
        <v>2912</v>
      </c>
      <c r="F2266" s="269">
        <v>415089709</v>
      </c>
      <c r="G2266" s="265">
        <v>550000</v>
      </c>
      <c r="H2266" s="269">
        <v>1</v>
      </c>
      <c r="K2266" s="265">
        <v>550000</v>
      </c>
    </row>
    <row r="2267" spans="1:13" x14ac:dyDescent="0.3">
      <c r="A2267" s="58">
        <v>2267</v>
      </c>
      <c r="B2267" s="264">
        <v>45975</v>
      </c>
      <c r="C2267" s="292" t="s">
        <v>3194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</row>
    <row r="2268" spans="1:13" x14ac:dyDescent="0.3">
      <c r="A2268" s="58">
        <v>2268</v>
      </c>
      <c r="B2268" s="264">
        <v>45975</v>
      </c>
      <c r="C2268" s="292" t="s">
        <v>1864</v>
      </c>
      <c r="E2268" s="292" t="s">
        <v>2798</v>
      </c>
      <c r="F2268" s="269" t="s">
        <v>2797</v>
      </c>
      <c r="G2268" s="265">
        <v>400000</v>
      </c>
      <c r="H2268" s="269">
        <v>1</v>
      </c>
      <c r="J2268" s="266">
        <v>40000</v>
      </c>
      <c r="K2268" s="265">
        <v>440000</v>
      </c>
    </row>
    <row r="2269" spans="1:13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</row>
    <row r="2270" spans="1:13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3" x14ac:dyDescent="0.3">
      <c r="A2271" s="58">
        <v>2271</v>
      </c>
      <c r="B2271" s="264">
        <v>45975</v>
      </c>
      <c r="C2271" s="292" t="s">
        <v>1864</v>
      </c>
      <c r="E2271" s="292" t="s">
        <v>3824</v>
      </c>
      <c r="L2271" s="265">
        <v>-517000</v>
      </c>
    </row>
    <row r="2272" spans="1:13" x14ac:dyDescent="0.3">
      <c r="A2272" s="58">
        <v>2272</v>
      </c>
      <c r="B2272" s="264">
        <v>45975</v>
      </c>
      <c r="C2272" s="292" t="s">
        <v>3282</v>
      </c>
      <c r="E2272" s="292" t="s">
        <v>4322</v>
      </c>
      <c r="L2272" s="265">
        <v>-200000</v>
      </c>
    </row>
    <row r="2273" spans="1:12" x14ac:dyDescent="0.3">
      <c r="A2273" s="58">
        <v>2273</v>
      </c>
      <c r="B2273" s="264">
        <v>45975</v>
      </c>
      <c r="C2273" s="292" t="s">
        <v>1448</v>
      </c>
      <c r="E2273" s="292" t="s">
        <v>4323</v>
      </c>
      <c r="L2273" s="265">
        <v>-200000</v>
      </c>
    </row>
    <row r="2274" spans="1:12" x14ac:dyDescent="0.3">
      <c r="A2274" s="58">
        <v>2274</v>
      </c>
      <c r="B2274" s="264">
        <v>45975</v>
      </c>
      <c r="C2274" s="292" t="s">
        <v>2595</v>
      </c>
      <c r="E2274" s="292" t="s">
        <v>4324</v>
      </c>
      <c r="L2274" s="265">
        <v>-300000</v>
      </c>
    </row>
    <row r="2275" spans="1:12" x14ac:dyDescent="0.3">
      <c r="A2275" s="58">
        <v>2275</v>
      </c>
      <c r="B2275" s="264">
        <v>45975</v>
      </c>
      <c r="C2275" s="292" t="s">
        <v>1300</v>
      </c>
      <c r="E2275" s="292" t="s">
        <v>4325</v>
      </c>
      <c r="L2275" s="265">
        <v>-550000</v>
      </c>
    </row>
    <row r="2276" spans="1:12" x14ac:dyDescent="0.3">
      <c r="A2276" s="58">
        <v>2276</v>
      </c>
      <c r="B2276" s="264">
        <v>45978</v>
      </c>
      <c r="C2276" s="292" t="s">
        <v>1841</v>
      </c>
      <c r="E2276" s="292" t="s">
        <v>3456</v>
      </c>
      <c r="F2276" s="269" t="s">
        <v>1205</v>
      </c>
      <c r="G2276" s="265">
        <v>540000</v>
      </c>
      <c r="H2276" s="269">
        <v>1</v>
      </c>
      <c r="K2276" s="265">
        <v>540000</v>
      </c>
    </row>
    <row r="2277" spans="1:12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</row>
    <row r="2278" spans="1:12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</row>
    <row r="2279" spans="1:12" x14ac:dyDescent="0.3">
      <c r="A2279" s="58">
        <v>2279</v>
      </c>
      <c r="B2279" s="264">
        <v>45978</v>
      </c>
      <c r="C2279" s="292" t="s">
        <v>4353</v>
      </c>
      <c r="E2279" s="292" t="s">
        <v>4354</v>
      </c>
      <c r="F2279" s="269" t="s">
        <v>4355</v>
      </c>
      <c r="G2279" s="265">
        <v>1000000</v>
      </c>
      <c r="H2279" s="269">
        <v>1</v>
      </c>
      <c r="K2279" s="265">
        <v>1000000</v>
      </c>
    </row>
    <row r="2280" spans="1:12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</row>
    <row r="2281" spans="1:12" x14ac:dyDescent="0.3">
      <c r="A2281" s="58">
        <v>2281</v>
      </c>
      <c r="B2281" s="264">
        <v>45978</v>
      </c>
      <c r="C2281" s="292" t="s">
        <v>1799</v>
      </c>
      <c r="E2281" s="292" t="s">
        <v>3456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</row>
    <row r="2282" spans="1:12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</row>
    <row r="2283" spans="1:12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</row>
    <row r="2284" spans="1:12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</row>
    <row r="2285" spans="1:12" x14ac:dyDescent="0.3">
      <c r="A2285" s="58">
        <v>2285</v>
      </c>
      <c r="B2285" s="264">
        <v>45978</v>
      </c>
      <c r="C2285" s="292" t="s">
        <v>3282</v>
      </c>
      <c r="E2285" s="292" t="s">
        <v>4330</v>
      </c>
      <c r="G2285" s="265">
        <v>200000</v>
      </c>
      <c r="H2285" s="269">
        <v>1</v>
      </c>
      <c r="K2285" s="265">
        <v>200000</v>
      </c>
    </row>
    <row r="2286" spans="1:12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</row>
    <row r="2287" spans="1:12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</row>
    <row r="2288" spans="1:12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2" x14ac:dyDescent="0.3">
      <c r="A2289" s="58">
        <v>2289</v>
      </c>
      <c r="B2289" s="264">
        <v>45979</v>
      </c>
      <c r="C2289" s="292" t="s">
        <v>3194</v>
      </c>
      <c r="E2289" s="292" t="s">
        <v>4335</v>
      </c>
      <c r="L2289" s="265">
        <v>-400000</v>
      </c>
    </row>
    <row r="2290" spans="1:12" x14ac:dyDescent="0.3">
      <c r="A2290" s="58">
        <v>2290</v>
      </c>
      <c r="B2290" s="264">
        <v>45979</v>
      </c>
      <c r="C2290" s="292" t="s">
        <v>1300</v>
      </c>
      <c r="E2290" s="292" t="s">
        <v>4150</v>
      </c>
      <c r="L2290" s="265">
        <v>-1200000</v>
      </c>
    </row>
    <row r="2291" spans="1:12" x14ac:dyDescent="0.3">
      <c r="A2291" s="58">
        <v>2291</v>
      </c>
      <c r="B2291" s="264">
        <v>45979</v>
      </c>
      <c r="C2291" s="292" t="s">
        <v>2697</v>
      </c>
      <c r="E2291" s="292" t="s">
        <v>2037</v>
      </c>
      <c r="F2291" s="269" t="s">
        <v>3591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2" x14ac:dyDescent="0.3">
      <c r="A2292" s="58">
        <v>2292</v>
      </c>
      <c r="B2292" s="264">
        <v>45979</v>
      </c>
      <c r="C2292" s="292" t="s">
        <v>1438</v>
      </c>
      <c r="E2292" s="292" t="s">
        <v>4337</v>
      </c>
      <c r="G2292" s="265">
        <v>1700000</v>
      </c>
      <c r="H2292" s="269">
        <v>1</v>
      </c>
      <c r="K2292" s="265">
        <v>1700000</v>
      </c>
    </row>
    <row r="2293" spans="1:12" x14ac:dyDescent="0.3">
      <c r="A2293" s="58">
        <v>2293</v>
      </c>
      <c r="B2293" s="264">
        <v>45979</v>
      </c>
      <c r="C2293" s="292" t="s">
        <v>3396</v>
      </c>
      <c r="E2293" s="292" t="s">
        <v>3044</v>
      </c>
      <c r="F2293" s="269" t="s">
        <v>1946</v>
      </c>
      <c r="G2293" s="265">
        <v>1000000</v>
      </c>
      <c r="H2293" s="269">
        <v>1</v>
      </c>
      <c r="K2293" s="265">
        <v>1000000</v>
      </c>
    </row>
    <row r="2294" spans="1:12" x14ac:dyDescent="0.3">
      <c r="A2294" s="58">
        <v>2294</v>
      </c>
      <c r="B2294" s="264">
        <v>45979</v>
      </c>
      <c r="C2294" s="292" t="s">
        <v>3194</v>
      </c>
      <c r="E2294" s="292" t="s">
        <v>2283</v>
      </c>
      <c r="G2294" s="265">
        <v>1700000</v>
      </c>
      <c r="H2294" s="269">
        <v>1</v>
      </c>
      <c r="K2294" s="265">
        <v>1700000</v>
      </c>
    </row>
    <row r="2295" spans="1:12" x14ac:dyDescent="0.3">
      <c r="A2295" s="58">
        <v>2295</v>
      </c>
      <c r="B2295" s="264">
        <v>45979</v>
      </c>
      <c r="C2295" s="292" t="s">
        <v>2018</v>
      </c>
      <c r="E2295" s="292" t="s">
        <v>3044</v>
      </c>
      <c r="F2295" s="269" t="s">
        <v>1946</v>
      </c>
      <c r="G2295" s="265">
        <v>1200000</v>
      </c>
      <c r="H2295" s="269">
        <v>1</v>
      </c>
      <c r="K2295" s="265">
        <v>1200000</v>
      </c>
    </row>
    <row r="2296" spans="1:12" x14ac:dyDescent="0.3">
      <c r="A2296" s="58">
        <v>2296</v>
      </c>
      <c r="B2296" s="264">
        <v>45979</v>
      </c>
      <c r="C2296" s="292" t="s">
        <v>2460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</row>
    <row r="2297" spans="1:12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</row>
    <row r="2298" spans="1:12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</row>
    <row r="2299" spans="1:12" x14ac:dyDescent="0.3">
      <c r="A2299" s="58">
        <v>2299</v>
      </c>
      <c r="B2299" s="264">
        <v>45979</v>
      </c>
      <c r="C2299" s="292" t="s">
        <v>4344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</row>
    <row r="2300" spans="1:12" x14ac:dyDescent="0.3">
      <c r="A2300" s="58">
        <v>2300</v>
      </c>
      <c r="B2300" s="264">
        <v>45979</v>
      </c>
      <c r="C2300" s="292" t="s">
        <v>2460</v>
      </c>
      <c r="E2300" s="292" t="s">
        <v>1125</v>
      </c>
      <c r="L2300" s="265">
        <v>-220000</v>
      </c>
    </row>
    <row r="2301" spans="1:12" x14ac:dyDescent="0.3">
      <c r="A2301" s="58">
        <v>2301</v>
      </c>
      <c r="B2301" s="264">
        <v>45979</v>
      </c>
      <c r="C2301" s="292" t="s">
        <v>3282</v>
      </c>
      <c r="E2301" s="292" t="s">
        <v>1125</v>
      </c>
      <c r="L2301" s="265">
        <v>-200000</v>
      </c>
    </row>
    <row r="2302" spans="1:12" x14ac:dyDescent="0.3">
      <c r="A2302" s="58">
        <v>2302</v>
      </c>
      <c r="B2302" s="264">
        <v>45980</v>
      </c>
      <c r="C2302" s="292" t="s">
        <v>2018</v>
      </c>
      <c r="E2302" s="292" t="s">
        <v>4356</v>
      </c>
      <c r="L2302" s="265">
        <v>-1200000</v>
      </c>
    </row>
    <row r="2303" spans="1:12" x14ac:dyDescent="0.3">
      <c r="A2303" s="58">
        <v>2303</v>
      </c>
      <c r="B2303" s="264">
        <v>45980</v>
      </c>
      <c r="C2303" s="292" t="s">
        <v>3194</v>
      </c>
      <c r="E2303" s="292" t="s">
        <v>4168</v>
      </c>
      <c r="L2303" s="265">
        <v>-1700000</v>
      </c>
    </row>
    <row r="2304" spans="1:12" x14ac:dyDescent="0.3">
      <c r="A2304" s="58">
        <v>2304</v>
      </c>
      <c r="B2304" s="264">
        <v>45980</v>
      </c>
      <c r="C2304" s="292" t="s">
        <v>2611</v>
      </c>
      <c r="E2304" s="292" t="s">
        <v>1555</v>
      </c>
      <c r="F2304" s="269" t="s">
        <v>2690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3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</row>
    <row r="2306" spans="1:13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</row>
    <row r="2307" spans="1:13" x14ac:dyDescent="0.3">
      <c r="A2307" s="58">
        <v>2307</v>
      </c>
      <c r="B2307" s="264">
        <v>45980</v>
      </c>
      <c r="C2307" s="292" t="s">
        <v>2489</v>
      </c>
      <c r="E2307" s="292" t="s">
        <v>3456</v>
      </c>
      <c r="F2307" s="269" t="s">
        <v>1205</v>
      </c>
      <c r="G2307" s="265">
        <v>550000</v>
      </c>
      <c r="H2307" s="269">
        <v>1</v>
      </c>
      <c r="K2307" s="265">
        <v>550000</v>
      </c>
    </row>
    <row r="2308" spans="1:13" x14ac:dyDescent="0.3">
      <c r="A2308" s="58">
        <v>2308</v>
      </c>
      <c r="B2308" s="264">
        <v>45980</v>
      </c>
      <c r="C2308" s="292" t="s">
        <v>4349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</row>
    <row r="2309" spans="1:13" x14ac:dyDescent="0.3">
      <c r="A2309" s="58">
        <v>2309</v>
      </c>
      <c r="B2309" s="264">
        <v>45980</v>
      </c>
      <c r="C2309" s="292" t="s">
        <v>4349</v>
      </c>
      <c r="E2309" s="292" t="s">
        <v>1490</v>
      </c>
      <c r="F2309" s="269" t="s">
        <v>2672</v>
      </c>
      <c r="G2309" s="265">
        <v>350000</v>
      </c>
      <c r="H2309" s="269">
        <v>1</v>
      </c>
      <c r="J2309" s="266">
        <v>35000</v>
      </c>
      <c r="K2309" s="265">
        <v>385000</v>
      </c>
    </row>
    <row r="2310" spans="1:13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</row>
    <row r="2311" spans="1:13" x14ac:dyDescent="0.3">
      <c r="A2311" s="58">
        <v>2311</v>
      </c>
      <c r="B2311" s="264">
        <v>45980</v>
      </c>
      <c r="C2311" s="292" t="s">
        <v>4349</v>
      </c>
      <c r="E2311" s="292" t="s">
        <v>4364</v>
      </c>
      <c r="L2311" s="265">
        <v>-1705000</v>
      </c>
    </row>
    <row r="2312" spans="1:13" x14ac:dyDescent="0.3">
      <c r="A2312" s="58">
        <v>2312</v>
      </c>
      <c r="B2312" s="264">
        <v>45980</v>
      </c>
      <c r="C2312" s="292" t="s">
        <v>2611</v>
      </c>
      <c r="E2312" s="292" t="s">
        <v>3882</v>
      </c>
      <c r="L2312" s="265">
        <v>-1760000</v>
      </c>
    </row>
    <row r="2313" spans="1:13" x14ac:dyDescent="0.3">
      <c r="A2313" s="58">
        <v>2313</v>
      </c>
      <c r="B2313" s="264">
        <v>45980</v>
      </c>
      <c r="C2313" s="292" t="s">
        <v>4440</v>
      </c>
      <c r="E2313" s="292" t="s">
        <v>4441</v>
      </c>
      <c r="F2313" s="269" t="s">
        <v>4442</v>
      </c>
      <c r="G2313" s="265">
        <v>1300000</v>
      </c>
      <c r="H2313" s="269">
        <v>1</v>
      </c>
      <c r="J2313" s="266">
        <v>130000</v>
      </c>
      <c r="K2313" s="265">
        <v>1430000</v>
      </c>
    </row>
    <row r="2314" spans="1:13" x14ac:dyDescent="0.3">
      <c r="A2314" s="58">
        <v>2314</v>
      </c>
      <c r="B2314" s="264">
        <v>45981</v>
      </c>
      <c r="C2314" s="292" t="s">
        <v>4288</v>
      </c>
      <c r="E2314" s="292" t="s">
        <v>4371</v>
      </c>
      <c r="L2314" s="265">
        <v>-2200000</v>
      </c>
    </row>
    <row r="2315" spans="1:13" x14ac:dyDescent="0.3">
      <c r="A2315" s="58">
        <v>2315</v>
      </c>
      <c r="B2315" s="264">
        <v>45981</v>
      </c>
      <c r="C2315" s="292" t="s">
        <v>3396</v>
      </c>
      <c r="E2315" s="292" t="s">
        <v>4372</v>
      </c>
      <c r="L2315" s="265">
        <v>-1000000</v>
      </c>
    </row>
    <row r="2316" spans="1:13" x14ac:dyDescent="0.3">
      <c r="A2316" s="58">
        <v>2316</v>
      </c>
      <c r="B2316" s="264">
        <v>45981</v>
      </c>
      <c r="C2316" s="292" t="s">
        <v>1590</v>
      </c>
      <c r="E2316" s="292" t="s">
        <v>4373</v>
      </c>
      <c r="L2316" s="265">
        <v>-800000</v>
      </c>
    </row>
    <row r="2317" spans="1:13" x14ac:dyDescent="0.3">
      <c r="A2317" s="58">
        <v>2317</v>
      </c>
      <c r="B2317" s="264">
        <v>45981</v>
      </c>
      <c r="C2317" s="292" t="s">
        <v>1438</v>
      </c>
      <c r="E2317" s="292" t="s">
        <v>2683</v>
      </c>
      <c r="F2317" s="269" t="s">
        <v>2682</v>
      </c>
      <c r="G2317" s="265">
        <v>500000</v>
      </c>
      <c r="H2317" s="269">
        <v>1</v>
      </c>
      <c r="K2317" s="265">
        <v>500000</v>
      </c>
    </row>
    <row r="2318" spans="1:13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3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</row>
    <row r="2320" spans="1:13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4389</v>
      </c>
    </row>
    <row r="2321" spans="1:12" x14ac:dyDescent="0.3">
      <c r="A2321" s="58">
        <v>2321</v>
      </c>
      <c r="B2321" s="264">
        <v>45982</v>
      </c>
      <c r="C2321" s="292" t="s">
        <v>1574</v>
      </c>
      <c r="E2321" s="292" t="s">
        <v>3944</v>
      </c>
      <c r="L2321" s="265">
        <v>-3300000</v>
      </c>
    </row>
    <row r="2322" spans="1:12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2" x14ac:dyDescent="0.3">
      <c r="A2323" s="58">
        <v>2323</v>
      </c>
      <c r="B2323" s="264">
        <v>45982</v>
      </c>
      <c r="C2323" s="292" t="s">
        <v>2765</v>
      </c>
      <c r="E2323" s="292" t="s">
        <v>3456</v>
      </c>
      <c r="F2323" s="269" t="s">
        <v>1205</v>
      </c>
      <c r="G2323" s="265">
        <v>550000</v>
      </c>
      <c r="H2323" s="269">
        <v>1</v>
      </c>
      <c r="K2323" s="265">
        <v>550000</v>
      </c>
    </row>
    <row r="2324" spans="1:12" x14ac:dyDescent="0.3">
      <c r="A2324" s="58">
        <v>2324</v>
      </c>
      <c r="B2324" s="264">
        <v>45982</v>
      </c>
      <c r="C2324" s="292" t="s">
        <v>3282</v>
      </c>
      <c r="E2324" s="292" t="s">
        <v>4394</v>
      </c>
      <c r="G2324" s="265">
        <v>270000</v>
      </c>
      <c r="H2324" s="269">
        <v>1</v>
      </c>
      <c r="K2324" s="265">
        <v>270000</v>
      </c>
    </row>
    <row r="2325" spans="1:12" x14ac:dyDescent="0.3">
      <c r="A2325" s="58">
        <v>2325</v>
      </c>
      <c r="B2325" s="264">
        <v>45982</v>
      </c>
      <c r="C2325" s="292" t="s">
        <v>1385</v>
      </c>
      <c r="E2325" s="292" t="s">
        <v>3456</v>
      </c>
      <c r="F2325" s="269" t="s">
        <v>1205</v>
      </c>
      <c r="G2325" s="265">
        <v>550000</v>
      </c>
      <c r="H2325" s="269">
        <v>1</v>
      </c>
      <c r="K2325" s="265">
        <v>550000</v>
      </c>
    </row>
    <row r="2326" spans="1:12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</row>
    <row r="2327" spans="1:12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</row>
    <row r="2328" spans="1:12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</row>
    <row r="2329" spans="1:12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</row>
    <row r="2330" spans="1:12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</row>
    <row r="2331" spans="1:12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</row>
    <row r="2332" spans="1:12" x14ac:dyDescent="0.3">
      <c r="A2332" s="58">
        <v>2332</v>
      </c>
      <c r="B2332" s="264">
        <v>45982</v>
      </c>
      <c r="C2332" s="292" t="s">
        <v>2765</v>
      </c>
      <c r="E2332" s="292" t="s">
        <v>4284</v>
      </c>
      <c r="L2332" s="265">
        <v>-550000</v>
      </c>
    </row>
    <row r="2333" spans="1:12" x14ac:dyDescent="0.3">
      <c r="A2333" s="58">
        <v>2333</v>
      </c>
      <c r="B2333" s="264">
        <v>45982</v>
      </c>
      <c r="C2333" s="292" t="s">
        <v>3282</v>
      </c>
      <c r="E2333" s="292" t="s">
        <v>4322</v>
      </c>
      <c r="L2333" s="265">
        <v>-270000</v>
      </c>
    </row>
    <row r="2334" spans="1:12" x14ac:dyDescent="0.3">
      <c r="A2334" s="58">
        <v>2334</v>
      </c>
      <c r="B2334" s="264">
        <v>45982</v>
      </c>
      <c r="C2334" s="292" t="s">
        <v>4344</v>
      </c>
      <c r="E2334" s="292" t="s">
        <v>4399</v>
      </c>
      <c r="L2334" s="265">
        <v>-1300000</v>
      </c>
    </row>
    <row r="2335" spans="1:12" x14ac:dyDescent="0.3">
      <c r="A2335" s="58">
        <v>2335</v>
      </c>
      <c r="B2335" s="264">
        <v>45982</v>
      </c>
      <c r="C2335" s="292" t="s">
        <v>1488</v>
      </c>
      <c r="E2335" s="292" t="s">
        <v>4126</v>
      </c>
      <c r="L2335" s="265">
        <v>-150000</v>
      </c>
    </row>
    <row r="2336" spans="1:12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3" x14ac:dyDescent="0.3">
      <c r="A2337" s="58">
        <v>2337</v>
      </c>
      <c r="B2337" s="264">
        <v>45983</v>
      </c>
      <c r="C2337" s="292" t="s">
        <v>1574</v>
      </c>
      <c r="E2337" s="292" t="s">
        <v>3944</v>
      </c>
      <c r="L2337" s="265">
        <v>-2200000</v>
      </c>
    </row>
    <row r="2338" spans="1:13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</row>
    <row r="2339" spans="1:13" x14ac:dyDescent="0.3">
      <c r="A2339" s="58">
        <v>2339</v>
      </c>
      <c r="B2339" s="264">
        <v>45985</v>
      </c>
      <c r="C2339" s="292" t="s">
        <v>3534</v>
      </c>
      <c r="E2339" s="292" t="s">
        <v>3456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</row>
    <row r="2340" spans="1:13" x14ac:dyDescent="0.3">
      <c r="A2340" s="58">
        <v>2340</v>
      </c>
      <c r="B2340" s="264">
        <v>45985</v>
      </c>
      <c r="C2340" s="292" t="s">
        <v>1393</v>
      </c>
      <c r="E2340" s="292" t="s">
        <v>2826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4410</v>
      </c>
    </row>
    <row r="2341" spans="1:13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4411</v>
      </c>
    </row>
    <row r="2342" spans="1:13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2672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4413</v>
      </c>
    </row>
    <row r="2343" spans="1:13" x14ac:dyDescent="0.3">
      <c r="A2343" s="58">
        <v>2343</v>
      </c>
      <c r="B2343" s="264">
        <v>45985</v>
      </c>
      <c r="C2343" s="292" t="s">
        <v>4440</v>
      </c>
      <c r="E2343" s="292" t="s">
        <v>4443</v>
      </c>
      <c r="F2343" s="269" t="s">
        <v>4444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4445</v>
      </c>
    </row>
    <row r="2344" spans="1:13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</row>
    <row r="2345" spans="1:13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4417</v>
      </c>
    </row>
    <row r="2346" spans="1:13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4419</v>
      </c>
    </row>
    <row r="2347" spans="1:13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4421</v>
      </c>
    </row>
    <row r="2348" spans="1:13" x14ac:dyDescent="0.3">
      <c r="A2348" s="58">
        <v>2348</v>
      </c>
      <c r="B2348" s="264">
        <v>45985</v>
      </c>
      <c r="C2348" s="292" t="s">
        <v>3282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</row>
    <row r="2349" spans="1:13" x14ac:dyDescent="0.3">
      <c r="A2349" s="58">
        <v>2349</v>
      </c>
      <c r="B2349" s="264">
        <v>45985</v>
      </c>
      <c r="C2349" s="292" t="s">
        <v>3282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</row>
    <row r="2350" spans="1:13" x14ac:dyDescent="0.3">
      <c r="A2350" s="58">
        <v>2350</v>
      </c>
      <c r="B2350" s="264">
        <v>45985</v>
      </c>
      <c r="C2350" s="292" t="s">
        <v>3282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</row>
    <row r="2351" spans="1:13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3" x14ac:dyDescent="0.3">
      <c r="A2352" s="58">
        <v>2352</v>
      </c>
      <c r="B2352" s="264">
        <v>45985</v>
      </c>
      <c r="C2352" s="292" t="s">
        <v>978</v>
      </c>
      <c r="E2352" s="292" t="s">
        <v>4262</v>
      </c>
      <c r="L2352" s="265">
        <v>-385000</v>
      </c>
    </row>
    <row r="2353" spans="1:12" x14ac:dyDescent="0.3">
      <c r="A2353" s="58">
        <v>2353</v>
      </c>
      <c r="B2353" s="264">
        <v>45985</v>
      </c>
      <c r="C2353" s="292" t="s">
        <v>3282</v>
      </c>
      <c r="E2353" s="292" t="s">
        <v>4285</v>
      </c>
      <c r="L2353" s="265">
        <v>-3949000</v>
      </c>
    </row>
    <row r="2354" spans="1:12" x14ac:dyDescent="0.3">
      <c r="A2354" s="58">
        <v>2354</v>
      </c>
      <c r="B2354" s="264">
        <v>45985</v>
      </c>
      <c r="C2354" s="292" t="s">
        <v>3534</v>
      </c>
      <c r="E2354" s="292" t="s">
        <v>4424</v>
      </c>
      <c r="L2354" s="265">
        <v>-589001</v>
      </c>
    </row>
    <row r="2355" spans="1:12" x14ac:dyDescent="0.3">
      <c r="A2355" s="58">
        <v>2355</v>
      </c>
      <c r="B2355" s="264">
        <v>45985</v>
      </c>
      <c r="C2355" s="292" t="s">
        <v>4426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</row>
    <row r="2356" spans="1:12" x14ac:dyDescent="0.3">
      <c r="A2356" s="58">
        <v>2356</v>
      </c>
      <c r="B2356" s="264">
        <v>45986</v>
      </c>
      <c r="C2356" s="292" t="s">
        <v>2489</v>
      </c>
      <c r="E2356" s="292" t="s">
        <v>4267</v>
      </c>
      <c r="L2356" s="265">
        <v>-550000</v>
      </c>
    </row>
    <row r="2357" spans="1:12" x14ac:dyDescent="0.3">
      <c r="A2357" s="58">
        <v>2357</v>
      </c>
      <c r="B2357" s="264">
        <v>45986</v>
      </c>
      <c r="C2357" s="292" t="s">
        <v>1015</v>
      </c>
      <c r="E2357" s="292" t="s">
        <v>3806</v>
      </c>
      <c r="L2357" s="265">
        <v>-1200000</v>
      </c>
    </row>
    <row r="2358" spans="1:12" x14ac:dyDescent="0.3">
      <c r="A2358" s="58">
        <v>2358</v>
      </c>
      <c r="B2358" s="264">
        <v>45986</v>
      </c>
      <c r="C2358" s="292" t="s">
        <v>1385</v>
      </c>
      <c r="E2358" s="292" t="s">
        <v>4300</v>
      </c>
      <c r="L2358" s="265">
        <v>-955000</v>
      </c>
    </row>
    <row r="2359" spans="1:12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</row>
    <row r="2360" spans="1:12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</row>
    <row r="2361" spans="1:12" x14ac:dyDescent="0.3">
      <c r="A2361" s="58">
        <v>2361</v>
      </c>
      <c r="B2361" s="264">
        <v>45986</v>
      </c>
      <c r="C2361" s="292" t="s">
        <v>4433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</row>
    <row r="2362" spans="1:12" x14ac:dyDescent="0.3">
      <c r="A2362" s="58">
        <v>2362</v>
      </c>
      <c r="B2362" s="264">
        <v>45986</v>
      </c>
      <c r="C2362" s="292" t="s">
        <v>2595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</row>
    <row r="2363" spans="1:12" x14ac:dyDescent="0.3">
      <c r="A2363" s="58">
        <v>2363</v>
      </c>
      <c r="B2363" s="264">
        <v>45986</v>
      </c>
      <c r="C2363" s="292" t="s">
        <v>2595</v>
      </c>
      <c r="E2363" s="292" t="s">
        <v>4439</v>
      </c>
      <c r="L2363" s="265">
        <v>-1300000</v>
      </c>
    </row>
    <row r="2364" spans="1:12" x14ac:dyDescent="0.3">
      <c r="A2364" s="58">
        <v>2364</v>
      </c>
      <c r="B2364" s="264">
        <v>45986</v>
      </c>
      <c r="C2364" s="292" t="s">
        <v>1053</v>
      </c>
      <c r="E2364" s="292" t="s">
        <v>3838</v>
      </c>
      <c r="L2364" s="265">
        <v>-6690000</v>
      </c>
    </row>
    <row r="2365" spans="1:12" x14ac:dyDescent="0.3">
      <c r="A2365" s="58">
        <v>2365</v>
      </c>
      <c r="B2365" s="264">
        <v>45986</v>
      </c>
      <c r="C2365" s="292" t="s">
        <v>4433</v>
      </c>
      <c r="E2365" s="292" t="s">
        <v>4438</v>
      </c>
      <c r="L2365" s="265">
        <v>-1200000</v>
      </c>
    </row>
    <row r="2366" spans="1:12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2" x14ac:dyDescent="0.3">
      <c r="A2367" s="58">
        <v>2367</v>
      </c>
      <c r="B2367" s="264">
        <v>45987</v>
      </c>
      <c r="C2367" s="292" t="s">
        <v>1171</v>
      </c>
      <c r="E2367" s="292" t="s">
        <v>3826</v>
      </c>
      <c r="F2367" s="269">
        <v>6058008122</v>
      </c>
      <c r="G2367" s="265">
        <v>2500000</v>
      </c>
      <c r="H2367" s="269">
        <v>1</v>
      </c>
      <c r="K2367" s="265">
        <v>2500000</v>
      </c>
    </row>
    <row r="2368" spans="1:12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</row>
    <row r="2369" spans="1:12" x14ac:dyDescent="0.3">
      <c r="A2369" s="58">
        <v>2369</v>
      </c>
      <c r="B2369" s="264">
        <v>45987</v>
      </c>
      <c r="C2369" s="292" t="s">
        <v>1571</v>
      </c>
      <c r="E2369" s="292" t="s">
        <v>3034</v>
      </c>
      <c r="G2369" s="265">
        <v>200000</v>
      </c>
      <c r="H2369" s="269">
        <v>1</v>
      </c>
      <c r="J2369" s="266">
        <v>20000</v>
      </c>
      <c r="K2369" s="265">
        <v>220000</v>
      </c>
    </row>
    <row r="2370" spans="1:12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</row>
    <row r="2371" spans="1:12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</row>
    <row r="2372" spans="1:12" x14ac:dyDescent="0.3">
      <c r="A2372" s="58">
        <v>2372</v>
      </c>
      <c r="B2372" s="264">
        <v>45987</v>
      </c>
      <c r="C2372" s="292" t="s">
        <v>1741</v>
      </c>
      <c r="E2372" s="292" t="s">
        <v>2906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</row>
    <row r="2373" spans="1:12" x14ac:dyDescent="0.3">
      <c r="A2373" s="58">
        <v>2373</v>
      </c>
      <c r="B2373" s="264">
        <v>45987</v>
      </c>
      <c r="C2373" s="292" t="s">
        <v>1574</v>
      </c>
      <c r="E2373" s="292" t="s">
        <v>2377</v>
      </c>
      <c r="F2373" s="269" t="s">
        <v>2869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2" x14ac:dyDescent="0.3">
      <c r="A2374" s="58">
        <v>2374</v>
      </c>
      <c r="B2374" s="264">
        <v>45987</v>
      </c>
      <c r="C2374" s="292" t="s">
        <v>2697</v>
      </c>
      <c r="E2374" s="292" t="s">
        <v>4128</v>
      </c>
      <c r="L2374" s="265">
        <v>-880000</v>
      </c>
    </row>
    <row r="2375" spans="1:12" x14ac:dyDescent="0.3">
      <c r="A2375" s="58">
        <v>2375</v>
      </c>
      <c r="B2375" s="264">
        <v>45987</v>
      </c>
      <c r="C2375" s="292" t="s">
        <v>1436</v>
      </c>
      <c r="E2375" s="292" t="s">
        <v>4452</v>
      </c>
      <c r="L2375" s="265">
        <v>-650000</v>
      </c>
    </row>
    <row r="2376" spans="1:12" x14ac:dyDescent="0.3">
      <c r="A2376" s="58">
        <v>2376</v>
      </c>
      <c r="B2376" s="264">
        <v>45987</v>
      </c>
      <c r="C2376" s="292" t="s">
        <v>1580</v>
      </c>
      <c r="E2376" s="292" t="s">
        <v>4453</v>
      </c>
      <c r="L2376" s="265">
        <v>-770000</v>
      </c>
    </row>
    <row r="2377" spans="1:12" x14ac:dyDescent="0.3">
      <c r="A2377" s="58">
        <v>2377</v>
      </c>
      <c r="B2377" s="264">
        <v>45988</v>
      </c>
      <c r="C2377" s="292" t="s">
        <v>4458</v>
      </c>
      <c r="E2377" s="292" t="s">
        <v>1490</v>
      </c>
      <c r="F2377" s="269" t="s">
        <v>2672</v>
      </c>
      <c r="G2377" s="265">
        <v>350000</v>
      </c>
      <c r="H2377" s="269">
        <v>1</v>
      </c>
      <c r="K2377" s="265">
        <v>350000</v>
      </c>
    </row>
    <row r="2378" spans="1:12" x14ac:dyDescent="0.3">
      <c r="A2378" s="58">
        <v>2378</v>
      </c>
      <c r="B2378" s="264">
        <v>45988</v>
      </c>
      <c r="C2378" s="292" t="s">
        <v>1393</v>
      </c>
      <c r="E2378" s="292" t="s">
        <v>2377</v>
      </c>
      <c r="F2378" s="269" t="s">
        <v>2869</v>
      </c>
      <c r="G2378" s="265">
        <v>1100000</v>
      </c>
      <c r="H2378" s="269">
        <v>1</v>
      </c>
      <c r="K2378" s="265">
        <v>1100000</v>
      </c>
    </row>
    <row r="2379" spans="1:12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</row>
    <row r="2380" spans="1:12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</row>
    <row r="2381" spans="1:12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</row>
    <row r="2382" spans="1:12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2672</v>
      </c>
      <c r="G2382" s="265">
        <v>350000</v>
      </c>
      <c r="H2382" s="269">
        <v>1</v>
      </c>
      <c r="K2382" s="265">
        <v>350000</v>
      </c>
    </row>
    <row r="2383" spans="1:12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</row>
    <row r="2384" spans="1:12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2575</v>
      </c>
      <c r="G2384" s="265">
        <v>50000</v>
      </c>
      <c r="H2384" s="269">
        <v>1</v>
      </c>
      <c r="J2384" s="266">
        <v>5000</v>
      </c>
      <c r="K2384" s="265">
        <v>55000</v>
      </c>
    </row>
    <row r="2385" spans="1:12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</row>
    <row r="2386" spans="1:12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</row>
    <row r="2387" spans="1:12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</row>
    <row r="2388" spans="1:12" x14ac:dyDescent="0.3">
      <c r="A2388" s="58">
        <v>2388</v>
      </c>
      <c r="B2388" s="264">
        <v>45988</v>
      </c>
      <c r="C2388" s="292" t="s">
        <v>2718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</row>
    <row r="2389" spans="1:12" x14ac:dyDescent="0.3">
      <c r="A2389" s="58">
        <v>2389</v>
      </c>
      <c r="B2389" s="264">
        <v>45988</v>
      </c>
      <c r="C2389" s="292" t="s">
        <v>2718</v>
      </c>
      <c r="E2389" s="292" t="s">
        <v>1490</v>
      </c>
      <c r="F2389" s="269" t="s">
        <v>2672</v>
      </c>
      <c r="G2389" s="265">
        <v>350000</v>
      </c>
      <c r="H2389" s="269">
        <v>1</v>
      </c>
      <c r="J2389" s="266">
        <v>35000</v>
      </c>
      <c r="K2389" s="265">
        <v>385000</v>
      </c>
    </row>
    <row r="2390" spans="1:12" x14ac:dyDescent="0.3">
      <c r="A2390" s="58">
        <v>2390</v>
      </c>
      <c r="B2390" s="264">
        <v>45988</v>
      </c>
      <c r="C2390" s="292" t="s">
        <v>4458</v>
      </c>
      <c r="E2390" s="292" t="s">
        <v>4469</v>
      </c>
      <c r="L2390" s="265">
        <v>-350000</v>
      </c>
    </row>
    <row r="2391" spans="1:12" x14ac:dyDescent="0.3">
      <c r="A2391" s="58">
        <v>2391</v>
      </c>
      <c r="B2391" s="264">
        <v>45989</v>
      </c>
      <c r="C2391" s="292" t="s">
        <v>1443</v>
      </c>
      <c r="E2391" s="292" t="s">
        <v>4470</v>
      </c>
      <c r="L2391" s="265">
        <v>-1320000</v>
      </c>
    </row>
    <row r="2392" spans="1:12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</row>
    <row r="2393" spans="1:12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</row>
    <row r="2394" spans="1:12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2672</v>
      </c>
      <c r="G2394" s="265">
        <v>350000</v>
      </c>
      <c r="H2394" s="269">
        <v>1</v>
      </c>
      <c r="K2394" s="265">
        <v>350000</v>
      </c>
    </row>
    <row r="2395" spans="1:12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</row>
    <row r="2396" spans="1:12" x14ac:dyDescent="0.3">
      <c r="A2396" s="58">
        <v>2396</v>
      </c>
      <c r="B2396" s="264">
        <v>45989</v>
      </c>
      <c r="C2396" s="292" t="s">
        <v>1015</v>
      </c>
      <c r="E2396" s="292" t="s">
        <v>3456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</row>
    <row r="2397" spans="1:12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</row>
    <row r="2398" spans="1:12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</row>
    <row r="2399" spans="1:12" x14ac:dyDescent="0.3">
      <c r="A2399" s="58">
        <v>2399</v>
      </c>
      <c r="B2399" s="264">
        <v>45989</v>
      </c>
      <c r="C2399" s="292" t="s">
        <v>1015</v>
      </c>
      <c r="E2399" s="292" t="s">
        <v>4473</v>
      </c>
      <c r="G2399" s="265">
        <v>10000</v>
      </c>
      <c r="H2399" s="269">
        <v>1</v>
      </c>
      <c r="J2399" s="266">
        <v>1000</v>
      </c>
      <c r="K2399" s="265">
        <v>11000</v>
      </c>
    </row>
    <row r="2400" spans="1:12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</row>
    <row r="2401" spans="1:13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3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</row>
    <row r="2403" spans="1:13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3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3" x14ac:dyDescent="0.3">
      <c r="A2405" s="58">
        <v>2405</v>
      </c>
      <c r="B2405" s="264">
        <v>45990</v>
      </c>
      <c r="C2405" s="292" t="s">
        <v>987</v>
      </c>
      <c r="E2405" s="292" t="s">
        <v>4169</v>
      </c>
      <c r="L2405" s="265">
        <v>-650000</v>
      </c>
    </row>
    <row r="2406" spans="1:13" x14ac:dyDescent="0.3">
      <c r="A2406" s="58">
        <v>2406</v>
      </c>
      <c r="B2406" s="264">
        <v>45990</v>
      </c>
      <c r="C2406" s="292" t="s">
        <v>1463</v>
      </c>
      <c r="E2406" s="292" t="s">
        <v>4477</v>
      </c>
      <c r="L2406" s="265">
        <v>-150000</v>
      </c>
    </row>
    <row r="2407" spans="1:13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3" x14ac:dyDescent="0.3">
      <c r="A2408" s="58">
        <v>2408</v>
      </c>
      <c r="B2408" s="264">
        <v>45990</v>
      </c>
      <c r="C2408" s="292" t="s">
        <v>4426</v>
      </c>
      <c r="E2408" s="292" t="s">
        <v>4478</v>
      </c>
      <c r="L2408" s="265">
        <v>-150000</v>
      </c>
    </row>
    <row r="2409" spans="1:13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4480</v>
      </c>
    </row>
    <row r="2410" spans="1:13" x14ac:dyDescent="0.3">
      <c r="A2410" s="58">
        <v>2410</v>
      </c>
      <c r="B2410" s="264">
        <v>45992</v>
      </c>
      <c r="C2410" s="292" t="s">
        <v>1393</v>
      </c>
      <c r="E2410" s="292" t="s">
        <v>3766</v>
      </c>
      <c r="L2410" s="265">
        <v>-6330000</v>
      </c>
    </row>
    <row r="2411" spans="1:13" x14ac:dyDescent="0.3">
      <c r="A2411" s="58">
        <v>2411</v>
      </c>
      <c r="B2411" s="264">
        <v>45992</v>
      </c>
      <c r="C2411" s="292" t="s">
        <v>1535</v>
      </c>
      <c r="E2411" s="292" t="s">
        <v>3771</v>
      </c>
      <c r="L2411" s="265">
        <v>-2300000</v>
      </c>
    </row>
    <row r="2412" spans="1:13" x14ac:dyDescent="0.3">
      <c r="A2412" s="58">
        <v>2412</v>
      </c>
      <c r="B2412" s="264">
        <v>45992</v>
      </c>
      <c r="C2412" s="292" t="s">
        <v>1571</v>
      </c>
      <c r="E2412" s="292" t="s">
        <v>4481</v>
      </c>
      <c r="L2412" s="265">
        <v>-1540000</v>
      </c>
    </row>
    <row r="2413" spans="1:13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3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3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3" x14ac:dyDescent="0.3">
      <c r="A2416" s="58">
        <v>2416</v>
      </c>
      <c r="B2416" s="264">
        <v>45992</v>
      </c>
      <c r="C2416" s="292" t="s">
        <v>4482</v>
      </c>
      <c r="E2416" s="292" t="s">
        <v>2807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2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2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2672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2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2" x14ac:dyDescent="0.3">
      <c r="A2420" s="58">
        <v>2420</v>
      </c>
      <c r="B2420" s="264">
        <v>45992</v>
      </c>
      <c r="C2420" s="292" t="s">
        <v>1799</v>
      </c>
      <c r="E2420" s="292" t="s">
        <v>3729</v>
      </c>
      <c r="L2420" s="265">
        <v>-974000</v>
      </c>
    </row>
    <row r="2421" spans="1:12" x14ac:dyDescent="0.3">
      <c r="A2421" s="58">
        <v>2421</v>
      </c>
      <c r="B2421" s="264">
        <v>45992</v>
      </c>
      <c r="C2421" s="292" t="s">
        <v>4482</v>
      </c>
      <c r="E2421" s="292" t="s">
        <v>4488</v>
      </c>
      <c r="L2421" s="265">
        <v>-1200000</v>
      </c>
    </row>
    <row r="2422" spans="1:12" x14ac:dyDescent="0.3">
      <c r="A2422" s="58">
        <v>2422</v>
      </c>
      <c r="B2422" s="264">
        <v>45993</v>
      </c>
      <c r="C2422" s="292" t="s">
        <v>2138</v>
      </c>
      <c r="E2422" s="292" t="s">
        <v>3855</v>
      </c>
      <c r="L2422" s="265">
        <v>-1700000</v>
      </c>
    </row>
    <row r="2423" spans="1:12" x14ac:dyDescent="0.3">
      <c r="A2423" s="58">
        <v>2423</v>
      </c>
      <c r="B2423" s="264">
        <v>45993</v>
      </c>
      <c r="C2423" s="292" t="s">
        <v>1171</v>
      </c>
      <c r="E2423" s="292" t="s">
        <v>3885</v>
      </c>
      <c r="L2423" s="265">
        <v>-2500000</v>
      </c>
    </row>
    <row r="2424" spans="1:12" x14ac:dyDescent="0.3">
      <c r="A2424" s="58">
        <v>2424</v>
      </c>
      <c r="B2424" s="264">
        <v>45993</v>
      </c>
      <c r="C2424" s="292" t="s">
        <v>1574</v>
      </c>
      <c r="E2424" s="292" t="s">
        <v>3944</v>
      </c>
      <c r="L2424" s="265">
        <v>-2500000</v>
      </c>
    </row>
    <row r="2425" spans="1:12" x14ac:dyDescent="0.3">
      <c r="A2425" s="58">
        <v>2425</v>
      </c>
      <c r="B2425" s="264">
        <v>45993</v>
      </c>
      <c r="C2425" s="292" t="s">
        <v>4490</v>
      </c>
      <c r="E2425" s="292" t="s">
        <v>2798</v>
      </c>
      <c r="F2425" s="269" t="s">
        <v>2797</v>
      </c>
      <c r="G2425" s="265">
        <v>500000</v>
      </c>
      <c r="H2425" s="269">
        <v>1</v>
      </c>
      <c r="K2425" s="265">
        <v>500000</v>
      </c>
    </row>
    <row r="2426" spans="1:12" x14ac:dyDescent="0.3">
      <c r="A2426" s="58">
        <v>2426</v>
      </c>
      <c r="B2426" s="264">
        <v>45993</v>
      </c>
      <c r="C2426" s="292" t="s">
        <v>4511</v>
      </c>
      <c r="E2426" s="292" t="s">
        <v>4512</v>
      </c>
      <c r="F2426" s="269" t="s">
        <v>4513</v>
      </c>
      <c r="G2426" s="265">
        <v>400000</v>
      </c>
      <c r="H2426" s="269">
        <v>1</v>
      </c>
      <c r="J2426" s="266">
        <v>40000</v>
      </c>
      <c r="K2426" s="265">
        <v>440000</v>
      </c>
    </row>
    <row r="2427" spans="1:12" x14ac:dyDescent="0.3">
      <c r="A2427" s="58">
        <v>2427</v>
      </c>
      <c r="B2427" s="264">
        <v>45993</v>
      </c>
      <c r="C2427" s="292" t="s">
        <v>1580</v>
      </c>
      <c r="E2427" s="292" t="s">
        <v>3044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</row>
    <row r="2428" spans="1:12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</row>
    <row r="2429" spans="1:12" x14ac:dyDescent="0.3">
      <c r="A2429" s="58">
        <v>2429</v>
      </c>
      <c r="B2429" s="264">
        <v>45993</v>
      </c>
      <c r="C2429" s="292" t="s">
        <v>4490</v>
      </c>
      <c r="E2429" s="292" t="s">
        <v>4499</v>
      </c>
      <c r="L2429" s="265">
        <v>-500000</v>
      </c>
    </row>
    <row r="2430" spans="1:12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</row>
    <row r="2431" spans="1:12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2672</v>
      </c>
      <c r="G2431" s="265">
        <v>350000</v>
      </c>
      <c r="H2431" s="269">
        <v>1</v>
      </c>
      <c r="K2431" s="265">
        <v>350000</v>
      </c>
    </row>
    <row r="2432" spans="1:12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</row>
    <row r="2433" spans="1:12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3591</v>
      </c>
      <c r="G2433" s="265">
        <v>1000000</v>
      </c>
      <c r="H2433" s="269">
        <v>1</v>
      </c>
      <c r="K2433" s="265">
        <v>1000000</v>
      </c>
    </row>
    <row r="2434" spans="1:12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</row>
    <row r="2435" spans="1:12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</row>
    <row r="2436" spans="1:12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</row>
    <row r="2437" spans="1:12" x14ac:dyDescent="0.3">
      <c r="A2437" s="58">
        <v>2437</v>
      </c>
      <c r="B2437" s="264">
        <v>45994</v>
      </c>
      <c r="C2437" s="292" t="s">
        <v>1799</v>
      </c>
      <c r="E2437" s="292" t="s">
        <v>3642</v>
      </c>
      <c r="G2437" s="265">
        <v>200000</v>
      </c>
      <c r="H2437" s="269">
        <v>1</v>
      </c>
      <c r="J2437" s="266">
        <v>20000</v>
      </c>
      <c r="K2437" s="265">
        <v>220000</v>
      </c>
    </row>
    <row r="2438" spans="1:12" x14ac:dyDescent="0.3">
      <c r="A2438" s="58">
        <v>2438</v>
      </c>
      <c r="B2438" s="264">
        <v>45994</v>
      </c>
      <c r="C2438" s="292" t="s">
        <v>1799</v>
      </c>
      <c r="E2438" s="292" t="s">
        <v>2174</v>
      </c>
      <c r="F2438" s="269" t="s">
        <v>1797</v>
      </c>
      <c r="G2438" s="265">
        <v>50000</v>
      </c>
      <c r="H2438" s="269">
        <v>1</v>
      </c>
      <c r="J2438" s="266">
        <v>5000</v>
      </c>
      <c r="K2438" s="265">
        <v>55000</v>
      </c>
    </row>
    <row r="2439" spans="1:12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</row>
    <row r="2440" spans="1:12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2672</v>
      </c>
      <c r="G2440" s="265">
        <v>350000</v>
      </c>
      <c r="H2440" s="269">
        <v>1</v>
      </c>
      <c r="J2440" s="266">
        <v>35000</v>
      </c>
      <c r="K2440" s="265">
        <v>385000</v>
      </c>
    </row>
    <row r="2441" spans="1:12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</row>
    <row r="2442" spans="1:12" x14ac:dyDescent="0.3">
      <c r="A2442" s="58">
        <v>2442</v>
      </c>
      <c r="B2442" s="264">
        <v>45994</v>
      </c>
      <c r="C2442" s="292" t="s">
        <v>1467</v>
      </c>
      <c r="E2442" s="292" t="s">
        <v>4510</v>
      </c>
      <c r="L2442" s="265">
        <v>-4150000</v>
      </c>
    </row>
    <row r="2443" spans="1:12" x14ac:dyDescent="0.3">
      <c r="A2443" s="58">
        <v>2443</v>
      </c>
      <c r="B2443" s="264">
        <v>45993</v>
      </c>
      <c r="C2443" s="292" t="s">
        <v>4021</v>
      </c>
      <c r="E2443" s="292" t="s">
        <v>1125</v>
      </c>
      <c r="L2443" s="265">
        <v>-440000</v>
      </c>
    </row>
    <row r="2444" spans="1:12" x14ac:dyDescent="0.3">
      <c r="A2444" s="58">
        <v>2444</v>
      </c>
      <c r="B2444" s="264">
        <v>45995</v>
      </c>
      <c r="C2444" s="292" t="s">
        <v>1147</v>
      </c>
      <c r="E2444" s="292" t="s">
        <v>4154</v>
      </c>
      <c r="L2444" s="265">
        <v>-1350000</v>
      </c>
    </row>
    <row r="2445" spans="1:12" x14ac:dyDescent="0.3">
      <c r="A2445" s="58">
        <v>2445</v>
      </c>
      <c r="B2445" s="264">
        <v>45995</v>
      </c>
      <c r="C2445" s="292" t="s">
        <v>1147</v>
      </c>
      <c r="E2445" s="292" t="s">
        <v>2406</v>
      </c>
      <c r="F2445" s="269">
        <v>1087298441</v>
      </c>
      <c r="G2445" s="265">
        <v>50000</v>
      </c>
      <c r="H2445" s="269">
        <v>1</v>
      </c>
      <c r="K2445" s="265">
        <v>50000</v>
      </c>
    </row>
    <row r="2446" spans="1:12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</row>
    <row r="2447" spans="1:12" x14ac:dyDescent="0.3">
      <c r="A2447" s="58">
        <v>2447</v>
      </c>
      <c r="B2447" s="264">
        <v>45995</v>
      </c>
      <c r="C2447" s="292" t="s">
        <v>1393</v>
      </c>
      <c r="E2447" s="292" t="s">
        <v>2833</v>
      </c>
      <c r="F2447" s="269">
        <v>5961308248</v>
      </c>
      <c r="G2447" s="265">
        <v>130000</v>
      </c>
      <c r="H2447" s="269">
        <v>1</v>
      </c>
      <c r="K2447" s="265">
        <v>130000</v>
      </c>
    </row>
    <row r="2448" spans="1:12" x14ac:dyDescent="0.3">
      <c r="A2448" s="58">
        <v>2448</v>
      </c>
      <c r="B2448" s="264">
        <v>45995</v>
      </c>
      <c r="C2448" s="292" t="s">
        <v>4514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</row>
    <row r="2449" spans="1:12" x14ac:dyDescent="0.3">
      <c r="A2449" s="58">
        <v>2449</v>
      </c>
      <c r="B2449" s="264">
        <v>45995</v>
      </c>
      <c r="C2449" s="292" t="s">
        <v>4514</v>
      </c>
      <c r="E2449" s="292" t="s">
        <v>1794</v>
      </c>
      <c r="L2449" s="265">
        <v>-1100000</v>
      </c>
    </row>
    <row r="2450" spans="1:12" x14ac:dyDescent="0.3">
      <c r="A2450" s="58">
        <v>2450</v>
      </c>
      <c r="B2450" s="264">
        <v>45995</v>
      </c>
      <c r="C2450" s="292" t="s">
        <v>1716</v>
      </c>
      <c r="E2450" s="292" t="s">
        <v>4520</v>
      </c>
      <c r="L2450" s="265">
        <v>-6450000</v>
      </c>
    </row>
    <row r="2451" spans="1:12" x14ac:dyDescent="0.3">
      <c r="A2451" s="58">
        <v>2451</v>
      </c>
      <c r="B2451" s="264">
        <v>45996</v>
      </c>
      <c r="C2451" s="292" t="s">
        <v>1741</v>
      </c>
      <c r="E2451" s="292" t="s">
        <v>3770</v>
      </c>
      <c r="L2451" s="265">
        <v>-2436500</v>
      </c>
    </row>
    <row r="2452" spans="1:12" x14ac:dyDescent="0.3">
      <c r="A2452" s="58">
        <v>2452</v>
      </c>
      <c r="B2452" s="264">
        <v>45996</v>
      </c>
      <c r="C2452" s="292" t="s">
        <v>1026</v>
      </c>
      <c r="E2452" s="292" t="s">
        <v>4524</v>
      </c>
      <c r="G2452" s="265">
        <v>600000</v>
      </c>
      <c r="H2452" s="269">
        <v>1</v>
      </c>
      <c r="K2452" s="265">
        <v>600000</v>
      </c>
    </row>
    <row r="2453" spans="1:12" x14ac:dyDescent="0.3">
      <c r="A2453" s="58">
        <v>2453</v>
      </c>
      <c r="B2453" s="264">
        <v>45996</v>
      </c>
      <c r="C2453" s="292" t="s">
        <v>2551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</row>
    <row r="2454" spans="1:12" x14ac:dyDescent="0.3">
      <c r="A2454" s="58">
        <v>2454</v>
      </c>
      <c r="B2454" s="264">
        <v>45996</v>
      </c>
      <c r="C2454" s="292" t="s">
        <v>4189</v>
      </c>
      <c r="E2454" s="292" t="s">
        <v>3117</v>
      </c>
      <c r="F2454" s="269">
        <v>6058008122</v>
      </c>
      <c r="G2454" s="265">
        <v>2500000</v>
      </c>
      <c r="H2454" s="269">
        <v>1</v>
      </c>
      <c r="K2454" s="265">
        <v>2500000</v>
      </c>
    </row>
    <row r="2455" spans="1:12" x14ac:dyDescent="0.3">
      <c r="A2455" s="58">
        <v>2455</v>
      </c>
      <c r="B2455" s="264">
        <v>45996</v>
      </c>
      <c r="C2455" s="292" t="s">
        <v>1053</v>
      </c>
      <c r="E2455" s="292" t="s">
        <v>3838</v>
      </c>
      <c r="L2455" s="265">
        <v>-1550000</v>
      </c>
    </row>
    <row r="2456" spans="1:12" x14ac:dyDescent="0.3">
      <c r="A2456" s="58">
        <v>2456</v>
      </c>
      <c r="B2456" s="264">
        <v>45997</v>
      </c>
      <c r="C2456" s="292" t="s">
        <v>1580</v>
      </c>
      <c r="E2456" s="292" t="s">
        <v>4453</v>
      </c>
      <c r="L2456" s="265">
        <v>-1100000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4377</v>
      </c>
    </row>
    <row r="4" spans="1:1" x14ac:dyDescent="0.3">
      <c r="A4" s="306" t="s">
        <v>4379</v>
      </c>
    </row>
    <row r="5" spans="1:1" x14ac:dyDescent="0.3">
      <c r="A5" s="306" t="s">
        <v>4380</v>
      </c>
    </row>
    <row r="6" spans="1:1" x14ac:dyDescent="0.3">
      <c r="A6" s="306" t="s">
        <v>4381</v>
      </c>
    </row>
    <row r="7" spans="1:1" x14ac:dyDescent="0.3">
      <c r="A7" s="306" t="s">
        <v>4382</v>
      </c>
    </row>
    <row r="8" spans="1:1" x14ac:dyDescent="0.3">
      <c r="A8" s="306" t="s">
        <v>4383</v>
      </c>
    </row>
    <row r="9" spans="1:1" x14ac:dyDescent="0.3">
      <c r="A9" s="306" t="s">
        <v>4384</v>
      </c>
    </row>
    <row r="10" spans="1:1" x14ac:dyDescent="0.3">
      <c r="A10" s="306" t="s">
        <v>4385</v>
      </c>
    </row>
    <row r="11" spans="1:1" x14ac:dyDescent="0.3">
      <c r="A11" s="306" t="s">
        <v>4386</v>
      </c>
    </row>
    <row r="12" spans="1:1" x14ac:dyDescent="0.3">
      <c r="A12" s="306" t="s">
        <v>4387</v>
      </c>
    </row>
    <row r="13" spans="1:1" x14ac:dyDescent="0.3">
      <c r="A13" s="306" t="s">
        <v>4388</v>
      </c>
    </row>
    <row r="14" spans="1:1" x14ac:dyDescent="0.3">
      <c r="A14" s="306" t="s">
        <v>4378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opLeftCell="A37" workbookViewId="0">
      <selection activeCell="C48" sqref="C48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45996</v>
      </c>
      <c r="B3" s="235" t="s">
        <v>1126</v>
      </c>
      <c r="C3" s="286">
        <f>SUMIF($B:$B,A3,I:I)</f>
        <v>4000000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12</v>
      </c>
      <c r="B4" s="235" t="s">
        <v>1127</v>
      </c>
      <c r="C4" s="236">
        <f>SUMIFS($I:$I,$B:$B,"&gt;="&amp;DATE(A5,A4,1),$B:$B,"&lt;="&amp;EOMONTH(DATE(A5,A4,1),0))</f>
        <v>20828500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2410</v>
      </c>
      <c r="B9" s="94">
        <v>45992</v>
      </c>
      <c r="C9" s="85" t="s">
        <v>1393</v>
      </c>
      <c r="D9" s="112" t="s">
        <v>3766</v>
      </c>
      <c r="E9" s="79"/>
      <c r="F9" s="224"/>
      <c r="H9" s="128"/>
      <c r="J9" s="80">
        <v>-6330000</v>
      </c>
      <c r="M9" s="54"/>
      <c r="N9" s="54"/>
      <c r="O9" s="54"/>
      <c r="P9" s="54"/>
    </row>
    <row r="10" spans="1:16" ht="18" customHeight="1" x14ac:dyDescent="0.3">
      <c r="A10" s="89">
        <v>2411</v>
      </c>
      <c r="B10" s="94">
        <v>45992</v>
      </c>
      <c r="C10" s="85" t="s">
        <v>1535</v>
      </c>
      <c r="D10" s="112" t="s">
        <v>3771</v>
      </c>
      <c r="E10" s="79"/>
      <c r="F10" s="224"/>
      <c r="H10" s="128"/>
      <c r="J10" s="80">
        <v>-2300000</v>
      </c>
      <c r="M10" s="54"/>
      <c r="N10" s="54"/>
      <c r="O10" s="54"/>
      <c r="P10" s="54"/>
    </row>
    <row r="11" spans="1:16" ht="18" customHeight="1" x14ac:dyDescent="0.3">
      <c r="A11" s="89">
        <v>2412</v>
      </c>
      <c r="B11" s="94">
        <v>45992</v>
      </c>
      <c r="C11" s="85" t="s">
        <v>1571</v>
      </c>
      <c r="D11" s="112" t="s">
        <v>4481</v>
      </c>
      <c r="E11" s="79"/>
      <c r="F11" s="224"/>
      <c r="H11" s="128"/>
      <c r="J11" s="80">
        <v>-1540000</v>
      </c>
      <c r="M11" s="54"/>
      <c r="N11" s="54"/>
      <c r="O11" s="54"/>
      <c r="P11" s="54"/>
    </row>
    <row r="12" spans="1:16" ht="18" customHeight="1" x14ac:dyDescent="0.3">
      <c r="A12" s="89">
        <v>2413</v>
      </c>
      <c r="B12" s="94">
        <v>45992</v>
      </c>
      <c r="C12" s="85" t="s">
        <v>1741</v>
      </c>
      <c r="D12" s="112" t="s">
        <v>2183</v>
      </c>
      <c r="E12" s="79"/>
      <c r="F12" s="224">
        <v>75000</v>
      </c>
      <c r="G12" s="85">
        <v>2</v>
      </c>
      <c r="H12" s="128">
        <v>15000</v>
      </c>
      <c r="I12" s="80">
        <v>165000</v>
      </c>
      <c r="M12" s="54"/>
      <c r="N12" s="54"/>
      <c r="O12" s="54"/>
      <c r="P12" s="54"/>
    </row>
    <row r="13" spans="1:16" ht="18" customHeight="1" x14ac:dyDescent="0.3">
      <c r="A13" s="89">
        <v>2414</v>
      </c>
      <c r="B13" s="94">
        <v>45992</v>
      </c>
      <c r="C13" s="85" t="s">
        <v>1741</v>
      </c>
      <c r="D13" s="112" t="s">
        <v>2184</v>
      </c>
      <c r="E13" s="78"/>
      <c r="F13" s="80">
        <v>35000</v>
      </c>
      <c r="G13" s="85">
        <v>1</v>
      </c>
      <c r="H13" s="126">
        <v>3500</v>
      </c>
      <c r="I13" s="80">
        <v>38500</v>
      </c>
      <c r="M13" s="54"/>
      <c r="N13" s="54"/>
      <c r="O13" s="54"/>
      <c r="P13" s="54"/>
    </row>
    <row r="14" spans="1:16" ht="18" customHeight="1" x14ac:dyDescent="0.3">
      <c r="A14" s="89">
        <v>2415</v>
      </c>
      <c r="B14" s="94">
        <v>45992</v>
      </c>
      <c r="C14" s="85" t="s">
        <v>1741</v>
      </c>
      <c r="D14" s="112" t="s">
        <v>2185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2416</v>
      </c>
      <c r="B15" s="94">
        <v>45992</v>
      </c>
      <c r="C15" s="85" t="s">
        <v>4482</v>
      </c>
      <c r="D15" s="112" t="s">
        <v>2807</v>
      </c>
      <c r="E15" s="78"/>
      <c r="F15" s="80">
        <v>1200000</v>
      </c>
      <c r="G15" s="85">
        <v>1</v>
      </c>
      <c r="I15" s="80">
        <v>1200000</v>
      </c>
      <c r="M15" s="293"/>
      <c r="N15" s="54"/>
      <c r="O15" s="54"/>
      <c r="P15" s="54"/>
    </row>
    <row r="16" spans="1:16" ht="18" customHeight="1" x14ac:dyDescent="0.3">
      <c r="A16" s="82">
        <v>2417</v>
      </c>
      <c r="B16" s="93">
        <v>45992</v>
      </c>
      <c r="C16" s="83" t="s">
        <v>1574</v>
      </c>
      <c r="D16" s="113" t="s">
        <v>1201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2418</v>
      </c>
      <c r="B17" s="94">
        <v>45992</v>
      </c>
      <c r="C17" s="85" t="s">
        <v>1574</v>
      </c>
      <c r="D17" s="112" t="s">
        <v>1490</v>
      </c>
      <c r="E17" s="78"/>
      <c r="F17" s="80">
        <v>350000</v>
      </c>
      <c r="G17" s="85">
        <v>1</v>
      </c>
      <c r="H17" s="126">
        <v>35000</v>
      </c>
      <c r="I17" s="80">
        <v>385000</v>
      </c>
      <c r="M17" s="54"/>
      <c r="N17" s="54"/>
      <c r="O17" s="54"/>
      <c r="P17" s="54"/>
    </row>
    <row r="18" spans="1:16" s="68" customFormat="1" ht="18" customHeight="1" x14ac:dyDescent="0.3">
      <c r="A18" s="89">
        <v>2419</v>
      </c>
      <c r="B18" s="94">
        <v>45992</v>
      </c>
      <c r="C18" s="85" t="s">
        <v>1574</v>
      </c>
      <c r="D18" s="112" t="s">
        <v>1699</v>
      </c>
      <c r="E18" s="79"/>
      <c r="F18" s="224">
        <v>50000</v>
      </c>
      <c r="G18" s="85">
        <v>1</v>
      </c>
      <c r="H18" s="128">
        <v>5000</v>
      </c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2420</v>
      </c>
      <c r="B19" s="94">
        <v>45992</v>
      </c>
      <c r="C19" s="85" t="s">
        <v>1799</v>
      </c>
      <c r="D19" s="112" t="s">
        <v>3729</v>
      </c>
      <c r="E19" s="78"/>
      <c r="F19" s="80"/>
      <c r="G19" s="85"/>
      <c r="H19" s="126"/>
      <c r="I19" s="80"/>
      <c r="J19" s="80">
        <v>-974000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2421</v>
      </c>
      <c r="B20" s="94">
        <v>45992</v>
      </c>
      <c r="C20" s="85" t="s">
        <v>4482</v>
      </c>
      <c r="D20" s="112" t="s">
        <v>4488</v>
      </c>
      <c r="E20" s="79"/>
      <c r="F20" s="224"/>
      <c r="G20" s="85"/>
      <c r="H20" s="128"/>
      <c r="I20" s="80"/>
      <c r="J20" s="80">
        <v>-1200000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2422</v>
      </c>
      <c r="B21" s="94">
        <v>45993</v>
      </c>
      <c r="C21" s="85" t="s">
        <v>2138</v>
      </c>
      <c r="D21" s="112" t="s">
        <v>3855</v>
      </c>
      <c r="E21" s="79"/>
      <c r="F21" s="224"/>
      <c r="G21" s="85"/>
      <c r="H21" s="128"/>
      <c r="I21" s="80"/>
      <c r="J21" s="80">
        <v>-1700000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2423</v>
      </c>
      <c r="B22" s="94">
        <v>45993</v>
      </c>
      <c r="C22" s="85" t="s">
        <v>1171</v>
      </c>
      <c r="D22" s="112" t="s">
        <v>3885</v>
      </c>
      <c r="E22" s="78"/>
      <c r="F22" s="80"/>
      <c r="G22" s="85"/>
      <c r="H22" s="126"/>
      <c r="I22" s="80"/>
      <c r="J22" s="80">
        <v>-2500000</v>
      </c>
      <c r="K22" s="69"/>
      <c r="L22" s="67"/>
    </row>
    <row r="23" spans="1:16" s="68" customFormat="1" ht="18" customHeight="1" x14ac:dyDescent="0.3">
      <c r="A23" s="89">
        <v>2424</v>
      </c>
      <c r="B23" s="94">
        <v>45993</v>
      </c>
      <c r="C23" s="85" t="s">
        <v>1574</v>
      </c>
      <c r="D23" s="112" t="s">
        <v>3944</v>
      </c>
      <c r="E23" s="78"/>
      <c r="F23" s="80"/>
      <c r="G23" s="85"/>
      <c r="H23" s="126"/>
      <c r="I23" s="80"/>
      <c r="J23" s="80">
        <v>-2500000</v>
      </c>
      <c r="K23" s="69"/>
      <c r="L23" s="67"/>
    </row>
    <row r="24" spans="1:16" s="68" customFormat="1" ht="18" customHeight="1" x14ac:dyDescent="0.3">
      <c r="A24" s="89">
        <v>2425</v>
      </c>
      <c r="B24" s="94">
        <v>45993</v>
      </c>
      <c r="C24" s="85" t="s">
        <v>4490</v>
      </c>
      <c r="D24" s="112" t="s">
        <v>2798</v>
      </c>
      <c r="E24" s="78"/>
      <c r="F24" s="80">
        <v>500000</v>
      </c>
      <c r="G24" s="85">
        <v>1</v>
      </c>
      <c r="H24" s="126"/>
      <c r="I24" s="80">
        <v>500000</v>
      </c>
      <c r="J24" s="80"/>
      <c r="K24" s="69"/>
      <c r="L24" s="67"/>
    </row>
    <row r="25" spans="1:16" ht="18" customHeight="1" x14ac:dyDescent="0.3">
      <c r="A25" s="89">
        <v>2426</v>
      </c>
      <c r="B25" s="94">
        <v>45993</v>
      </c>
      <c r="C25" s="85" t="s">
        <v>4021</v>
      </c>
      <c r="D25" s="112" t="s">
        <v>3942</v>
      </c>
      <c r="E25" s="78"/>
      <c r="F25" s="80">
        <v>400000</v>
      </c>
      <c r="G25" s="85">
        <v>1</v>
      </c>
      <c r="H25" s="126">
        <v>40000</v>
      </c>
      <c r="I25" s="80">
        <v>440000</v>
      </c>
    </row>
    <row r="26" spans="1:16" ht="18" customHeight="1" x14ac:dyDescent="0.3">
      <c r="A26" s="89">
        <v>2427</v>
      </c>
      <c r="B26" s="94">
        <v>45993</v>
      </c>
      <c r="C26" s="85" t="s">
        <v>1580</v>
      </c>
      <c r="D26" s="112" t="s">
        <v>3044</v>
      </c>
      <c r="E26" s="78"/>
      <c r="F26" s="80">
        <v>1000000</v>
      </c>
      <c r="G26" s="85">
        <v>1</v>
      </c>
      <c r="H26" s="126">
        <v>100000</v>
      </c>
      <c r="I26" s="80">
        <v>1100000</v>
      </c>
    </row>
    <row r="27" spans="1:16" ht="18" customHeight="1" x14ac:dyDescent="0.3">
      <c r="A27" s="89">
        <v>2428</v>
      </c>
      <c r="B27" s="94">
        <v>45993</v>
      </c>
      <c r="C27" s="85" t="s">
        <v>1438</v>
      </c>
      <c r="D27" s="112" t="s">
        <v>2187</v>
      </c>
      <c r="E27" s="78"/>
      <c r="F27" s="80"/>
      <c r="J27" s="80">
        <v>-900000</v>
      </c>
    </row>
    <row r="28" spans="1:16" ht="18" customHeight="1" x14ac:dyDescent="0.3">
      <c r="A28" s="89">
        <v>2429</v>
      </c>
      <c r="B28" s="94">
        <v>45993</v>
      </c>
      <c r="C28" s="85" t="s">
        <v>4490</v>
      </c>
      <c r="D28" s="112" t="s">
        <v>4499</v>
      </c>
      <c r="E28" s="78"/>
      <c r="F28" s="80"/>
      <c r="J28" s="80">
        <v>-500000</v>
      </c>
    </row>
    <row r="29" spans="1:16" ht="18" customHeight="1" x14ac:dyDescent="0.3">
      <c r="A29" s="89">
        <v>2430</v>
      </c>
      <c r="B29" s="94">
        <v>45994</v>
      </c>
      <c r="C29" s="85" t="s">
        <v>1053</v>
      </c>
      <c r="D29" s="112" t="s">
        <v>1201</v>
      </c>
      <c r="E29" s="78"/>
      <c r="F29" s="80">
        <v>1200000</v>
      </c>
      <c r="G29" s="85">
        <v>1</v>
      </c>
      <c r="I29" s="80">
        <v>1200000</v>
      </c>
    </row>
    <row r="30" spans="1:16" ht="18" customHeight="1" x14ac:dyDescent="0.3">
      <c r="A30" s="89">
        <v>2431</v>
      </c>
      <c r="B30" s="94">
        <v>45994</v>
      </c>
      <c r="C30" s="85" t="s">
        <v>1053</v>
      </c>
      <c r="D30" s="112" t="s">
        <v>1490</v>
      </c>
      <c r="E30" s="78"/>
      <c r="F30" s="80">
        <v>350000</v>
      </c>
      <c r="G30" s="85">
        <v>1</v>
      </c>
      <c r="I30" s="80">
        <v>350000</v>
      </c>
    </row>
    <row r="31" spans="1:16" ht="18" customHeight="1" x14ac:dyDescent="0.3">
      <c r="A31" s="89">
        <v>2432</v>
      </c>
      <c r="B31" s="94">
        <v>45994</v>
      </c>
      <c r="C31" s="85" t="s">
        <v>1232</v>
      </c>
      <c r="D31" s="112" t="s">
        <v>1203</v>
      </c>
      <c r="E31" s="78"/>
      <c r="F31" s="80">
        <v>1200000</v>
      </c>
      <c r="G31" s="85">
        <v>1</v>
      </c>
      <c r="H31" s="126">
        <v>120000</v>
      </c>
      <c r="I31" s="80">
        <v>1320000</v>
      </c>
    </row>
    <row r="32" spans="1:16" ht="18" customHeight="1" x14ac:dyDescent="0.3">
      <c r="A32" s="89">
        <v>2433</v>
      </c>
      <c r="B32" s="94">
        <v>45994</v>
      </c>
      <c r="C32" s="85" t="s">
        <v>1467</v>
      </c>
      <c r="D32" s="112" t="s">
        <v>2037</v>
      </c>
      <c r="E32" s="78"/>
      <c r="F32" s="80">
        <v>1000000</v>
      </c>
      <c r="G32" s="85">
        <v>1</v>
      </c>
      <c r="I32" s="80">
        <v>1000000</v>
      </c>
    </row>
    <row r="33" spans="1:10" ht="18" customHeight="1" x14ac:dyDescent="0.3">
      <c r="A33" s="89">
        <v>2434</v>
      </c>
      <c r="B33" s="94">
        <v>45994</v>
      </c>
      <c r="C33" s="85" t="s">
        <v>1018</v>
      </c>
      <c r="D33" s="112" t="s">
        <v>2084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2435</v>
      </c>
      <c r="B34" s="93">
        <v>45994</v>
      </c>
      <c r="C34" s="83" t="s">
        <v>1018</v>
      </c>
      <c r="D34" s="113" t="s">
        <v>1543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2436</v>
      </c>
      <c r="B35" s="93">
        <v>45994</v>
      </c>
      <c r="C35" s="83" t="s">
        <v>1799</v>
      </c>
      <c r="D35" s="113" t="s">
        <v>2195</v>
      </c>
      <c r="F35" s="120">
        <v>1900000</v>
      </c>
      <c r="G35" s="85">
        <v>1</v>
      </c>
      <c r="H35" s="126">
        <v>190000</v>
      </c>
      <c r="I35" s="80">
        <v>2090000</v>
      </c>
    </row>
    <row r="36" spans="1:10" ht="18" customHeight="1" x14ac:dyDescent="0.3">
      <c r="A36" s="82">
        <v>2437</v>
      </c>
      <c r="B36" s="93">
        <v>45994</v>
      </c>
      <c r="C36" s="83" t="s">
        <v>1799</v>
      </c>
      <c r="D36" s="113" t="s">
        <v>3642</v>
      </c>
      <c r="F36" s="120">
        <v>200000</v>
      </c>
      <c r="G36" s="85">
        <v>1</v>
      </c>
      <c r="H36" s="126">
        <v>20000</v>
      </c>
      <c r="I36" s="80">
        <v>220000</v>
      </c>
    </row>
    <row r="37" spans="1:10" ht="18" customHeight="1" x14ac:dyDescent="0.3">
      <c r="A37" s="82">
        <v>2438</v>
      </c>
      <c r="B37" s="93">
        <v>45994</v>
      </c>
      <c r="C37" s="83" t="s">
        <v>1799</v>
      </c>
      <c r="D37" s="113" t="s">
        <v>2174</v>
      </c>
      <c r="F37" s="120">
        <v>50000</v>
      </c>
      <c r="G37" s="85">
        <v>1</v>
      </c>
      <c r="H37" s="126">
        <v>5000</v>
      </c>
      <c r="I37" s="80">
        <v>55000</v>
      </c>
    </row>
    <row r="38" spans="1:10" ht="18" customHeight="1" x14ac:dyDescent="0.3">
      <c r="A38" s="82">
        <v>2439</v>
      </c>
      <c r="B38" s="93">
        <v>45994</v>
      </c>
      <c r="C38" s="83" t="s">
        <v>1799</v>
      </c>
      <c r="D38" s="113" t="s">
        <v>1201</v>
      </c>
      <c r="F38" s="120">
        <v>1200000</v>
      </c>
      <c r="G38" s="85">
        <v>1</v>
      </c>
      <c r="H38" s="126">
        <v>120000</v>
      </c>
      <c r="I38" s="80">
        <v>1320000</v>
      </c>
    </row>
    <row r="39" spans="1:10" ht="18" customHeight="1" x14ac:dyDescent="0.3">
      <c r="A39" s="82">
        <v>2440</v>
      </c>
      <c r="B39" s="93">
        <v>45994</v>
      </c>
      <c r="C39" s="83" t="s">
        <v>1799</v>
      </c>
      <c r="D39" s="113" t="s">
        <v>1490</v>
      </c>
      <c r="F39" s="120">
        <v>350000</v>
      </c>
      <c r="G39" s="85">
        <v>1</v>
      </c>
      <c r="H39" s="126">
        <v>35000</v>
      </c>
      <c r="I39" s="80">
        <v>385000</v>
      </c>
    </row>
    <row r="40" spans="1:10" ht="18" customHeight="1" x14ac:dyDescent="0.3">
      <c r="A40" s="82">
        <v>2441</v>
      </c>
      <c r="B40" s="93">
        <v>45994</v>
      </c>
      <c r="C40" s="83" t="s">
        <v>1393</v>
      </c>
      <c r="D40" s="113" t="s">
        <v>1737</v>
      </c>
      <c r="F40" s="120">
        <v>650000</v>
      </c>
      <c r="G40" s="85">
        <v>1</v>
      </c>
      <c r="I40" s="80">
        <v>650000</v>
      </c>
    </row>
    <row r="41" spans="1:10" ht="18" customHeight="1" x14ac:dyDescent="0.3">
      <c r="A41" s="82">
        <v>2442</v>
      </c>
      <c r="B41" s="93">
        <v>45994</v>
      </c>
      <c r="C41" s="83" t="s">
        <v>1467</v>
      </c>
      <c r="D41" s="113" t="s">
        <v>4510</v>
      </c>
      <c r="J41" s="80">
        <v>-4150000</v>
      </c>
    </row>
    <row r="42" spans="1:10" ht="18" customHeight="1" x14ac:dyDescent="0.3">
      <c r="A42" s="82">
        <v>2443</v>
      </c>
      <c r="B42" s="94">
        <v>45993</v>
      </c>
      <c r="C42" s="85" t="s">
        <v>4021</v>
      </c>
      <c r="D42" s="112" t="s">
        <v>1125</v>
      </c>
      <c r="E42" s="78"/>
      <c r="F42" s="80"/>
      <c r="J42" s="80">
        <v>-440000</v>
      </c>
    </row>
    <row r="43" spans="1:10" ht="18" customHeight="1" x14ac:dyDescent="0.3">
      <c r="A43" s="89">
        <v>2444</v>
      </c>
      <c r="B43" s="94">
        <v>45995</v>
      </c>
      <c r="C43" s="85" t="s">
        <v>1147</v>
      </c>
      <c r="D43" s="112" t="s">
        <v>4154</v>
      </c>
      <c r="E43" s="79"/>
      <c r="F43" s="224"/>
      <c r="H43" s="128"/>
      <c r="J43" s="80">
        <v>-1350000</v>
      </c>
    </row>
    <row r="44" spans="1:10" ht="18" customHeight="1" x14ac:dyDescent="0.3">
      <c r="A44" s="82">
        <v>2445</v>
      </c>
      <c r="B44" s="94">
        <v>45995</v>
      </c>
      <c r="C44" s="85" t="s">
        <v>1147</v>
      </c>
      <c r="D44" s="112" t="s">
        <v>2406</v>
      </c>
      <c r="E44" s="78"/>
      <c r="F44" s="80">
        <v>50000</v>
      </c>
      <c r="G44" s="85">
        <v>1</v>
      </c>
      <c r="I44" s="80">
        <v>50000</v>
      </c>
    </row>
    <row r="45" spans="1:10" ht="18" customHeight="1" x14ac:dyDescent="0.3">
      <c r="A45" s="82">
        <v>2446</v>
      </c>
      <c r="B45" s="94">
        <v>45995</v>
      </c>
      <c r="C45" s="85" t="s">
        <v>1393</v>
      </c>
      <c r="D45" s="112" t="s">
        <v>1201</v>
      </c>
      <c r="E45" s="78"/>
      <c r="F45" s="80">
        <v>1200000</v>
      </c>
      <c r="G45" s="85">
        <v>1</v>
      </c>
      <c r="I45" s="80">
        <v>1200000</v>
      </c>
    </row>
    <row r="46" spans="1:10" ht="18" customHeight="1" x14ac:dyDescent="0.3">
      <c r="A46" s="89">
        <v>2447</v>
      </c>
      <c r="B46" s="94">
        <v>45995</v>
      </c>
      <c r="C46" s="85" t="s">
        <v>1393</v>
      </c>
      <c r="D46" s="112" t="s">
        <v>2833</v>
      </c>
      <c r="E46" s="78"/>
      <c r="F46" s="80">
        <v>130000</v>
      </c>
      <c r="G46" s="85">
        <v>1</v>
      </c>
      <c r="I46" s="80">
        <v>130000</v>
      </c>
    </row>
    <row r="47" spans="1:10" ht="18" customHeight="1" x14ac:dyDescent="0.3">
      <c r="A47" s="82">
        <v>2448</v>
      </c>
      <c r="B47" s="93">
        <v>45995</v>
      </c>
      <c r="C47" s="83" t="s">
        <v>4514</v>
      </c>
      <c r="D47" s="113" t="s">
        <v>1201</v>
      </c>
      <c r="F47" s="120">
        <v>1100000</v>
      </c>
      <c r="G47" s="85">
        <v>1</v>
      </c>
      <c r="I47" s="80">
        <v>1100000</v>
      </c>
    </row>
    <row r="48" spans="1:10" ht="18" customHeight="1" x14ac:dyDescent="0.3">
      <c r="A48" s="82">
        <v>2449</v>
      </c>
      <c r="B48" s="93">
        <v>45995</v>
      </c>
      <c r="C48" s="83" t="s">
        <v>4514</v>
      </c>
      <c r="D48" s="113" t="s">
        <v>1794</v>
      </c>
      <c r="J48" s="80">
        <v>-1100000</v>
      </c>
    </row>
    <row r="49" spans="1:10" ht="18" customHeight="1" x14ac:dyDescent="0.3">
      <c r="A49" s="82">
        <v>2450</v>
      </c>
      <c r="B49" s="93">
        <v>45995</v>
      </c>
      <c r="C49" s="83" t="s">
        <v>1716</v>
      </c>
      <c r="D49" s="113" t="s">
        <v>4520</v>
      </c>
      <c r="J49" s="80">
        <v>-6450000</v>
      </c>
    </row>
    <row r="50" spans="1:10" ht="18" customHeight="1" x14ac:dyDescent="0.3">
      <c r="A50" s="82">
        <v>2451</v>
      </c>
      <c r="B50" s="93">
        <v>45996</v>
      </c>
      <c r="C50" s="83" t="s">
        <v>1741</v>
      </c>
      <c r="D50" s="113" t="s">
        <v>3770</v>
      </c>
      <c r="J50" s="80">
        <v>-2436500</v>
      </c>
    </row>
    <row r="51" spans="1:10" ht="18" customHeight="1" x14ac:dyDescent="0.3">
      <c r="A51" s="82">
        <v>2452</v>
      </c>
      <c r="B51" s="93">
        <v>45996</v>
      </c>
      <c r="C51" s="83" t="s">
        <v>1026</v>
      </c>
      <c r="D51" s="113" t="s">
        <v>4524</v>
      </c>
      <c r="F51" s="120">
        <v>600000</v>
      </c>
      <c r="G51" s="85">
        <v>1</v>
      </c>
      <c r="I51" s="80">
        <v>600000</v>
      </c>
    </row>
    <row r="52" spans="1:10" ht="18" customHeight="1" x14ac:dyDescent="0.3">
      <c r="A52" s="82">
        <v>2453</v>
      </c>
      <c r="B52" s="93">
        <v>45996</v>
      </c>
      <c r="C52" s="83" t="s">
        <v>2551</v>
      </c>
      <c r="D52" s="113" t="s">
        <v>2179</v>
      </c>
      <c r="F52" s="120">
        <v>900000</v>
      </c>
      <c r="G52" s="85">
        <v>1</v>
      </c>
      <c r="I52" s="80">
        <v>900000</v>
      </c>
    </row>
    <row r="53" spans="1:10" ht="18" customHeight="1" x14ac:dyDescent="0.3">
      <c r="A53" s="82">
        <v>2454</v>
      </c>
      <c r="B53" s="93">
        <v>45996</v>
      </c>
      <c r="C53" s="83" t="s">
        <v>4189</v>
      </c>
      <c r="D53" s="113" t="s">
        <v>3117</v>
      </c>
      <c r="F53" s="120">
        <v>2500000</v>
      </c>
      <c r="G53" s="85">
        <v>1</v>
      </c>
      <c r="I53" s="80">
        <v>2500000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2" t="s">
        <v>2</v>
      </c>
      <c r="B1" s="457" t="s">
        <v>2315</v>
      </c>
      <c r="C1" s="455" t="s">
        <v>2517</v>
      </c>
      <c r="D1" s="452" t="s">
        <v>2546</v>
      </c>
      <c r="E1" s="452" t="s">
        <v>36</v>
      </c>
      <c r="F1" s="452" t="s">
        <v>2701</v>
      </c>
      <c r="G1" s="452"/>
      <c r="H1" s="452" t="s">
        <v>2702</v>
      </c>
      <c r="I1" s="452"/>
      <c r="J1" s="452" t="s">
        <v>2703</v>
      </c>
      <c r="K1" s="452"/>
      <c r="L1" s="275"/>
    </row>
    <row r="2" spans="1:15" ht="17.25" thickBot="1" x14ac:dyDescent="0.35">
      <c r="A2" s="453"/>
      <c r="B2" s="458"/>
      <c r="C2" s="456"/>
      <c r="D2" s="453"/>
      <c r="E2" s="453"/>
      <c r="F2" s="281" t="s">
        <v>2518</v>
      </c>
      <c r="G2" s="281" t="s">
        <v>2519</v>
      </c>
      <c r="H2" s="281" t="s">
        <v>2520</v>
      </c>
      <c r="I2" s="281" t="s">
        <v>2521</v>
      </c>
      <c r="J2" s="281" t="s">
        <v>2520</v>
      </c>
      <c r="K2" s="281" t="s">
        <v>2521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2522</v>
      </c>
      <c r="D3" s="277" t="s">
        <v>2523</v>
      </c>
      <c r="E3" s="277" t="s">
        <v>2524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2525</v>
      </c>
      <c r="D4" s="252" t="s">
        <v>2526</v>
      </c>
      <c r="E4" s="252" t="s">
        <v>2524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2522</v>
      </c>
      <c r="D5" s="252" t="s">
        <v>2523</v>
      </c>
      <c r="E5" s="252" t="s">
        <v>2524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2522</v>
      </c>
      <c r="D6" s="252" t="s">
        <v>2523</v>
      </c>
      <c r="E6" s="252" t="s">
        <v>2524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2522</v>
      </c>
      <c r="D7" s="252" t="s">
        <v>2523</v>
      </c>
      <c r="E7" s="252" t="s">
        <v>2527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2528</v>
      </c>
      <c r="D8" s="252" t="s">
        <v>2529</v>
      </c>
      <c r="E8" s="252" t="s">
        <v>2524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2530</v>
      </c>
      <c r="D9" s="252" t="s">
        <v>2531</v>
      </c>
      <c r="E9" s="252" t="s">
        <v>2524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2532</v>
      </c>
      <c r="D10" s="252" t="s">
        <v>2523</v>
      </c>
      <c r="E10" s="252" t="s">
        <v>2527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2533</v>
      </c>
      <c r="D11" s="252" t="s">
        <v>2523</v>
      </c>
      <c r="E11" s="252" t="s">
        <v>2527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2522</v>
      </c>
      <c r="D12" s="252" t="s">
        <v>2523</v>
      </c>
      <c r="E12" s="252" t="s">
        <v>2524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2522</v>
      </c>
      <c r="D13" s="252" t="s">
        <v>2523</v>
      </c>
      <c r="E13" s="252" t="s">
        <v>2524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2525</v>
      </c>
      <c r="D14" s="252" t="s">
        <v>2526</v>
      </c>
      <c r="E14" s="252" t="s">
        <v>2527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2522</v>
      </c>
      <c r="D15" s="252" t="s">
        <v>2523</v>
      </c>
      <c r="E15" s="252" t="s">
        <v>2527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2534</v>
      </c>
      <c r="D16" s="252" t="s">
        <v>2535</v>
      </c>
      <c r="E16" s="252" t="s">
        <v>2527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2522</v>
      </c>
      <c r="D17" s="252" t="s">
        <v>2523</v>
      </c>
      <c r="E17" s="252" t="s">
        <v>2527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2533</v>
      </c>
      <c r="D18" s="252" t="s">
        <v>2523</v>
      </c>
      <c r="E18" s="252" t="s">
        <v>2524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2536</v>
      </c>
      <c r="D19" s="252" t="s">
        <v>2537</v>
      </c>
      <c r="E19" s="252" t="s">
        <v>2527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2532</v>
      </c>
      <c r="D20" s="252" t="s">
        <v>2523</v>
      </c>
      <c r="E20" s="252" t="s">
        <v>2527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2538</v>
      </c>
      <c r="D21" s="252" t="s">
        <v>2535</v>
      </c>
      <c r="E21" s="252" t="s">
        <v>2527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2539</v>
      </c>
      <c r="D22" s="252" t="s">
        <v>2540</v>
      </c>
      <c r="E22" s="252" t="s">
        <v>2527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2541</v>
      </c>
      <c r="D23" s="252" t="s">
        <v>2542</v>
      </c>
      <c r="E23" s="252" t="s">
        <v>2527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2525</v>
      </c>
      <c r="D24" s="252" t="s">
        <v>2526</v>
      </c>
      <c r="E24" s="252" t="s">
        <v>2527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2522</v>
      </c>
      <c r="D25" s="252" t="s">
        <v>2523</v>
      </c>
      <c r="E25" s="252" t="s">
        <v>2527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2522</v>
      </c>
      <c r="D26" s="252" t="s">
        <v>2543</v>
      </c>
      <c r="E26" s="252" t="s">
        <v>2527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2544</v>
      </c>
      <c r="D27" s="252" t="s">
        <v>2523</v>
      </c>
      <c r="E27" s="252" t="s">
        <v>2527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2522</v>
      </c>
      <c r="D28" s="252" t="s">
        <v>2523</v>
      </c>
      <c r="E28" s="252" t="s">
        <v>2527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2522</v>
      </c>
      <c r="D29" s="252" t="s">
        <v>2523</v>
      </c>
      <c r="E29" s="252" t="s">
        <v>2527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2532</v>
      </c>
      <c r="D30" s="252" t="s">
        <v>2523</v>
      </c>
      <c r="E30" s="252" t="s">
        <v>2527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2536</v>
      </c>
      <c r="D31" s="252" t="s">
        <v>2537</v>
      </c>
      <c r="E31" s="252" t="s">
        <v>2527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2534</v>
      </c>
      <c r="D32" s="252" t="s">
        <v>2535</v>
      </c>
      <c r="E32" s="252" t="s">
        <v>2527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2533</v>
      </c>
      <c r="D33" s="252" t="s">
        <v>2523</v>
      </c>
      <c r="E33" s="252" t="s">
        <v>2527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2538</v>
      </c>
      <c r="D34" s="252" t="s">
        <v>2535</v>
      </c>
      <c r="E34" s="252" t="s">
        <v>2527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2525</v>
      </c>
      <c r="D35" s="252" t="s">
        <v>2526</v>
      </c>
      <c r="E35" s="252" t="s">
        <v>2527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2522</v>
      </c>
      <c r="D36" s="252" t="s">
        <v>2523</v>
      </c>
      <c r="E36" s="252" t="s">
        <v>2527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2525</v>
      </c>
      <c r="D37" s="252" t="s">
        <v>2526</v>
      </c>
      <c r="E37" s="252" t="s">
        <v>2527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2541</v>
      </c>
      <c r="D38" s="252" t="s">
        <v>2542</v>
      </c>
      <c r="E38" s="252" t="s">
        <v>2527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2522</v>
      </c>
      <c r="D39" s="252" t="s">
        <v>2523</v>
      </c>
      <c r="E39" s="252" t="s">
        <v>2527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2525</v>
      </c>
      <c r="D40" s="252" t="s">
        <v>2526</v>
      </c>
      <c r="E40" s="252" t="s">
        <v>2527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2539</v>
      </c>
      <c r="D41" s="252" t="s">
        <v>2540</v>
      </c>
      <c r="E41" s="252" t="s">
        <v>2527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2541</v>
      </c>
      <c r="D42" s="252" t="s">
        <v>2542</v>
      </c>
      <c r="E42" s="252" t="s">
        <v>2527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2522</v>
      </c>
      <c r="D43" s="252" t="s">
        <v>2523</v>
      </c>
      <c r="E43" s="252" t="s">
        <v>2527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2532</v>
      </c>
      <c r="D44" s="252" t="s">
        <v>2523</v>
      </c>
      <c r="E44" s="252" t="s">
        <v>2527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2538</v>
      </c>
      <c r="D45" s="252" t="s">
        <v>2535</v>
      </c>
      <c r="E45" s="252" t="s">
        <v>2527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2533</v>
      </c>
      <c r="D46" s="252" t="s">
        <v>2523</v>
      </c>
      <c r="E46" s="252" t="s">
        <v>2527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2534</v>
      </c>
      <c r="D47" s="252" t="s">
        <v>2535</v>
      </c>
      <c r="E47" s="252" t="s">
        <v>2527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2966</v>
      </c>
      <c r="D48" s="252" t="s">
        <v>2967</v>
      </c>
      <c r="E48" s="252" t="s">
        <v>2527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3045</v>
      </c>
      <c r="D49" s="252" t="s">
        <v>3046</v>
      </c>
      <c r="E49" s="252" t="s">
        <v>2527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2522</v>
      </c>
      <c r="D50" s="252" t="s">
        <v>2967</v>
      </c>
      <c r="E50" s="252" t="s">
        <v>2527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2541</v>
      </c>
      <c r="D51" s="252" t="s">
        <v>3049</v>
      </c>
      <c r="E51" s="252" t="s">
        <v>2527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3047</v>
      </c>
      <c r="D52" s="252" t="s">
        <v>3048</v>
      </c>
      <c r="E52" s="252" t="s">
        <v>2527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2541</v>
      </c>
      <c r="D53" s="252" t="s">
        <v>3049</v>
      </c>
      <c r="E53" s="252" t="s">
        <v>2527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3050</v>
      </c>
      <c r="D54" s="252" t="s">
        <v>3051</v>
      </c>
      <c r="E54" s="252" t="s">
        <v>2527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2532</v>
      </c>
      <c r="D55" s="252" t="s">
        <v>2523</v>
      </c>
      <c r="E55" s="252" t="s">
        <v>2527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2538</v>
      </c>
      <c r="D56" s="252" t="s">
        <v>2535</v>
      </c>
      <c r="E56" s="252" t="s">
        <v>2527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2534</v>
      </c>
      <c r="D57" s="252" t="s">
        <v>2535</v>
      </c>
      <c r="E57" s="252" t="s">
        <v>2527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2533</v>
      </c>
      <c r="D58" s="252" t="s">
        <v>2523</v>
      </c>
      <c r="E58" s="252" t="s">
        <v>2527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2528</v>
      </c>
      <c r="D59" s="252" t="s">
        <v>2529</v>
      </c>
      <c r="E59" s="252" t="s">
        <v>2527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2522</v>
      </c>
      <c r="D60" s="252" t="s">
        <v>2523</v>
      </c>
      <c r="E60" s="252" t="s">
        <v>2527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2527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2527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2527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2527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2527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2527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2527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2527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2527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2527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2527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2527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2527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2527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2527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2527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2527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2527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2527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2527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2527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2527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2527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2527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2527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2527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2527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2527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2524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2527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2527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2527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2527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2527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2527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2527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2527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2527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2527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2527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2527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2527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2527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2527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2527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2527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2527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2527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2527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2527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2527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2527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2527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2527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2527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2527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2527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2527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2527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2527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2527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2527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2527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2527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2527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2527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2527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2527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2527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2527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2527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2527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2527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2527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4" t="s">
        <v>2545</v>
      </c>
      <c r="C149" s="454"/>
      <c r="D149" s="454"/>
      <c r="E149" s="454"/>
      <c r="F149" s="454"/>
      <c r="G149" s="45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3658</v>
      </c>
      <c r="B1" s="283" t="s">
        <v>49</v>
      </c>
      <c r="C1" s="299" t="s">
        <v>2825</v>
      </c>
      <c r="D1" s="283" t="s">
        <v>2824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1980000</v>
      </c>
      <c r="D2" s="58">
        <f t="shared" ref="D2:D65" si="0">RANK(C2,C:C,0)</f>
        <v>2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13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13</v>
      </c>
    </row>
    <row r="5" spans="1:6" x14ac:dyDescent="0.3">
      <c r="B5" s="58" t="s">
        <v>1330</v>
      </c>
      <c r="C5" s="301">
        <f>SUMIF(BTS_매출관리!C:C,B5,BTS_매출관리!I:I)</f>
        <v>0</v>
      </c>
      <c r="D5" s="58">
        <f t="shared" si="0"/>
        <v>13</v>
      </c>
    </row>
    <row r="6" spans="1:6" x14ac:dyDescent="0.3">
      <c r="B6" s="58" t="s">
        <v>1347</v>
      </c>
      <c r="C6" s="301">
        <f>SUMIF(BTS_매출관리!C:C,B6,BTS_매출관리!I:I)</f>
        <v>258500</v>
      </c>
      <c r="D6" s="58">
        <f t="shared" si="0"/>
        <v>11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13</v>
      </c>
    </row>
    <row r="8" spans="1:6" x14ac:dyDescent="0.3">
      <c r="B8" s="58" t="s">
        <v>1268</v>
      </c>
      <c r="C8" s="301">
        <f>SUMIF(BTS_매출관리!C:C,B8,BTS_매출관리!I:I)</f>
        <v>0</v>
      </c>
      <c r="D8" s="58">
        <f t="shared" si="0"/>
        <v>13</v>
      </c>
    </row>
    <row r="9" spans="1:6" x14ac:dyDescent="0.3">
      <c r="B9" s="58" t="s">
        <v>2208</v>
      </c>
      <c r="C9" s="301">
        <f>SUMIF(BTS_매출관리!C:C,B9,BTS_매출관리!I:I)</f>
        <v>0</v>
      </c>
      <c r="D9" s="58">
        <f t="shared" si="0"/>
        <v>13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13</v>
      </c>
    </row>
    <row r="11" spans="1:6" x14ac:dyDescent="0.3">
      <c r="B11" s="58" t="s">
        <v>1327</v>
      </c>
      <c r="C11" s="301">
        <f>SUMIF(BTS_매출관리!C:C,B11,BTS_매출관리!I:I)</f>
        <v>0</v>
      </c>
      <c r="D11" s="58">
        <f t="shared" si="0"/>
        <v>13</v>
      </c>
    </row>
    <row r="12" spans="1:6" x14ac:dyDescent="0.3">
      <c r="B12" s="58" t="s">
        <v>1328</v>
      </c>
      <c r="C12" s="301">
        <f>SUMIF(BTS_매출관리!C:C,B12,BTS_매출관리!I:I)</f>
        <v>0</v>
      </c>
      <c r="D12" s="58">
        <f t="shared" si="0"/>
        <v>13</v>
      </c>
      <c r="F12" t="str">
        <f>IF(D12 &lt; 10,,"")</f>
        <v/>
      </c>
    </row>
    <row r="13" spans="1:6" x14ac:dyDescent="0.3">
      <c r="B13" s="269" t="s">
        <v>3393</v>
      </c>
      <c r="C13" s="268">
        <f>SUMIF(BTS_매출관리!C:C,B13,BTS_매출관리!I:I)</f>
        <v>0</v>
      </c>
      <c r="D13" s="269">
        <f t="shared" si="0"/>
        <v>13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13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0</v>
      </c>
      <c r="D15" s="58">
        <f t="shared" si="0"/>
        <v>13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13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13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13</v>
      </c>
    </row>
    <row r="19" spans="2:18" x14ac:dyDescent="0.3">
      <c r="B19" s="58" t="s">
        <v>1148</v>
      </c>
      <c r="C19" s="301">
        <f>SUMIF(BTS_매출관리!C:C,B19,BTS_매출관리!I:I)</f>
        <v>50000</v>
      </c>
      <c r="D19" s="58">
        <f t="shared" si="0"/>
        <v>12</v>
      </c>
    </row>
    <row r="20" spans="2:18" x14ac:dyDescent="0.3">
      <c r="B20" s="58" t="s">
        <v>1171</v>
      </c>
      <c r="C20" s="301">
        <f>SUMIF(BTS_매출관리!C:C,B20,BTS_매출관리!I:I)</f>
        <v>0</v>
      </c>
      <c r="D20" s="58">
        <f t="shared" si="0"/>
        <v>13</v>
      </c>
    </row>
    <row r="21" spans="2:18" x14ac:dyDescent="0.3">
      <c r="B21" s="58" t="s">
        <v>1335</v>
      </c>
      <c r="C21" s="301">
        <f>SUMIF(BTS_매출관리!C:C,B21,BTS_매출관리!I:I)</f>
        <v>1000000</v>
      </c>
      <c r="D21" s="58">
        <f t="shared" si="0"/>
        <v>7</v>
      </c>
      <c r="F21" t="s">
        <v>3684</v>
      </c>
    </row>
    <row r="22" spans="2:18" x14ac:dyDescent="0.3">
      <c r="B22" s="58" t="s">
        <v>1157</v>
      </c>
      <c r="C22" s="301">
        <f>SUMIF(BTS_매출관리!C:C,B22,BTS_매출관리!I:I)</f>
        <v>0</v>
      </c>
      <c r="D22" s="58">
        <f t="shared" si="0"/>
        <v>13</v>
      </c>
      <c r="F22" t="s">
        <v>3659</v>
      </c>
      <c r="G22" t="s">
        <v>3789</v>
      </c>
      <c r="I22" t="s">
        <v>3662</v>
      </c>
      <c r="J22" s="303" t="s">
        <v>3702</v>
      </c>
      <c r="O22" t="s">
        <v>3685</v>
      </c>
      <c r="P22">
        <v>2</v>
      </c>
      <c r="Q22" t="s">
        <v>3790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13</v>
      </c>
      <c r="F23" t="s">
        <v>3660</v>
      </c>
      <c r="G23" t="s">
        <v>3789</v>
      </c>
      <c r="I23" t="s">
        <v>3664</v>
      </c>
      <c r="J23" s="303" t="s">
        <v>3702</v>
      </c>
      <c r="O23" t="s">
        <v>3686</v>
      </c>
      <c r="P23">
        <v>3</v>
      </c>
      <c r="Q23" t="s">
        <v>3790</v>
      </c>
    </row>
    <row r="24" spans="2:18" x14ac:dyDescent="0.3">
      <c r="B24" s="58" t="s">
        <v>980</v>
      </c>
      <c r="C24" s="301">
        <f>SUMIF(BTS_매출관리!C:C,B24,BTS_매출관리!I:I)</f>
        <v>1100000</v>
      </c>
      <c r="D24" s="58">
        <f t="shared" si="0"/>
        <v>6</v>
      </c>
      <c r="F24" t="s">
        <v>3661</v>
      </c>
      <c r="G24" t="s">
        <v>3789</v>
      </c>
      <c r="I24" t="s">
        <v>3666</v>
      </c>
      <c r="J24" s="303" t="s">
        <v>3702</v>
      </c>
      <c r="O24" t="s">
        <v>3687</v>
      </c>
      <c r="P24">
        <v>2</v>
      </c>
      <c r="Q24" t="s">
        <v>3790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13</v>
      </c>
      <c r="F25" t="s">
        <v>3663</v>
      </c>
      <c r="G25" t="s">
        <v>3702</v>
      </c>
      <c r="I25" t="s">
        <v>3669</v>
      </c>
      <c r="J25" s="303" t="s">
        <v>3789</v>
      </c>
      <c r="O25" t="s">
        <v>3688</v>
      </c>
      <c r="P25">
        <v>1</v>
      </c>
      <c r="R25" t="s">
        <v>3789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13</v>
      </c>
      <c r="F26" t="s">
        <v>3665</v>
      </c>
      <c r="G26" t="s">
        <v>3789</v>
      </c>
      <c r="I26" t="s">
        <v>3682</v>
      </c>
      <c r="J26" s="303" t="s">
        <v>3721</v>
      </c>
      <c r="O26" t="s">
        <v>3689</v>
      </c>
      <c r="P26">
        <v>2</v>
      </c>
      <c r="Q26" t="s">
        <v>3703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13</v>
      </c>
      <c r="F27" t="s">
        <v>3775</v>
      </c>
      <c r="G27" t="s">
        <v>3797</v>
      </c>
      <c r="I27" t="s">
        <v>2853</v>
      </c>
      <c r="J27" s="303" t="s">
        <v>3721</v>
      </c>
      <c r="O27" t="s">
        <v>3690</v>
      </c>
      <c r="P27">
        <v>1</v>
      </c>
      <c r="Q27" t="s">
        <v>3702</v>
      </c>
    </row>
    <row r="28" spans="2:18" x14ac:dyDescent="0.3">
      <c r="B28" s="58" t="s">
        <v>2354</v>
      </c>
      <c r="C28" s="301">
        <f>SUMIF(BTS_매출관리!C:C,B28,BTS_매출관리!I:I)</f>
        <v>0</v>
      </c>
      <c r="D28" s="58">
        <f t="shared" si="0"/>
        <v>13</v>
      </c>
      <c r="F28" t="s">
        <v>3668</v>
      </c>
      <c r="G28" t="s">
        <v>3795</v>
      </c>
      <c r="I28" t="s">
        <v>2251</v>
      </c>
      <c r="J28" s="303" t="s">
        <v>3721</v>
      </c>
      <c r="O28" t="s">
        <v>3691</v>
      </c>
      <c r="P28">
        <v>2</v>
      </c>
      <c r="R28" t="s">
        <v>3796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13</v>
      </c>
      <c r="F29" t="s">
        <v>3670</v>
      </c>
      <c r="G29" t="s">
        <v>3789</v>
      </c>
      <c r="O29" t="s">
        <v>3692</v>
      </c>
      <c r="P29">
        <v>2</v>
      </c>
      <c r="Q29" t="s">
        <v>3790</v>
      </c>
    </row>
    <row r="30" spans="2:18" x14ac:dyDescent="0.3">
      <c r="B30" s="58" t="s">
        <v>2777</v>
      </c>
      <c r="C30" s="301">
        <f>SUMIF(BTS_매출관리!C:C,B30,BTS_매출관리!I:I)</f>
        <v>0</v>
      </c>
      <c r="D30" s="58">
        <f t="shared" si="0"/>
        <v>13</v>
      </c>
      <c r="F30" t="s">
        <v>3671</v>
      </c>
      <c r="G30" t="s">
        <v>3795</v>
      </c>
      <c r="O30" t="s">
        <v>3693</v>
      </c>
      <c r="P30">
        <v>2</v>
      </c>
      <c r="Q30" t="s">
        <v>3720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13</v>
      </c>
      <c r="F31" t="s">
        <v>3672</v>
      </c>
      <c r="G31" t="s">
        <v>3789</v>
      </c>
      <c r="O31" t="s">
        <v>3694</v>
      </c>
      <c r="P31">
        <v>1</v>
      </c>
      <c r="R31" t="s">
        <v>3795</v>
      </c>
    </row>
    <row r="32" spans="2:18" x14ac:dyDescent="0.3">
      <c r="B32" s="58" t="s">
        <v>2554</v>
      </c>
      <c r="C32" s="301">
        <f>SUMIF(BTS_매출관리!C:C,B32,BTS_매출관리!I:I)</f>
        <v>900000</v>
      </c>
      <c r="D32" s="58">
        <f t="shared" si="0"/>
        <v>8</v>
      </c>
      <c r="F32" t="s">
        <v>3673</v>
      </c>
      <c r="G32" t="s">
        <v>3789</v>
      </c>
      <c r="O32" t="s">
        <v>3695</v>
      </c>
      <c r="P32">
        <v>1</v>
      </c>
      <c r="R32" t="s">
        <v>3789</v>
      </c>
    </row>
    <row r="33" spans="2:17" x14ac:dyDescent="0.3">
      <c r="B33" s="269" t="s">
        <v>3621</v>
      </c>
      <c r="C33" s="268">
        <f>SUMIF(BTS_매출관리!C:C,B33,BTS_매출관리!I:I)</f>
        <v>0</v>
      </c>
      <c r="D33" s="269">
        <f t="shared" si="0"/>
        <v>13</v>
      </c>
      <c r="F33" t="s">
        <v>3674</v>
      </c>
      <c r="G33" t="s">
        <v>3789</v>
      </c>
      <c r="O33" t="s">
        <v>3696</v>
      </c>
      <c r="P33">
        <v>1</v>
      </c>
      <c r="Q33" t="s">
        <v>3704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13</v>
      </c>
      <c r="F34" t="s">
        <v>3675</v>
      </c>
      <c r="G34" t="s">
        <v>3795</v>
      </c>
      <c r="O34" t="s">
        <v>3667</v>
      </c>
      <c r="P34">
        <v>2</v>
      </c>
      <c r="Q34" t="s">
        <v>3790</v>
      </c>
    </row>
    <row r="35" spans="2:17" x14ac:dyDescent="0.3">
      <c r="B35" s="58" t="s">
        <v>1283</v>
      </c>
      <c r="C35" s="301">
        <f>SUMIF(BTS_매출관리!C:C,B35,BTS_매출관리!I:I)</f>
        <v>0</v>
      </c>
      <c r="D35" s="58">
        <f t="shared" si="0"/>
        <v>13</v>
      </c>
      <c r="F35" t="s">
        <v>3676</v>
      </c>
      <c r="G35" t="s">
        <v>3795</v>
      </c>
      <c r="O35" t="s">
        <v>3697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4070000</v>
      </c>
      <c r="D36" s="58">
        <f t="shared" si="0"/>
        <v>1</v>
      </c>
      <c r="F36" t="s">
        <v>3677</v>
      </c>
      <c r="G36" t="s">
        <v>3789</v>
      </c>
      <c r="O36" t="s">
        <v>3698</v>
      </c>
      <c r="P36">
        <v>1</v>
      </c>
      <c r="Q36" t="s">
        <v>3790</v>
      </c>
    </row>
    <row r="37" spans="2:17" x14ac:dyDescent="0.3">
      <c r="B37" s="58" t="s">
        <v>1270</v>
      </c>
      <c r="C37" s="301">
        <f>SUMIF(BTS_매출관리!C:C,B37,BTS_매출관리!I:I)</f>
        <v>0</v>
      </c>
      <c r="D37" s="58">
        <f t="shared" si="0"/>
        <v>13</v>
      </c>
      <c r="F37" t="s">
        <v>3678</v>
      </c>
      <c r="G37" t="s">
        <v>3789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13</v>
      </c>
      <c r="F38" t="s">
        <v>3679</v>
      </c>
      <c r="G38" t="s">
        <v>3795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13</v>
      </c>
      <c r="F39" t="s">
        <v>3680</v>
      </c>
      <c r="G39" t="s">
        <v>3795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13</v>
      </c>
      <c r="F40" t="s">
        <v>3681</v>
      </c>
      <c r="G40" t="s">
        <v>3795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13</v>
      </c>
      <c r="F41" t="s">
        <v>3683</v>
      </c>
      <c r="G41" t="s">
        <v>3789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13</v>
      </c>
      <c r="F42" t="s">
        <v>1322</v>
      </c>
      <c r="G42" t="s">
        <v>3795</v>
      </c>
    </row>
    <row r="43" spans="2:17" x14ac:dyDescent="0.3">
      <c r="B43" s="269" t="s">
        <v>1228</v>
      </c>
      <c r="C43" s="268">
        <f>SUMIF(BTS_매출관리!C:C,B43,BTS_매출관리!I:I)</f>
        <v>0</v>
      </c>
      <c r="D43" s="269">
        <f t="shared" si="0"/>
        <v>13</v>
      </c>
      <c r="F43" t="s">
        <v>3776</v>
      </c>
      <c r="G43" t="s">
        <v>3789</v>
      </c>
    </row>
    <row r="44" spans="2:17" x14ac:dyDescent="0.3">
      <c r="B44" s="58" t="s">
        <v>1281</v>
      </c>
      <c r="C44" s="301">
        <f>SUMIF(BTS_매출관리!C:C,B44,BTS_매출관리!I:I)</f>
        <v>1760000</v>
      </c>
      <c r="D44" s="58">
        <f t="shared" si="0"/>
        <v>3</v>
      </c>
      <c r="F44" t="s">
        <v>3777</v>
      </c>
      <c r="G44" t="s">
        <v>3789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13</v>
      </c>
      <c r="F45" t="s">
        <v>3778</v>
      </c>
      <c r="G45" t="s">
        <v>3789</v>
      </c>
      <c r="M45">
        <v>17</v>
      </c>
    </row>
    <row r="46" spans="2:17" x14ac:dyDescent="0.3">
      <c r="B46" s="269" t="s">
        <v>3144</v>
      </c>
      <c r="C46" s="268">
        <f>SUMIF(BTS_매출관리!C:C,B46,BTS_매출관리!I:I)</f>
        <v>0</v>
      </c>
      <c r="D46" s="269">
        <f t="shared" si="0"/>
        <v>13</v>
      </c>
      <c r="F46" t="s">
        <v>3791</v>
      </c>
      <c r="G46" t="s">
        <v>3789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13</v>
      </c>
      <c r="F47" s="58" t="s">
        <v>1035</v>
      </c>
      <c r="G47" t="s">
        <v>3789</v>
      </c>
      <c r="K47" t="s">
        <v>3789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13</v>
      </c>
      <c r="F48" s="58" t="s">
        <v>1351</v>
      </c>
      <c r="G48" t="s">
        <v>3795</v>
      </c>
      <c r="K48" t="s">
        <v>3795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13</v>
      </c>
      <c r="F49" t="s">
        <v>1315</v>
      </c>
      <c r="G49" t="s">
        <v>3795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13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13</v>
      </c>
    </row>
    <row r="52" spans="2:7" x14ac:dyDescent="0.3">
      <c r="B52" t="s">
        <v>3261</v>
      </c>
      <c r="C52" s="300">
        <f>SUMIF(BTS_매출관리!C:C,B52,BTS_매출관리!I:I)</f>
        <v>0</v>
      </c>
      <c r="D52">
        <f t="shared" si="0"/>
        <v>13</v>
      </c>
    </row>
    <row r="53" spans="2:7" x14ac:dyDescent="0.3">
      <c r="B53" t="s">
        <v>2480</v>
      </c>
      <c r="C53" s="300">
        <f>SUMIF(BTS_매출관리!C:C,B53,BTS_매출관리!I:I)</f>
        <v>0</v>
      </c>
      <c r="D53">
        <f t="shared" si="0"/>
        <v>13</v>
      </c>
    </row>
    <row r="54" spans="2:7" x14ac:dyDescent="0.3">
      <c r="B54" t="s">
        <v>1349</v>
      </c>
      <c r="C54" s="300">
        <f>SUMIF(BTS_매출관리!C:C,B54,BTS_매출관리!I:I)</f>
        <v>0</v>
      </c>
      <c r="D54">
        <f t="shared" si="0"/>
        <v>13</v>
      </c>
    </row>
    <row r="55" spans="2:7" x14ac:dyDescent="0.3">
      <c r="B55" t="s">
        <v>2697</v>
      </c>
      <c r="C55" s="52">
        <f>SUMIF(BTS_매출관리!C:C,B55,BTS_매출관리!I:I)</f>
        <v>0</v>
      </c>
      <c r="D55">
        <f t="shared" si="0"/>
        <v>13</v>
      </c>
    </row>
    <row r="56" spans="2:7" x14ac:dyDescent="0.3">
      <c r="B56" s="47" t="s">
        <v>1018</v>
      </c>
      <c r="C56" s="302">
        <f>SUMIF(BTS_매출관리!C:C,B56,BTS_매출관리!I:I)</f>
        <v>500000</v>
      </c>
      <c r="D56" s="47">
        <f t="shared" si="0"/>
        <v>10</v>
      </c>
    </row>
    <row r="57" spans="2:7" x14ac:dyDescent="0.3">
      <c r="B57" s="47" t="s">
        <v>1778</v>
      </c>
      <c r="C57" s="302">
        <f>SUMIF(BTS_매출관리!C:C,B57,BTS_매출관리!I:I)</f>
        <v>1550000</v>
      </c>
      <c r="D57" s="47">
        <f t="shared" si="0"/>
        <v>4</v>
      </c>
    </row>
    <row r="58" spans="2:7" x14ac:dyDescent="0.3">
      <c r="B58" s="47" t="s">
        <v>2465</v>
      </c>
      <c r="C58" s="302">
        <f>SUMIF(BTS_매출관리!C:C,B58,BTS_매출관리!I:I)</f>
        <v>0</v>
      </c>
      <c r="D58" s="47">
        <f t="shared" si="0"/>
        <v>13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13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13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13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13</v>
      </c>
    </row>
    <row r="63" spans="2:7" x14ac:dyDescent="0.3">
      <c r="B63" s="47" t="s">
        <v>2909</v>
      </c>
      <c r="C63" s="302">
        <f>SUMIF(BTS_매출관리!C:C,B63,BTS_매출관리!I:I)</f>
        <v>0</v>
      </c>
      <c r="D63" s="47">
        <f t="shared" si="0"/>
        <v>13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13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13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13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13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13</v>
      </c>
    </row>
    <row r="69" spans="2:4" x14ac:dyDescent="0.3">
      <c r="B69" s="47" t="s">
        <v>1297</v>
      </c>
      <c r="C69" s="302">
        <f>SUMIF(BTS_매출관리!C:C,B69,BTS_매출관리!I:I)</f>
        <v>0</v>
      </c>
      <c r="D69" s="47">
        <f t="shared" si="1"/>
        <v>13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13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13</v>
      </c>
    </row>
    <row r="72" spans="2:4" x14ac:dyDescent="0.3">
      <c r="B72" s="47" t="s">
        <v>2858</v>
      </c>
      <c r="C72" s="302">
        <f>SUMIF(BTS_매출관리!C:C,B72,BTS_매출관리!I:I)</f>
        <v>600000</v>
      </c>
      <c r="D72" s="47">
        <f t="shared" si="1"/>
        <v>9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13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13</v>
      </c>
    </row>
    <row r="75" spans="2:4" x14ac:dyDescent="0.3">
      <c r="B75" s="47" t="s">
        <v>3282</v>
      </c>
      <c r="C75" s="302">
        <f>SUMIF(BTS_매출관리!C:C,B75,BTS_매출관리!I:I)</f>
        <v>0</v>
      </c>
      <c r="D75" s="47">
        <f t="shared" si="1"/>
        <v>13</v>
      </c>
    </row>
    <row r="76" spans="2:4" x14ac:dyDescent="0.3">
      <c r="B76" t="s">
        <v>2853</v>
      </c>
      <c r="C76" s="52">
        <f>SUMIF(BTS_매출관리!C:C,B76,BTS_매출관리!I:I)</f>
        <v>0</v>
      </c>
      <c r="D76">
        <f t="shared" si="1"/>
        <v>13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13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13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13</v>
      </c>
    </row>
    <row r="80" spans="2:4" x14ac:dyDescent="0.3">
      <c r="B80" t="s">
        <v>3113</v>
      </c>
      <c r="C80" s="52">
        <f>SUMIF(BTS_매출관리!C:C,B80,BTS_매출관리!I:I)</f>
        <v>0</v>
      </c>
      <c r="D80">
        <f t="shared" si="1"/>
        <v>13</v>
      </c>
    </row>
    <row r="81" spans="2:4" x14ac:dyDescent="0.3">
      <c r="B81" t="s">
        <v>2368</v>
      </c>
      <c r="C81" s="52">
        <f>SUMIF(BTS_매출관리!C:C,B81,BTS_매출관리!I:I)</f>
        <v>0</v>
      </c>
      <c r="D81">
        <f t="shared" si="1"/>
        <v>13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13</v>
      </c>
    </row>
    <row r="83" spans="2:4" x14ac:dyDescent="0.3">
      <c r="B83" t="s">
        <v>2750</v>
      </c>
      <c r="C83" s="52">
        <f>SUMIF(BTS_매출관리!C:C,B83,BTS_매출관리!I:I)</f>
        <v>0</v>
      </c>
      <c r="D83">
        <f t="shared" si="1"/>
        <v>13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13</v>
      </c>
    </row>
    <row r="85" spans="2:4" x14ac:dyDescent="0.3">
      <c r="B85" t="s">
        <v>3534</v>
      </c>
      <c r="C85" s="52">
        <f>SUMIF(BTS_매출관리!C:C,B85,BTS_매출관리!I:I)</f>
        <v>0</v>
      </c>
      <c r="D85">
        <f t="shared" si="1"/>
        <v>13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13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13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13</v>
      </c>
    </row>
    <row r="89" spans="2:4" x14ac:dyDescent="0.3">
      <c r="B89" t="s">
        <v>1277</v>
      </c>
      <c r="C89" s="300">
        <f>SUMIF(BTS_매출관리!C:C,B89,BTS_매출관리!I:I)</f>
        <v>0</v>
      </c>
      <c r="D89">
        <f t="shared" si="1"/>
        <v>13</v>
      </c>
    </row>
    <row r="90" spans="2:4" x14ac:dyDescent="0.3">
      <c r="B90" t="s">
        <v>2862</v>
      </c>
      <c r="C90" s="52">
        <f>SUMIF(BTS_매출관리!C:C,B90,BTS_매출관리!I:I)</f>
        <v>0</v>
      </c>
      <c r="D90">
        <f t="shared" si="1"/>
        <v>13</v>
      </c>
    </row>
    <row r="91" spans="2:4" x14ac:dyDescent="0.3">
      <c r="B91" t="s">
        <v>2358</v>
      </c>
      <c r="C91" s="52">
        <f>SUMIF(BTS_매출관리!C:C,B91,BTS_매출관리!I:I)</f>
        <v>0</v>
      </c>
      <c r="D91">
        <f t="shared" si="1"/>
        <v>13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13</v>
      </c>
    </row>
    <row r="93" spans="2:4" x14ac:dyDescent="0.3">
      <c r="B93" t="s">
        <v>2883</v>
      </c>
      <c r="C93" s="52">
        <f>SUMIF(BTS_매출관리!C:C,B93,BTS_매출관리!I:I)</f>
        <v>0</v>
      </c>
      <c r="D93">
        <f t="shared" si="1"/>
        <v>13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13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13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13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13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13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13</v>
      </c>
    </row>
    <row r="100" spans="2:4" x14ac:dyDescent="0.3">
      <c r="B100" t="s">
        <v>2782</v>
      </c>
      <c r="C100" s="52">
        <f>SUMIF(BTS_매출관리!C:C,B100,BTS_매출관리!I:I)</f>
        <v>0</v>
      </c>
      <c r="D100">
        <f t="shared" si="1"/>
        <v>13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13</v>
      </c>
    </row>
    <row r="102" spans="2:4" x14ac:dyDescent="0.3">
      <c r="B102" t="s">
        <v>2755</v>
      </c>
      <c r="C102" s="52">
        <f>SUMIF(BTS_매출관리!C:C,B102,BTS_매출관리!I:I)</f>
        <v>0</v>
      </c>
      <c r="D102">
        <f t="shared" si="1"/>
        <v>13</v>
      </c>
    </row>
    <row r="103" spans="2:4" x14ac:dyDescent="0.3">
      <c r="B103" t="s">
        <v>2889</v>
      </c>
      <c r="C103" s="52">
        <f>SUMIF(BTS_매출관리!C:C,B103,BTS_매출관리!I:I)</f>
        <v>0</v>
      </c>
      <c r="D103">
        <f t="shared" si="1"/>
        <v>13</v>
      </c>
    </row>
    <row r="104" spans="2:4" x14ac:dyDescent="0.3">
      <c r="B104" t="s">
        <v>2735</v>
      </c>
      <c r="C104" s="52">
        <f>SUMIF(BTS_매출관리!C:C,B104,BTS_매출관리!I:I)</f>
        <v>0</v>
      </c>
      <c r="D104">
        <f t="shared" si="1"/>
        <v>13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13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13</v>
      </c>
    </row>
    <row r="107" spans="2:4" x14ac:dyDescent="0.3">
      <c r="B107" t="s">
        <v>2762</v>
      </c>
      <c r="C107" s="52">
        <f>SUMIF(BTS_매출관리!C:C,B107,BTS_매출관리!I:I)</f>
        <v>0</v>
      </c>
      <c r="D107">
        <f t="shared" si="1"/>
        <v>13</v>
      </c>
    </row>
    <row r="108" spans="2:4" x14ac:dyDescent="0.3">
      <c r="B108" t="s">
        <v>2928</v>
      </c>
      <c r="C108" s="52">
        <f>SUMIF(BTS_매출관리!C:C,B108,BTS_매출관리!I:I)</f>
        <v>0</v>
      </c>
      <c r="D108">
        <f t="shared" si="1"/>
        <v>13</v>
      </c>
    </row>
    <row r="109" spans="2:4" x14ac:dyDescent="0.3">
      <c r="B109" t="s">
        <v>3022</v>
      </c>
      <c r="C109" s="52">
        <f>SUMIF(BTS_매출관리!C:C,B109,BTS_매출관리!I:I)</f>
        <v>0</v>
      </c>
      <c r="D109">
        <f t="shared" si="1"/>
        <v>13</v>
      </c>
    </row>
    <row r="110" spans="2:4" x14ac:dyDescent="0.3">
      <c r="B110" t="s">
        <v>2935</v>
      </c>
      <c r="C110" s="52">
        <f>SUMIF(BTS_매출관리!C:C,B110,BTS_매출관리!I:I)</f>
        <v>0</v>
      </c>
      <c r="D110">
        <f t="shared" si="1"/>
        <v>13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13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13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13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5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13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13</v>
      </c>
    </row>
    <row r="117" spans="2:4" x14ac:dyDescent="0.3">
      <c r="B117" t="s">
        <v>3180</v>
      </c>
      <c r="C117" s="52">
        <f>SUMIF(BTS_매출관리!C:C,B117,BTS_매출관리!I:I)</f>
        <v>0</v>
      </c>
      <c r="D117">
        <f t="shared" si="1"/>
        <v>13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13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13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13</v>
      </c>
    </row>
    <row r="121" spans="2:4" x14ac:dyDescent="0.3">
      <c r="B121" t="s">
        <v>2585</v>
      </c>
      <c r="C121" s="300">
        <f>SUMIF(BTS_매출관리!C:C,B121,BTS_매출관리!I:I)</f>
        <v>0</v>
      </c>
      <c r="D121">
        <f t="shared" si="1"/>
        <v>13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13</v>
      </c>
    </row>
    <row r="123" spans="2:4" x14ac:dyDescent="0.3">
      <c r="B123" t="s">
        <v>3070</v>
      </c>
      <c r="C123" s="52">
        <f>SUMIF(BTS_매출관리!C:C,B123,BTS_매출관리!I:I)</f>
        <v>0</v>
      </c>
      <c r="D123">
        <f t="shared" si="1"/>
        <v>13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13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13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13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13</v>
      </c>
    </row>
    <row r="128" spans="2:4" x14ac:dyDescent="0.3">
      <c r="B128" t="s">
        <v>3453</v>
      </c>
      <c r="C128" s="52">
        <f>SUMIF(BTS_매출관리!C:C,B128,BTS_매출관리!I:I)</f>
        <v>0</v>
      </c>
      <c r="D128">
        <f t="shared" si="1"/>
        <v>13</v>
      </c>
    </row>
    <row r="129" spans="2:4" x14ac:dyDescent="0.3">
      <c r="B129" t="s">
        <v>2866</v>
      </c>
      <c r="C129" s="52">
        <f>SUMIF(BTS_매출관리!C:C,B129,BTS_매출관리!I:I)</f>
        <v>0</v>
      </c>
      <c r="D129">
        <f t="shared" si="1"/>
        <v>13</v>
      </c>
    </row>
    <row r="130" spans="2:4" x14ac:dyDescent="0.3">
      <c r="B130" t="s">
        <v>3014</v>
      </c>
      <c r="C130" s="52">
        <f>SUMIF(BTS_매출관리!C:C,B130,BTS_매출관리!I:I)</f>
        <v>0</v>
      </c>
      <c r="D130">
        <f t="shared" ref="D130:D193" si="2">RANK(C130,C:C,0)</f>
        <v>13</v>
      </c>
    </row>
    <row r="131" spans="2:4" x14ac:dyDescent="0.3">
      <c r="B131" t="s">
        <v>3562</v>
      </c>
      <c r="C131" s="52">
        <f>SUMIF(BTS_매출관리!C:C,B131,BTS_매출관리!I:I)</f>
        <v>0</v>
      </c>
      <c r="D131">
        <f t="shared" si="2"/>
        <v>13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13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13</v>
      </c>
    </row>
    <row r="134" spans="2:4" x14ac:dyDescent="0.3">
      <c r="B134" t="s">
        <v>2802</v>
      </c>
      <c r="C134" s="52">
        <f>SUMIF(BTS_매출관리!C:C,B134,BTS_매출관리!I:I)</f>
        <v>0</v>
      </c>
      <c r="D134">
        <f t="shared" si="2"/>
        <v>13</v>
      </c>
    </row>
    <row r="135" spans="2:4" x14ac:dyDescent="0.3">
      <c r="B135" t="s">
        <v>3202</v>
      </c>
      <c r="C135" s="52">
        <f>SUMIF(BTS_매출관리!C:C,B135,BTS_매출관리!I:I)</f>
        <v>0</v>
      </c>
      <c r="D135">
        <f t="shared" si="2"/>
        <v>13</v>
      </c>
    </row>
    <row r="136" spans="2:4" x14ac:dyDescent="0.3">
      <c r="B136" t="s">
        <v>2374</v>
      </c>
      <c r="C136" s="52">
        <f>SUMIF(BTS_매출관리!C:C,B136,BTS_매출관리!I:I)</f>
        <v>0</v>
      </c>
      <c r="D136">
        <f t="shared" si="2"/>
        <v>13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13</v>
      </c>
    </row>
    <row r="138" spans="2:4" x14ac:dyDescent="0.3">
      <c r="B138" t="s">
        <v>2484</v>
      </c>
      <c r="C138" s="52">
        <f>SUMIF(BTS_매출관리!C:C,B138,BTS_매출관리!I:I)</f>
        <v>0</v>
      </c>
      <c r="D138">
        <f t="shared" si="2"/>
        <v>13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13</v>
      </c>
    </row>
    <row r="140" spans="2:4" x14ac:dyDescent="0.3">
      <c r="B140" t="s">
        <v>2461</v>
      </c>
      <c r="C140" s="52">
        <f>SUMIF(BTS_매출관리!C:C,B140,BTS_매출관리!I:I)</f>
        <v>0</v>
      </c>
      <c r="D140">
        <f t="shared" si="2"/>
        <v>13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13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13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13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13</v>
      </c>
    </row>
    <row r="145" spans="2:4" x14ac:dyDescent="0.3">
      <c r="B145" t="s">
        <v>3449</v>
      </c>
      <c r="C145" s="52">
        <f>SUMIF(BTS_매출관리!C:C,B145,BTS_매출관리!I:I)</f>
        <v>0</v>
      </c>
      <c r="D145">
        <f t="shared" si="2"/>
        <v>13</v>
      </c>
    </row>
    <row r="146" spans="2:4" x14ac:dyDescent="0.3">
      <c r="B146" t="s">
        <v>2047</v>
      </c>
      <c r="C146" s="52">
        <f>SUMIF(BTS_매출관리!C:C,B146,BTS_매출관리!I:I)</f>
        <v>0</v>
      </c>
      <c r="D146">
        <f t="shared" si="2"/>
        <v>13</v>
      </c>
    </row>
    <row r="147" spans="2:4" x14ac:dyDescent="0.3">
      <c r="B147" t="s">
        <v>3442</v>
      </c>
      <c r="C147" s="52">
        <f>SUMIF(BTS_매출관리!C:C,B147,BTS_매출관리!I:I)</f>
        <v>0</v>
      </c>
      <c r="D147">
        <f t="shared" si="2"/>
        <v>13</v>
      </c>
    </row>
    <row r="148" spans="2:4" x14ac:dyDescent="0.3">
      <c r="B148" t="s">
        <v>3493</v>
      </c>
      <c r="C148" s="52">
        <f>SUMIF(BTS_매출관리!C:C,B148,BTS_매출관리!I:I)</f>
        <v>0</v>
      </c>
      <c r="D148">
        <f t="shared" si="2"/>
        <v>13</v>
      </c>
    </row>
    <row r="149" spans="2:4" x14ac:dyDescent="0.3">
      <c r="B149" t="s">
        <v>2957</v>
      </c>
      <c r="C149" s="52">
        <f>SUMIF(BTS_매출관리!C:C,B149,BTS_매출관리!I:I)</f>
        <v>0</v>
      </c>
      <c r="D149">
        <f t="shared" si="2"/>
        <v>13</v>
      </c>
    </row>
    <row r="150" spans="2:4" x14ac:dyDescent="0.3">
      <c r="B150" t="s">
        <v>3712</v>
      </c>
      <c r="C150" s="52">
        <f>SUMIF(BTS_매출관리!C:C,B150,BTS_매출관리!I:I)</f>
        <v>0</v>
      </c>
      <c r="D150">
        <f t="shared" si="2"/>
        <v>13</v>
      </c>
    </row>
    <row r="151" spans="2:4" x14ac:dyDescent="0.3">
      <c r="B151" t="s">
        <v>2626</v>
      </c>
      <c r="C151" s="52">
        <f>SUMIF(BTS_매출관리!C:C,B151,BTS_매출관리!I:I)</f>
        <v>0</v>
      </c>
      <c r="D151">
        <f t="shared" si="2"/>
        <v>13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13</v>
      </c>
    </row>
    <row r="153" spans="2:4" x14ac:dyDescent="0.3">
      <c r="B153" t="s">
        <v>3341</v>
      </c>
      <c r="C153" s="52">
        <f>SUMIF(BTS_매출관리!C:C,B153,BTS_매출관리!I:I)</f>
        <v>0</v>
      </c>
      <c r="D153">
        <f t="shared" si="2"/>
        <v>13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13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13</v>
      </c>
    </row>
    <row r="156" spans="2:4" x14ac:dyDescent="0.3">
      <c r="B156" t="s">
        <v>3255</v>
      </c>
      <c r="C156" s="52">
        <f>SUMIF(BTS_매출관리!C:C,B156,BTS_매출관리!I:I)</f>
        <v>0</v>
      </c>
      <c r="D156">
        <f t="shared" si="2"/>
        <v>13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13</v>
      </c>
    </row>
    <row r="158" spans="2:4" x14ac:dyDescent="0.3">
      <c r="B158" t="s">
        <v>2725</v>
      </c>
      <c r="C158" s="52">
        <f>SUMIF(BTS_매출관리!C:C,B158,BTS_매출관리!I:I)</f>
        <v>0</v>
      </c>
      <c r="D158">
        <f t="shared" si="2"/>
        <v>13</v>
      </c>
    </row>
    <row r="159" spans="2:4" x14ac:dyDescent="0.3">
      <c r="B159" t="s">
        <v>3176</v>
      </c>
      <c r="C159" s="52">
        <f>SUMIF(BTS_매출관리!C:C,B159,BTS_매출관리!I:I)</f>
        <v>0</v>
      </c>
      <c r="D159">
        <f t="shared" si="2"/>
        <v>13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13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13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13</v>
      </c>
    </row>
    <row r="163" spans="2:4" x14ac:dyDescent="0.3">
      <c r="B163" t="s">
        <v>1280</v>
      </c>
      <c r="C163" s="52">
        <f>SUMIF(BTS_매출관리!C:C,B163,BTS_매출관리!I:I)</f>
        <v>0</v>
      </c>
      <c r="D163">
        <f t="shared" si="2"/>
        <v>13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13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13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13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13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13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13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13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13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13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13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13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13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13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13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13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13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13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13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13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13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13</v>
      </c>
    </row>
    <row r="185" spans="2:4" x14ac:dyDescent="0.3">
      <c r="B185" t="s">
        <v>2364</v>
      </c>
      <c r="C185" s="52">
        <f>SUMIF(BTS_매출관리!C:C,B185,BTS_매출관리!I:I)</f>
        <v>0</v>
      </c>
      <c r="D185">
        <f t="shared" si="2"/>
        <v>13</v>
      </c>
    </row>
    <row r="186" spans="2:4" x14ac:dyDescent="0.3">
      <c r="B186" t="s">
        <v>2670</v>
      </c>
      <c r="C186" s="52">
        <f>SUMIF(BTS_매출관리!C:C,B186,BTS_매출관리!I:I)</f>
        <v>0</v>
      </c>
      <c r="D186">
        <f t="shared" si="2"/>
        <v>13</v>
      </c>
    </row>
    <row r="187" spans="2:4" x14ac:dyDescent="0.3">
      <c r="B187" t="s">
        <v>2923</v>
      </c>
      <c r="C187" s="52">
        <f>SUMIF(BTS_매출관리!C:C,B187,BTS_매출관리!I:I)</f>
        <v>0</v>
      </c>
      <c r="D187">
        <f t="shared" si="2"/>
        <v>13</v>
      </c>
    </row>
    <row r="188" spans="2:4" x14ac:dyDescent="0.3">
      <c r="C188" s="52">
        <f>SUMIF(BTS_매출관리!C:C,B188,BTS_매출관리!I:I)</f>
        <v>0</v>
      </c>
      <c r="D188">
        <f t="shared" si="2"/>
        <v>13</v>
      </c>
    </row>
    <row r="189" spans="2:4" x14ac:dyDescent="0.3">
      <c r="C189" s="52">
        <f>SUMIF(BTS_매출관리!C:C,B189,BTS_매출관리!I:I)</f>
        <v>0</v>
      </c>
      <c r="D189">
        <f t="shared" si="2"/>
        <v>13</v>
      </c>
    </row>
    <row r="190" spans="2:4" x14ac:dyDescent="0.3">
      <c r="C190" s="52">
        <f>SUMIF(BTS_매출관리!C:C,B190,BTS_매출관리!I:I)</f>
        <v>0</v>
      </c>
      <c r="D190">
        <f t="shared" si="2"/>
        <v>13</v>
      </c>
    </row>
    <row r="191" spans="2:4" x14ac:dyDescent="0.3">
      <c r="C191" s="52">
        <f>SUMIF(BTS_매출관리!C:C,B191,BTS_매출관리!I:I)</f>
        <v>0</v>
      </c>
      <c r="D191">
        <f t="shared" si="2"/>
        <v>13</v>
      </c>
    </row>
    <row r="192" spans="2:4" x14ac:dyDescent="0.3">
      <c r="C192" s="52">
        <f>SUMIF(BTS_매출관리!C:C,B192,BTS_매출관리!I:I)</f>
        <v>0</v>
      </c>
      <c r="D192">
        <f t="shared" si="2"/>
        <v>13</v>
      </c>
    </row>
    <row r="193" spans="3:4" x14ac:dyDescent="0.3">
      <c r="C193" s="52">
        <f>SUMIF(BTS_매출관리!C:C,B193,BTS_매출관리!I:I)</f>
        <v>0</v>
      </c>
      <c r="D193">
        <f t="shared" si="2"/>
        <v>13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13</v>
      </c>
    </row>
    <row r="195" spans="3:4" x14ac:dyDescent="0.3">
      <c r="C195" s="52">
        <f>SUMIF(BTS_매출관리!C:C,B195,BTS_매출관리!I:I)</f>
        <v>0</v>
      </c>
      <c r="D195">
        <f t="shared" si="3"/>
        <v>13</v>
      </c>
    </row>
    <row r="196" spans="3:4" x14ac:dyDescent="0.3">
      <c r="C196" s="52">
        <f>SUMIF(BTS_매출관리!C:C,B196,BTS_매출관리!I:I)</f>
        <v>0</v>
      </c>
      <c r="D196">
        <f t="shared" si="3"/>
        <v>13</v>
      </c>
    </row>
    <row r="197" spans="3:4" x14ac:dyDescent="0.3">
      <c r="C197" s="52">
        <f>SUMIF(BTS_매출관리!C:C,B197,BTS_매출관리!I:I)</f>
        <v>0</v>
      </c>
      <c r="D197">
        <f t="shared" si="3"/>
        <v>13</v>
      </c>
    </row>
    <row r="198" spans="3:4" x14ac:dyDescent="0.3">
      <c r="C198" s="52">
        <f>SUMIF(BTS_매출관리!C:C,B198,BTS_매출관리!I:I)</f>
        <v>0</v>
      </c>
      <c r="D198">
        <f t="shared" si="3"/>
        <v>13</v>
      </c>
    </row>
    <row r="199" spans="3:4" x14ac:dyDescent="0.3">
      <c r="C199" s="52">
        <f>SUMIF(BTS_매출관리!C:C,B199,BTS_매출관리!I:I)</f>
        <v>0</v>
      </c>
      <c r="D199">
        <f t="shared" si="3"/>
        <v>13</v>
      </c>
    </row>
    <row r="200" spans="3:4" x14ac:dyDescent="0.3">
      <c r="C200" s="52">
        <f>SUMIF(BTS_매출관리!C:C,B200,BTS_매출관리!I:I)</f>
        <v>0</v>
      </c>
      <c r="D200">
        <f t="shared" si="3"/>
        <v>13</v>
      </c>
    </row>
    <row r="201" spans="3:4" x14ac:dyDescent="0.3">
      <c r="C201" s="52">
        <f>SUMIF(BTS_매출관리!C:C,B201,BTS_매출관리!I:I)</f>
        <v>0</v>
      </c>
      <c r="D201">
        <f t="shared" si="3"/>
        <v>13</v>
      </c>
    </row>
    <row r="202" spans="3:4" x14ac:dyDescent="0.3">
      <c r="C202" s="52">
        <f>SUMIF(BTS_매출관리!C:C,B202,BTS_매출관리!I:I)</f>
        <v>0</v>
      </c>
      <c r="D202">
        <f t="shared" si="3"/>
        <v>13</v>
      </c>
    </row>
    <row r="203" spans="3:4" x14ac:dyDescent="0.3">
      <c r="C203" s="52">
        <f>SUMIF(BTS_매출관리!C:C,B203,BTS_매출관리!I:I)</f>
        <v>0</v>
      </c>
      <c r="D203">
        <f t="shared" si="3"/>
        <v>13</v>
      </c>
    </row>
    <row r="204" spans="3:4" x14ac:dyDescent="0.3">
      <c r="C204" s="52">
        <f>SUMIF(BTS_매출관리!C:C,B204,BTS_매출관리!I:I)</f>
        <v>0</v>
      </c>
      <c r="D204">
        <f t="shared" si="3"/>
        <v>13</v>
      </c>
    </row>
    <row r="205" spans="3:4" x14ac:dyDescent="0.3">
      <c r="C205" s="52">
        <f>SUMIF(BTS_매출관리!C:C,B205,BTS_매출관리!I:I)</f>
        <v>0</v>
      </c>
      <c r="D205">
        <f t="shared" si="3"/>
        <v>13</v>
      </c>
    </row>
    <row r="206" spans="3:4" x14ac:dyDescent="0.3">
      <c r="C206" s="52">
        <f>SUMIF(BTS_매출관리!C:C,B206,BTS_매출관리!I:I)</f>
        <v>0</v>
      </c>
      <c r="D206">
        <f t="shared" si="3"/>
        <v>13</v>
      </c>
    </row>
    <row r="207" spans="3:4" x14ac:dyDescent="0.3">
      <c r="C207" s="52">
        <f>SUMIF(BTS_매출관리!C:C,B207,BTS_매출관리!I:I)</f>
        <v>0</v>
      </c>
      <c r="D207">
        <f t="shared" si="3"/>
        <v>13</v>
      </c>
    </row>
    <row r="208" spans="3:4" x14ac:dyDescent="0.3">
      <c r="C208" s="52">
        <f>SUMIF(BTS_매출관리!C:C,B208,BTS_매출관리!I:I)</f>
        <v>0</v>
      </c>
      <c r="D208">
        <f t="shared" si="3"/>
        <v>13</v>
      </c>
    </row>
    <row r="209" spans="3:4" x14ac:dyDescent="0.3">
      <c r="C209" s="52">
        <f>SUMIF(BTS_매출관리!C:C,B209,BTS_매출관리!I:I)</f>
        <v>0</v>
      </c>
      <c r="D209">
        <f t="shared" si="3"/>
        <v>13</v>
      </c>
    </row>
    <row r="210" spans="3:4" x14ac:dyDescent="0.3">
      <c r="C210" s="52">
        <f>SUMIF(BTS_매출관리!C:C,B210,BTS_매출관리!I:I)</f>
        <v>0</v>
      </c>
      <c r="D210">
        <f t="shared" si="3"/>
        <v>13</v>
      </c>
    </row>
    <row r="211" spans="3:4" x14ac:dyDescent="0.3">
      <c r="C211" s="52">
        <f>SUMIF(BTS_매출관리!C:C,B211,BTS_매출관리!I:I)</f>
        <v>0</v>
      </c>
      <c r="D211">
        <f t="shared" si="3"/>
        <v>13</v>
      </c>
    </row>
    <row r="212" spans="3:4" x14ac:dyDescent="0.3">
      <c r="C212" s="52">
        <f>SUMIF(BTS_매출관리!C:C,B212,BTS_매출관리!I:I)</f>
        <v>0</v>
      </c>
      <c r="D212">
        <f t="shared" si="3"/>
        <v>13</v>
      </c>
    </row>
    <row r="213" spans="3:4" x14ac:dyDescent="0.3">
      <c r="C213" s="52">
        <f>SUMIF(BTS_매출관리!C:C,B213,BTS_매출관리!I:I)</f>
        <v>0</v>
      </c>
      <c r="D213">
        <f t="shared" si="3"/>
        <v>13</v>
      </c>
    </row>
    <row r="214" spans="3:4" x14ac:dyDescent="0.3">
      <c r="C214" s="52">
        <f>SUMIF(BTS_매출관리!C:C,B214,BTS_매출관리!I:I)</f>
        <v>0</v>
      </c>
      <c r="D214">
        <f t="shared" si="3"/>
        <v>13</v>
      </c>
    </row>
    <row r="215" spans="3:4" x14ac:dyDescent="0.3">
      <c r="C215" s="52">
        <f>SUMIF(BTS_매출관리!C:C,B215,BTS_매출관리!I:I)</f>
        <v>0</v>
      </c>
      <c r="D215">
        <f t="shared" si="3"/>
        <v>13</v>
      </c>
    </row>
    <row r="216" spans="3:4" x14ac:dyDescent="0.3">
      <c r="C216" s="52">
        <f>SUMIF(BTS_매출관리!C:C,B216,BTS_매출관리!I:I)</f>
        <v>0</v>
      </c>
      <c r="D216">
        <f t="shared" si="3"/>
        <v>13</v>
      </c>
    </row>
    <row r="217" spans="3:4" x14ac:dyDescent="0.3">
      <c r="C217" s="52">
        <f>SUMIF(BTS_매출관리!C:C,B217,BTS_매출관리!I:I)</f>
        <v>0</v>
      </c>
      <c r="D217">
        <f t="shared" si="3"/>
        <v>13</v>
      </c>
    </row>
    <row r="218" spans="3:4" x14ac:dyDescent="0.3">
      <c r="C218" s="52">
        <f>SUMIF(BTS_매출관리!C:C,B218,BTS_매출관리!I:I)</f>
        <v>0</v>
      </c>
      <c r="D218">
        <f t="shared" si="3"/>
        <v>13</v>
      </c>
    </row>
    <row r="219" spans="3:4" x14ac:dyDescent="0.3">
      <c r="C219" s="52">
        <f>SUMIF(BTS_매출관리!C:C,B219,BTS_매출관리!I:I)</f>
        <v>0</v>
      </c>
      <c r="D219">
        <f t="shared" si="3"/>
        <v>13</v>
      </c>
    </row>
    <row r="220" spans="3:4" x14ac:dyDescent="0.3">
      <c r="C220" s="52">
        <f>SUMIF(BTS_매출관리!C:C,B220,BTS_매출관리!I:I)</f>
        <v>0</v>
      </c>
      <c r="D220">
        <f t="shared" si="3"/>
        <v>13</v>
      </c>
    </row>
    <row r="221" spans="3:4" x14ac:dyDescent="0.3">
      <c r="C221" s="52">
        <f>SUMIF(BTS_매출관리!C:C,B221,BTS_매출관리!I:I)</f>
        <v>0</v>
      </c>
      <c r="D221">
        <f t="shared" si="3"/>
        <v>13</v>
      </c>
    </row>
    <row r="222" spans="3:4" x14ac:dyDescent="0.3">
      <c r="C222" s="52">
        <f>SUMIF(BTS_매출관리!C:C,B222,BTS_매출관리!I:I)</f>
        <v>0</v>
      </c>
      <c r="D222">
        <f t="shared" si="3"/>
        <v>13</v>
      </c>
    </row>
    <row r="223" spans="3:4" x14ac:dyDescent="0.3">
      <c r="C223" s="52">
        <f>SUMIF(BTS_매출관리!C:C,B223,BTS_매출관리!I:I)</f>
        <v>0</v>
      </c>
      <c r="D223">
        <f t="shared" si="3"/>
        <v>13</v>
      </c>
    </row>
    <row r="224" spans="3:4" x14ac:dyDescent="0.3">
      <c r="C224" s="52">
        <f>SUMIF(BTS_매출관리!C:C,B224,BTS_매출관리!I:I)</f>
        <v>0</v>
      </c>
      <c r="D224">
        <f t="shared" si="3"/>
        <v>13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2546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2547</v>
      </c>
      <c r="K8" s="77" t="s">
        <v>1619</v>
      </c>
      <c r="L8" s="77" t="s">
        <v>2547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9"/>
      <c r="B1" s="330"/>
      <c r="C1" s="330"/>
      <c r="D1" s="330"/>
      <c r="E1" s="330"/>
      <c r="F1" s="330"/>
      <c r="G1" s="33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1" t="s">
        <v>1195</v>
      </c>
      <c r="R1" s="331"/>
      <c r="S1" s="441"/>
      <c r="T1" s="441"/>
      <c r="U1" s="442"/>
    </row>
    <row r="2" spans="1:21" x14ac:dyDescent="0.3">
      <c r="A2" s="309" t="s">
        <v>65</v>
      </c>
      <c r="B2" s="310"/>
      <c r="C2" s="311" t="s">
        <v>2216</v>
      </c>
      <c r="D2" s="312"/>
      <c r="E2" s="312"/>
      <c r="F2" s="312"/>
      <c r="G2" s="313"/>
      <c r="H2" s="311" t="s">
        <v>76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45804</v>
      </c>
      <c r="U2" s="317"/>
    </row>
    <row r="3" spans="1:21" ht="24" customHeight="1" x14ac:dyDescent="0.3">
      <c r="A3" s="384" t="s">
        <v>1165</v>
      </c>
      <c r="B3" s="37" t="s">
        <v>59</v>
      </c>
      <c r="C3" s="508" t="s">
        <v>1535</v>
      </c>
      <c r="D3" s="509"/>
      <c r="E3" s="509"/>
      <c r="F3" s="509"/>
      <c r="G3" s="509"/>
      <c r="H3" s="509"/>
      <c r="I3" s="509"/>
      <c r="J3" s="510"/>
      <c r="K3" s="390" t="s">
        <v>1166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85"/>
      <c r="B4" s="37" t="s">
        <v>61</v>
      </c>
      <c r="C4" s="438"/>
      <c r="D4" s="439"/>
      <c r="E4" s="439"/>
      <c r="F4" s="439"/>
      <c r="G4" s="439"/>
      <c r="H4" s="439"/>
      <c r="I4" s="439"/>
      <c r="J4" s="440"/>
      <c r="K4" s="391"/>
      <c r="L4" s="37" t="s">
        <v>61</v>
      </c>
      <c r="M4" s="399" t="s">
        <v>962</v>
      </c>
      <c r="N4" s="400"/>
      <c r="O4" s="400"/>
      <c r="P4" s="400"/>
      <c r="Q4" s="400"/>
      <c r="R4" s="401"/>
      <c r="S4" s="38" t="s">
        <v>62</v>
      </c>
      <c r="T4" s="474" t="s">
        <v>73</v>
      </c>
      <c r="U4" s="475"/>
    </row>
    <row r="5" spans="1:21" ht="15.75" customHeight="1" x14ac:dyDescent="0.3">
      <c r="A5" s="385"/>
      <c r="B5" s="38" t="s">
        <v>60</v>
      </c>
      <c r="C5" s="399" t="s">
        <v>1093</v>
      </c>
      <c r="D5" s="400"/>
      <c r="E5" s="400"/>
      <c r="F5" s="400"/>
      <c r="G5" s="400"/>
      <c r="H5" s="400"/>
      <c r="I5" s="400"/>
      <c r="J5" s="401"/>
      <c r="K5" s="391"/>
      <c r="L5" s="38" t="s">
        <v>60</v>
      </c>
      <c r="M5" s="399" t="s">
        <v>74</v>
      </c>
      <c r="N5" s="400"/>
      <c r="O5" s="400"/>
      <c r="P5" s="400"/>
      <c r="Q5" s="400"/>
      <c r="R5" s="400"/>
      <c r="S5" s="400"/>
      <c r="T5" s="400"/>
      <c r="U5" s="402"/>
    </row>
    <row r="6" spans="1:21" ht="15.75" customHeight="1" x14ac:dyDescent="0.3">
      <c r="A6" s="386"/>
      <c r="B6" s="38" t="s">
        <v>75</v>
      </c>
      <c r="C6" s="399" t="s">
        <v>1092</v>
      </c>
      <c r="D6" s="400"/>
      <c r="E6" s="400"/>
      <c r="F6" s="400"/>
      <c r="G6" s="400"/>
      <c r="H6" s="400"/>
      <c r="I6" s="400"/>
      <c r="J6" s="401"/>
      <c r="K6" s="392"/>
      <c r="L6" s="38" t="s">
        <v>75</v>
      </c>
      <c r="M6" s="399" t="s">
        <v>66</v>
      </c>
      <c r="N6" s="400"/>
      <c r="O6" s="400"/>
      <c r="P6" s="400"/>
      <c r="Q6" s="400"/>
      <c r="R6" s="401"/>
      <c r="S6" s="38" t="s">
        <v>22</v>
      </c>
      <c r="T6" s="399" t="s">
        <v>973</v>
      </c>
      <c r="U6" s="402"/>
    </row>
    <row r="7" spans="1:21" ht="15.75" customHeight="1" x14ac:dyDescent="0.3">
      <c r="A7" s="318" t="s">
        <v>70</v>
      </c>
      <c r="B7" s="319"/>
      <c r="C7" s="319"/>
      <c r="D7" s="319"/>
      <c r="E7" s="381"/>
      <c r="F7" s="382" t="s">
        <v>78</v>
      </c>
      <c r="G7" s="319"/>
      <c r="H7" s="319"/>
      <c r="I7" s="381"/>
      <c r="J7" s="382" t="s">
        <v>67</v>
      </c>
      <c r="K7" s="381"/>
      <c r="L7" s="382" t="s">
        <v>42</v>
      </c>
      <c r="M7" s="319"/>
      <c r="N7" s="319"/>
      <c r="O7" s="319"/>
      <c r="P7" s="381"/>
      <c r="Q7" s="382" t="s">
        <v>68</v>
      </c>
      <c r="R7" s="319"/>
      <c r="S7" s="381"/>
      <c r="T7" s="382" t="s">
        <v>69</v>
      </c>
      <c r="U7" s="383"/>
    </row>
    <row r="8" spans="1:21" ht="15" customHeight="1" x14ac:dyDescent="0.3">
      <c r="A8" s="511" t="s">
        <v>1131</v>
      </c>
      <c r="B8" s="512"/>
      <c r="C8" s="512"/>
      <c r="D8" s="512"/>
      <c r="E8" s="513"/>
      <c r="F8" s="514"/>
      <c r="G8" s="512"/>
      <c r="H8" s="512"/>
      <c r="I8" s="513"/>
      <c r="J8" s="515">
        <v>1</v>
      </c>
      <c r="K8" s="427"/>
      <c r="L8" s="516">
        <v>1000000</v>
      </c>
      <c r="M8" s="517"/>
      <c r="N8" s="517"/>
      <c r="O8" s="517"/>
      <c r="P8" s="518"/>
      <c r="Q8" s="516">
        <v>1000000</v>
      </c>
      <c r="R8" s="517"/>
      <c r="S8" s="518"/>
      <c r="T8" s="434"/>
      <c r="U8" s="435"/>
    </row>
    <row r="9" spans="1:21" ht="15" customHeight="1" x14ac:dyDescent="0.3">
      <c r="A9" s="501"/>
      <c r="B9" s="502"/>
      <c r="C9" s="502"/>
      <c r="D9" s="502"/>
      <c r="E9" s="503"/>
      <c r="F9" s="504"/>
      <c r="G9" s="502"/>
      <c r="H9" s="502"/>
      <c r="I9" s="503"/>
      <c r="J9" s="417"/>
      <c r="K9" s="416"/>
      <c r="L9" s="498"/>
      <c r="M9" s="499"/>
      <c r="N9" s="499"/>
      <c r="O9" s="499"/>
      <c r="P9" s="500"/>
      <c r="Q9" s="498"/>
      <c r="R9" s="499"/>
      <c r="S9" s="500"/>
      <c r="T9" s="421"/>
      <c r="U9" s="422"/>
    </row>
    <row r="10" spans="1:21" ht="15" customHeight="1" x14ac:dyDescent="0.3">
      <c r="A10" s="501"/>
      <c r="B10" s="502"/>
      <c r="C10" s="502"/>
      <c r="D10" s="502"/>
      <c r="E10" s="503"/>
      <c r="F10" s="504"/>
      <c r="G10" s="502"/>
      <c r="H10" s="502"/>
      <c r="I10" s="503"/>
      <c r="J10" s="417"/>
      <c r="K10" s="416"/>
      <c r="L10" s="498"/>
      <c r="M10" s="499"/>
      <c r="N10" s="499"/>
      <c r="O10" s="499"/>
      <c r="P10" s="500"/>
      <c r="Q10" s="498"/>
      <c r="R10" s="499"/>
      <c r="S10" s="500"/>
      <c r="T10" s="421"/>
      <c r="U10" s="422"/>
    </row>
    <row r="11" spans="1:21" ht="15" customHeight="1" x14ac:dyDescent="0.3">
      <c r="A11" s="501"/>
      <c r="B11" s="502"/>
      <c r="C11" s="502"/>
      <c r="D11" s="502"/>
      <c r="E11" s="503"/>
      <c r="F11" s="504"/>
      <c r="G11" s="502"/>
      <c r="H11" s="502"/>
      <c r="I11" s="503"/>
      <c r="J11" s="417"/>
      <c r="K11" s="416"/>
      <c r="L11" s="498"/>
      <c r="M11" s="499"/>
      <c r="N11" s="499"/>
      <c r="O11" s="499"/>
      <c r="P11" s="500"/>
      <c r="Q11" s="498"/>
      <c r="R11" s="499"/>
      <c r="S11" s="500"/>
      <c r="T11" s="421"/>
      <c r="U11" s="422"/>
    </row>
    <row r="12" spans="1:21" ht="15" customHeight="1" x14ac:dyDescent="0.3">
      <c r="A12" s="501"/>
      <c r="B12" s="502"/>
      <c r="C12" s="502"/>
      <c r="D12" s="502"/>
      <c r="E12" s="503"/>
      <c r="F12" s="504"/>
      <c r="G12" s="502"/>
      <c r="H12" s="502"/>
      <c r="I12" s="503"/>
      <c r="J12" s="417"/>
      <c r="K12" s="416"/>
      <c r="L12" s="498"/>
      <c r="M12" s="499"/>
      <c r="N12" s="499"/>
      <c r="O12" s="499"/>
      <c r="P12" s="500"/>
      <c r="Q12" s="498"/>
      <c r="R12" s="499"/>
      <c r="S12" s="500"/>
      <c r="T12" s="421"/>
      <c r="U12" s="422"/>
    </row>
    <row r="13" spans="1:21" ht="15" customHeight="1" x14ac:dyDescent="0.3">
      <c r="A13" s="501"/>
      <c r="B13" s="502"/>
      <c r="C13" s="502"/>
      <c r="D13" s="502"/>
      <c r="E13" s="503"/>
      <c r="F13" s="505"/>
      <c r="G13" s="506"/>
      <c r="H13" s="506"/>
      <c r="I13" s="507"/>
      <c r="J13" s="417"/>
      <c r="K13" s="416"/>
      <c r="L13" s="498"/>
      <c r="M13" s="499"/>
      <c r="N13" s="499"/>
      <c r="O13" s="499"/>
      <c r="P13" s="500"/>
      <c r="Q13" s="498"/>
      <c r="R13" s="499"/>
      <c r="S13" s="500"/>
      <c r="T13" s="421"/>
      <c r="U13" s="422"/>
    </row>
    <row r="14" spans="1:21" ht="15" customHeight="1" x14ac:dyDescent="0.3">
      <c r="A14" s="501"/>
      <c r="B14" s="502"/>
      <c r="C14" s="502"/>
      <c r="D14" s="502"/>
      <c r="E14" s="503"/>
      <c r="F14" s="504"/>
      <c r="G14" s="502"/>
      <c r="H14" s="502"/>
      <c r="I14" s="503"/>
      <c r="J14" s="417"/>
      <c r="K14" s="416"/>
      <c r="L14" s="498"/>
      <c r="M14" s="499"/>
      <c r="N14" s="499"/>
      <c r="O14" s="499"/>
      <c r="P14" s="500"/>
      <c r="Q14" s="498"/>
      <c r="R14" s="499"/>
      <c r="S14" s="500"/>
      <c r="T14" s="421"/>
      <c r="U14" s="422"/>
    </row>
    <row r="15" spans="1:21" ht="15" customHeight="1" x14ac:dyDescent="0.3">
      <c r="A15" s="414"/>
      <c r="B15" s="415"/>
      <c r="C15" s="415"/>
      <c r="D15" s="415"/>
      <c r="E15" s="416"/>
      <c r="F15" s="417"/>
      <c r="G15" s="415"/>
      <c r="H15" s="415"/>
      <c r="I15" s="416"/>
      <c r="J15" s="417"/>
      <c r="K15" s="416"/>
      <c r="L15" s="488"/>
      <c r="M15" s="489"/>
      <c r="N15" s="489"/>
      <c r="O15" s="489"/>
      <c r="P15" s="490"/>
      <c r="Q15" s="488"/>
      <c r="R15" s="489"/>
      <c r="S15" s="490"/>
      <c r="T15" s="421"/>
      <c r="U15" s="422"/>
    </row>
    <row r="16" spans="1:21" ht="15" customHeight="1" x14ac:dyDescent="0.3">
      <c r="A16" s="414"/>
      <c r="B16" s="415"/>
      <c r="C16" s="415"/>
      <c r="D16" s="415"/>
      <c r="E16" s="416"/>
      <c r="F16" s="417"/>
      <c r="G16" s="415"/>
      <c r="H16" s="415"/>
      <c r="I16" s="416"/>
      <c r="J16" s="417"/>
      <c r="K16" s="416"/>
      <c r="L16" s="488"/>
      <c r="M16" s="489"/>
      <c r="N16" s="489"/>
      <c r="O16" s="489"/>
      <c r="P16" s="490"/>
      <c r="Q16" s="488"/>
      <c r="R16" s="489"/>
      <c r="S16" s="490"/>
      <c r="T16" s="421"/>
      <c r="U16" s="422"/>
    </row>
    <row r="17" spans="1:21" ht="15" customHeight="1" x14ac:dyDescent="0.3">
      <c r="A17" s="414"/>
      <c r="B17" s="415"/>
      <c r="C17" s="415"/>
      <c r="D17" s="415"/>
      <c r="E17" s="416"/>
      <c r="F17" s="417"/>
      <c r="G17" s="415"/>
      <c r="H17" s="415"/>
      <c r="I17" s="416"/>
      <c r="J17" s="417"/>
      <c r="K17" s="416"/>
      <c r="L17" s="488"/>
      <c r="M17" s="489"/>
      <c r="N17" s="489"/>
      <c r="O17" s="489"/>
      <c r="P17" s="490"/>
      <c r="Q17" s="488"/>
      <c r="R17" s="489"/>
      <c r="S17" s="490"/>
      <c r="T17" s="421"/>
      <c r="U17" s="422"/>
    </row>
    <row r="18" spans="1:21" ht="15" customHeight="1" x14ac:dyDescent="0.3">
      <c r="A18" s="414"/>
      <c r="B18" s="415"/>
      <c r="C18" s="415"/>
      <c r="D18" s="415"/>
      <c r="E18" s="416"/>
      <c r="F18" s="417"/>
      <c r="G18" s="415"/>
      <c r="H18" s="415"/>
      <c r="I18" s="416"/>
      <c r="J18" s="417"/>
      <c r="K18" s="416"/>
      <c r="L18" s="488"/>
      <c r="M18" s="489"/>
      <c r="N18" s="489"/>
      <c r="O18" s="489"/>
      <c r="P18" s="490"/>
      <c r="Q18" s="488"/>
      <c r="R18" s="489"/>
      <c r="S18" s="490"/>
      <c r="T18" s="421"/>
      <c r="U18" s="422"/>
    </row>
    <row r="19" spans="1:21" ht="15" customHeight="1" x14ac:dyDescent="0.3">
      <c r="A19" s="459"/>
      <c r="B19" s="460"/>
      <c r="C19" s="460"/>
      <c r="D19" s="460"/>
      <c r="E19" s="461"/>
      <c r="F19" s="462"/>
      <c r="G19" s="460"/>
      <c r="H19" s="460"/>
      <c r="I19" s="461"/>
      <c r="J19" s="462"/>
      <c r="K19" s="461"/>
      <c r="L19" s="476"/>
      <c r="M19" s="477"/>
      <c r="N19" s="477"/>
      <c r="O19" s="477"/>
      <c r="P19" s="478"/>
      <c r="Q19" s="476"/>
      <c r="R19" s="477"/>
      <c r="S19" s="478"/>
      <c r="T19" s="479"/>
      <c r="U19" s="480"/>
    </row>
    <row r="20" spans="1:21" x14ac:dyDescent="0.3">
      <c r="A20" s="318" t="s">
        <v>80</v>
      </c>
      <c r="B20" s="319"/>
      <c r="C20" s="319"/>
      <c r="D20" s="319"/>
      <c r="E20" s="319"/>
      <c r="F20" s="320">
        <v>2450000</v>
      </c>
      <c r="G20" s="320"/>
      <c r="H20" s="320"/>
      <c r="I20" s="321"/>
      <c r="J20" s="467">
        <f>SUM(J8:K19)</f>
        <v>1</v>
      </c>
      <c r="K20" s="467"/>
      <c r="L20" s="522" t="s">
        <v>959</v>
      </c>
      <c r="M20" s="523"/>
      <c r="N20" s="523"/>
      <c r="O20" s="523"/>
      <c r="P20" s="524"/>
      <c r="Q20" s="360">
        <f>SUM(Q8:S19)</f>
        <v>1000000</v>
      </c>
      <c r="R20" s="320"/>
      <c r="S20" s="320"/>
      <c r="T20" s="320"/>
      <c r="U20" s="361"/>
    </row>
    <row r="21" spans="1:21" ht="17.25" thickBot="1" x14ac:dyDescent="0.35">
      <c r="A21" s="323" t="s">
        <v>90</v>
      </c>
      <c r="B21" s="324"/>
      <c r="C21" s="324"/>
      <c r="D21" s="324"/>
      <c r="E21" s="324"/>
      <c r="F21" s="325">
        <f>F20+Q20</f>
        <v>3450000</v>
      </c>
      <c r="G21" s="325"/>
      <c r="H21" s="325"/>
      <c r="I21" s="326"/>
      <c r="J21" s="327" t="s">
        <v>965</v>
      </c>
      <c r="K21" s="324"/>
      <c r="L21" s="328" t="str">
        <f>T4</f>
        <v>장효주</v>
      </c>
      <c r="M21" s="328"/>
      <c r="N21" s="328"/>
      <c r="O21" s="327" t="s">
        <v>64</v>
      </c>
      <c r="P21" s="353"/>
      <c r="Q21" s="468" t="str">
        <f>C3</f>
        <v>제이오토(대구)</v>
      </c>
      <c r="R21" s="469"/>
      <c r="S21" s="469"/>
      <c r="T21" s="469"/>
      <c r="U21" s="470"/>
    </row>
    <row r="22" spans="1:21" ht="9" customHeight="1" x14ac:dyDescent="0.3">
      <c r="A22" s="448"/>
      <c r="B22" s="448"/>
      <c r="C22" s="448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8"/>
      <c r="O22" s="448"/>
      <c r="P22" s="448"/>
      <c r="Q22" s="448"/>
      <c r="R22" s="448"/>
      <c r="S22" s="448"/>
      <c r="T22" s="448"/>
      <c r="U22" s="448"/>
    </row>
    <row r="23" spans="1:21" ht="11.25" customHeight="1" thickBot="1" x14ac:dyDescent="0.35">
      <c r="A23" s="308"/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</row>
    <row r="24" spans="1:21" ht="24" customHeight="1" thickBot="1" x14ac:dyDescent="0.35">
      <c r="A24" s="471" t="s">
        <v>71</v>
      </c>
      <c r="B24" s="472"/>
      <c r="C24" s="472"/>
      <c r="D24" s="472"/>
      <c r="E24" s="472"/>
      <c r="F24" s="472"/>
      <c r="G24" s="472"/>
      <c r="H24" s="472"/>
      <c r="I24" s="472"/>
      <c r="J24" s="472"/>
      <c r="K24" s="472"/>
      <c r="L24" s="472"/>
      <c r="M24" s="472"/>
      <c r="N24" s="472"/>
      <c r="O24" s="472"/>
      <c r="P24" s="472"/>
      <c r="Q24" s="472"/>
      <c r="R24" s="472"/>
      <c r="S24" s="472"/>
      <c r="T24" s="472"/>
      <c r="U24" s="473"/>
    </row>
    <row r="25" spans="1:21" x14ac:dyDescent="0.3">
      <c r="A25" s="309" t="s">
        <v>65</v>
      </c>
      <c r="B25" s="310"/>
      <c r="C25" s="311" t="str">
        <f>C2</f>
        <v>카카오뱅크 3333181865047</v>
      </c>
      <c r="D25" s="312"/>
      <c r="E25" s="312"/>
      <c r="F25" s="312"/>
      <c r="G25" s="313"/>
      <c r="H25" s="311" t="s">
        <v>77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45804</v>
      </c>
      <c r="U25" s="317"/>
    </row>
    <row r="26" spans="1:21" ht="27" customHeight="1" x14ac:dyDescent="0.3">
      <c r="A26" s="384" t="s">
        <v>1165</v>
      </c>
      <c r="B26" s="37" t="s">
        <v>59</v>
      </c>
      <c r="C26" s="491" t="str">
        <f>C3</f>
        <v>제이오토(대구)</v>
      </c>
      <c r="D26" s="492"/>
      <c r="E26" s="492"/>
      <c r="F26" s="492"/>
      <c r="G26" s="492"/>
      <c r="H26" s="492"/>
      <c r="I26" s="492"/>
      <c r="J26" s="493"/>
      <c r="K26" s="390" t="s">
        <v>1166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85"/>
      <c r="B27" s="37" t="s">
        <v>61</v>
      </c>
      <c r="C27" s="519">
        <f>C4</f>
        <v>0</v>
      </c>
      <c r="D27" s="520"/>
      <c r="E27" s="520"/>
      <c r="F27" s="520"/>
      <c r="G27" s="520"/>
      <c r="H27" s="520"/>
      <c r="I27" s="520"/>
      <c r="J27" s="521"/>
      <c r="K27" s="391"/>
      <c r="L27" s="37" t="s">
        <v>61</v>
      </c>
      <c r="M27" s="399" t="str">
        <f>M4</f>
        <v>259-12-01768</v>
      </c>
      <c r="N27" s="400"/>
      <c r="O27" s="400"/>
      <c r="P27" s="400"/>
      <c r="Q27" s="400"/>
      <c r="R27" s="401"/>
      <c r="S27" s="38" t="s">
        <v>62</v>
      </c>
      <c r="T27" s="474" t="str">
        <f>T4</f>
        <v>장효주</v>
      </c>
      <c r="U27" s="475"/>
    </row>
    <row r="28" spans="1:21" ht="15.75" customHeight="1" x14ac:dyDescent="0.3">
      <c r="A28" s="385"/>
      <c r="B28" s="38" t="s">
        <v>10</v>
      </c>
      <c r="C28" s="399" t="str">
        <f>C5</f>
        <v>대구광역시 서구 가르뱅이로 53</v>
      </c>
      <c r="D28" s="400"/>
      <c r="E28" s="400"/>
      <c r="F28" s="400"/>
      <c r="G28" s="400"/>
      <c r="H28" s="400"/>
      <c r="I28" s="400"/>
      <c r="J28" s="401"/>
      <c r="K28" s="391"/>
      <c r="L28" s="38" t="s">
        <v>10</v>
      </c>
      <c r="M28" s="399" t="str">
        <f>M5</f>
        <v>대구 달서구 용산로 28(본리동)</v>
      </c>
      <c r="N28" s="400"/>
      <c r="O28" s="400"/>
      <c r="P28" s="400"/>
      <c r="Q28" s="400"/>
      <c r="R28" s="400"/>
      <c r="S28" s="400"/>
      <c r="T28" s="400"/>
      <c r="U28" s="402"/>
    </row>
    <row r="29" spans="1:21" ht="15.75" customHeight="1" x14ac:dyDescent="0.3">
      <c r="A29" s="386"/>
      <c r="B29" s="38" t="s">
        <v>75</v>
      </c>
      <c r="C29" s="399" t="str">
        <f>C6</f>
        <v>010-5102-8176</v>
      </c>
      <c r="D29" s="400"/>
      <c r="E29" s="400"/>
      <c r="F29" s="400"/>
      <c r="G29" s="400"/>
      <c r="H29" s="400"/>
      <c r="I29" s="400"/>
      <c r="J29" s="401"/>
      <c r="K29" s="392"/>
      <c r="L29" s="38" t="s">
        <v>75</v>
      </c>
      <c r="M29" s="399" t="str">
        <f>M6</f>
        <v>010-5168-3542</v>
      </c>
      <c r="N29" s="400"/>
      <c r="O29" s="400"/>
      <c r="P29" s="400"/>
      <c r="Q29" s="400"/>
      <c r="R29" s="401"/>
      <c r="S29" s="38" t="s">
        <v>22</v>
      </c>
      <c r="T29" s="399"/>
      <c r="U29" s="402"/>
    </row>
    <row r="30" spans="1:21" ht="15.75" customHeight="1" x14ac:dyDescent="0.3">
      <c r="A30" s="318" t="s">
        <v>70</v>
      </c>
      <c r="B30" s="319"/>
      <c r="C30" s="319"/>
      <c r="D30" s="319"/>
      <c r="E30" s="381"/>
      <c r="F30" s="382" t="s">
        <v>44</v>
      </c>
      <c r="G30" s="319"/>
      <c r="H30" s="319"/>
      <c r="I30" s="381"/>
      <c r="J30" s="382" t="s">
        <v>67</v>
      </c>
      <c r="K30" s="381"/>
      <c r="L30" s="382" t="s">
        <v>42</v>
      </c>
      <c r="M30" s="319"/>
      <c r="N30" s="319"/>
      <c r="O30" s="319"/>
      <c r="P30" s="381"/>
      <c r="Q30" s="382" t="s">
        <v>68</v>
      </c>
      <c r="R30" s="319"/>
      <c r="S30" s="381"/>
      <c r="T30" s="382" t="s">
        <v>69</v>
      </c>
      <c r="U30" s="383"/>
    </row>
    <row r="31" spans="1:21" ht="15" customHeight="1" x14ac:dyDescent="0.3">
      <c r="A31" s="485" t="str">
        <f>A8</f>
        <v>8HP70 VALBEBODY</v>
      </c>
      <c r="B31" s="486"/>
      <c r="C31" s="486"/>
      <c r="D31" s="486"/>
      <c r="E31" s="486"/>
      <c r="F31" s="486">
        <f>F8</f>
        <v>0</v>
      </c>
      <c r="G31" s="486"/>
      <c r="H31" s="486"/>
      <c r="I31" s="486"/>
      <c r="J31" s="486">
        <f>J8</f>
        <v>1</v>
      </c>
      <c r="K31" s="486"/>
      <c r="L31" s="487">
        <f>L8</f>
        <v>1000000</v>
      </c>
      <c r="M31" s="487"/>
      <c r="N31" s="487"/>
      <c r="O31" s="487"/>
      <c r="P31" s="487"/>
      <c r="Q31" s="487">
        <f>Q8</f>
        <v>1000000</v>
      </c>
      <c r="R31" s="487"/>
      <c r="S31" s="487"/>
      <c r="T31" s="486">
        <f>T8</f>
        <v>0</v>
      </c>
      <c r="U31" s="497"/>
    </row>
    <row r="32" spans="1:21" ht="15" customHeight="1" x14ac:dyDescent="0.3">
      <c r="A32" s="466">
        <f t="shared" ref="A32:A42" si="0">A9</f>
        <v>0</v>
      </c>
      <c r="B32" s="463"/>
      <c r="C32" s="463"/>
      <c r="D32" s="463"/>
      <c r="E32" s="463"/>
      <c r="F32" s="463">
        <f t="shared" ref="F32:F42" si="1">F9</f>
        <v>0</v>
      </c>
      <c r="G32" s="463"/>
      <c r="H32" s="463"/>
      <c r="I32" s="463"/>
      <c r="J32" s="463">
        <f t="shared" ref="J32:J42" si="2">J9</f>
        <v>0</v>
      </c>
      <c r="K32" s="463"/>
      <c r="L32" s="465">
        <f t="shared" ref="L32:L42" si="3">L9</f>
        <v>0</v>
      </c>
      <c r="M32" s="465"/>
      <c r="N32" s="465"/>
      <c r="O32" s="465"/>
      <c r="P32" s="465"/>
      <c r="Q32" s="465">
        <f t="shared" ref="Q32:Q42" si="4">Q9</f>
        <v>0</v>
      </c>
      <c r="R32" s="465"/>
      <c r="S32" s="465"/>
      <c r="T32" s="463">
        <f t="shared" ref="T32:T42" si="5">T9</f>
        <v>0</v>
      </c>
      <c r="U32" s="464"/>
    </row>
    <row r="33" spans="1:21" ht="15" customHeight="1" x14ac:dyDescent="0.3">
      <c r="A33" s="466">
        <f t="shared" si="0"/>
        <v>0</v>
      </c>
      <c r="B33" s="463"/>
      <c r="C33" s="463"/>
      <c r="D33" s="463"/>
      <c r="E33" s="463"/>
      <c r="F33" s="463">
        <f t="shared" si="1"/>
        <v>0</v>
      </c>
      <c r="G33" s="463"/>
      <c r="H33" s="463"/>
      <c r="I33" s="463"/>
      <c r="J33" s="463">
        <f t="shared" si="2"/>
        <v>0</v>
      </c>
      <c r="K33" s="463"/>
      <c r="L33" s="465">
        <f t="shared" si="3"/>
        <v>0</v>
      </c>
      <c r="M33" s="465"/>
      <c r="N33" s="465"/>
      <c r="O33" s="465"/>
      <c r="P33" s="465"/>
      <c r="Q33" s="465">
        <f t="shared" si="4"/>
        <v>0</v>
      </c>
      <c r="R33" s="465"/>
      <c r="S33" s="465"/>
      <c r="T33" s="463">
        <f t="shared" si="5"/>
        <v>0</v>
      </c>
      <c r="U33" s="464"/>
    </row>
    <row r="34" spans="1:21" ht="15" customHeight="1" x14ac:dyDescent="0.3">
      <c r="A34" s="466">
        <f t="shared" si="0"/>
        <v>0</v>
      </c>
      <c r="B34" s="463"/>
      <c r="C34" s="463"/>
      <c r="D34" s="463"/>
      <c r="E34" s="463"/>
      <c r="F34" s="463">
        <f t="shared" si="1"/>
        <v>0</v>
      </c>
      <c r="G34" s="463"/>
      <c r="H34" s="463"/>
      <c r="I34" s="463"/>
      <c r="J34" s="463">
        <v>1</v>
      </c>
      <c r="K34" s="463"/>
      <c r="L34" s="465">
        <f t="shared" si="3"/>
        <v>0</v>
      </c>
      <c r="M34" s="465"/>
      <c r="N34" s="465"/>
      <c r="O34" s="465"/>
      <c r="P34" s="465"/>
      <c r="Q34" s="465">
        <f t="shared" si="4"/>
        <v>0</v>
      </c>
      <c r="R34" s="465"/>
      <c r="S34" s="465"/>
      <c r="T34" s="463">
        <f t="shared" si="5"/>
        <v>0</v>
      </c>
      <c r="U34" s="464"/>
    </row>
    <row r="35" spans="1:21" ht="15" customHeight="1" x14ac:dyDescent="0.3">
      <c r="A35" s="466">
        <f t="shared" si="0"/>
        <v>0</v>
      </c>
      <c r="B35" s="463"/>
      <c r="C35" s="463"/>
      <c r="D35" s="463"/>
      <c r="E35" s="463"/>
      <c r="F35" s="463">
        <f t="shared" si="1"/>
        <v>0</v>
      </c>
      <c r="G35" s="463"/>
      <c r="H35" s="463"/>
      <c r="I35" s="463"/>
      <c r="J35" s="463">
        <f t="shared" si="2"/>
        <v>0</v>
      </c>
      <c r="K35" s="463"/>
      <c r="L35" s="465">
        <f t="shared" si="3"/>
        <v>0</v>
      </c>
      <c r="M35" s="465"/>
      <c r="N35" s="465"/>
      <c r="O35" s="465"/>
      <c r="P35" s="465"/>
      <c r="Q35" s="465">
        <f t="shared" si="4"/>
        <v>0</v>
      </c>
      <c r="R35" s="465"/>
      <c r="S35" s="465"/>
      <c r="T35" s="463">
        <f t="shared" si="5"/>
        <v>0</v>
      </c>
      <c r="U35" s="464"/>
    </row>
    <row r="36" spans="1:21" ht="15" customHeight="1" x14ac:dyDescent="0.3">
      <c r="A36" s="466">
        <f t="shared" si="0"/>
        <v>0</v>
      </c>
      <c r="B36" s="463"/>
      <c r="C36" s="463"/>
      <c r="D36" s="463"/>
      <c r="E36" s="463"/>
      <c r="F36" s="463">
        <f t="shared" si="1"/>
        <v>0</v>
      </c>
      <c r="G36" s="463"/>
      <c r="H36" s="463"/>
      <c r="I36" s="463"/>
      <c r="J36" s="463">
        <f t="shared" si="2"/>
        <v>0</v>
      </c>
      <c r="K36" s="463"/>
      <c r="L36" s="465">
        <f t="shared" si="3"/>
        <v>0</v>
      </c>
      <c r="M36" s="465"/>
      <c r="N36" s="465"/>
      <c r="O36" s="465"/>
      <c r="P36" s="465"/>
      <c r="Q36" s="465">
        <f t="shared" si="4"/>
        <v>0</v>
      </c>
      <c r="R36" s="465"/>
      <c r="S36" s="465"/>
      <c r="T36" s="463">
        <f t="shared" si="5"/>
        <v>0</v>
      </c>
      <c r="U36" s="464"/>
    </row>
    <row r="37" spans="1:21" ht="15" customHeight="1" x14ac:dyDescent="0.3">
      <c r="A37" s="466">
        <f t="shared" si="0"/>
        <v>0</v>
      </c>
      <c r="B37" s="463"/>
      <c r="C37" s="463"/>
      <c r="D37" s="463"/>
      <c r="E37" s="463"/>
      <c r="F37" s="463">
        <f t="shared" si="1"/>
        <v>0</v>
      </c>
      <c r="G37" s="463"/>
      <c r="H37" s="463"/>
      <c r="I37" s="463"/>
      <c r="J37" s="463">
        <f t="shared" si="2"/>
        <v>0</v>
      </c>
      <c r="K37" s="463"/>
      <c r="L37" s="465">
        <f t="shared" si="3"/>
        <v>0</v>
      </c>
      <c r="M37" s="465"/>
      <c r="N37" s="465"/>
      <c r="O37" s="465"/>
      <c r="P37" s="465"/>
      <c r="Q37" s="465">
        <f t="shared" si="4"/>
        <v>0</v>
      </c>
      <c r="R37" s="465"/>
      <c r="S37" s="465"/>
      <c r="T37" s="463">
        <f t="shared" si="5"/>
        <v>0</v>
      </c>
      <c r="U37" s="464"/>
    </row>
    <row r="38" spans="1:21" ht="15" customHeight="1" x14ac:dyDescent="0.3">
      <c r="A38" s="466">
        <f t="shared" si="0"/>
        <v>0</v>
      </c>
      <c r="B38" s="463"/>
      <c r="C38" s="463"/>
      <c r="D38" s="463"/>
      <c r="E38" s="463"/>
      <c r="F38" s="463">
        <f t="shared" si="1"/>
        <v>0</v>
      </c>
      <c r="G38" s="463"/>
      <c r="H38" s="463"/>
      <c r="I38" s="463"/>
      <c r="J38" s="463">
        <f t="shared" si="2"/>
        <v>0</v>
      </c>
      <c r="K38" s="463"/>
      <c r="L38" s="465">
        <f t="shared" si="3"/>
        <v>0</v>
      </c>
      <c r="M38" s="465"/>
      <c r="N38" s="465"/>
      <c r="O38" s="465"/>
      <c r="P38" s="465"/>
      <c r="Q38" s="465">
        <f t="shared" si="4"/>
        <v>0</v>
      </c>
      <c r="R38" s="465"/>
      <c r="S38" s="465"/>
      <c r="T38" s="463">
        <f t="shared" si="5"/>
        <v>0</v>
      </c>
      <c r="U38" s="464"/>
    </row>
    <row r="39" spans="1:21" ht="15" customHeight="1" x14ac:dyDescent="0.3">
      <c r="A39" s="466">
        <f t="shared" si="0"/>
        <v>0</v>
      </c>
      <c r="B39" s="463"/>
      <c r="C39" s="463"/>
      <c r="D39" s="463"/>
      <c r="E39" s="463"/>
      <c r="F39" s="463">
        <f t="shared" si="1"/>
        <v>0</v>
      </c>
      <c r="G39" s="463"/>
      <c r="H39" s="463"/>
      <c r="I39" s="463"/>
      <c r="J39" s="463">
        <f t="shared" si="2"/>
        <v>0</v>
      </c>
      <c r="K39" s="463"/>
      <c r="L39" s="465">
        <f t="shared" si="3"/>
        <v>0</v>
      </c>
      <c r="M39" s="465"/>
      <c r="N39" s="465"/>
      <c r="O39" s="465"/>
      <c r="P39" s="465"/>
      <c r="Q39" s="465">
        <f t="shared" si="4"/>
        <v>0</v>
      </c>
      <c r="R39" s="465"/>
      <c r="S39" s="465"/>
      <c r="T39" s="463">
        <f t="shared" si="5"/>
        <v>0</v>
      </c>
      <c r="U39" s="464"/>
    </row>
    <row r="40" spans="1:21" ht="15" customHeight="1" x14ac:dyDescent="0.3">
      <c r="A40" s="466">
        <f t="shared" si="0"/>
        <v>0</v>
      </c>
      <c r="B40" s="463"/>
      <c r="C40" s="463"/>
      <c r="D40" s="463"/>
      <c r="E40" s="463"/>
      <c r="F40" s="463">
        <f t="shared" si="1"/>
        <v>0</v>
      </c>
      <c r="G40" s="463"/>
      <c r="H40" s="463"/>
      <c r="I40" s="463"/>
      <c r="J40" s="463">
        <f t="shared" si="2"/>
        <v>0</v>
      </c>
      <c r="K40" s="463"/>
      <c r="L40" s="465">
        <f t="shared" si="3"/>
        <v>0</v>
      </c>
      <c r="M40" s="465"/>
      <c r="N40" s="465"/>
      <c r="O40" s="465"/>
      <c r="P40" s="465"/>
      <c r="Q40" s="465">
        <f t="shared" si="4"/>
        <v>0</v>
      </c>
      <c r="R40" s="465"/>
      <c r="S40" s="465"/>
      <c r="T40" s="463">
        <f t="shared" si="5"/>
        <v>0</v>
      </c>
      <c r="U40" s="464"/>
    </row>
    <row r="41" spans="1:21" ht="15" customHeight="1" x14ac:dyDescent="0.3">
      <c r="A41" s="466">
        <f t="shared" si="0"/>
        <v>0</v>
      </c>
      <c r="B41" s="463"/>
      <c r="C41" s="463"/>
      <c r="D41" s="463"/>
      <c r="E41" s="463"/>
      <c r="F41" s="463">
        <f t="shared" si="1"/>
        <v>0</v>
      </c>
      <c r="G41" s="463"/>
      <c r="H41" s="463"/>
      <c r="I41" s="463"/>
      <c r="J41" s="463">
        <f t="shared" si="2"/>
        <v>0</v>
      </c>
      <c r="K41" s="463"/>
      <c r="L41" s="465">
        <f t="shared" si="3"/>
        <v>0</v>
      </c>
      <c r="M41" s="465"/>
      <c r="N41" s="465"/>
      <c r="O41" s="465"/>
      <c r="P41" s="465"/>
      <c r="Q41" s="465">
        <f t="shared" si="4"/>
        <v>0</v>
      </c>
      <c r="R41" s="465"/>
      <c r="S41" s="465"/>
      <c r="T41" s="463">
        <f t="shared" si="5"/>
        <v>0</v>
      </c>
      <c r="U41" s="464"/>
    </row>
    <row r="42" spans="1:21" ht="15" customHeight="1" x14ac:dyDescent="0.3">
      <c r="A42" s="481">
        <f t="shared" si="0"/>
        <v>0</v>
      </c>
      <c r="B42" s="482"/>
      <c r="C42" s="482"/>
      <c r="D42" s="482"/>
      <c r="E42" s="482"/>
      <c r="F42" s="482">
        <f t="shared" si="1"/>
        <v>0</v>
      </c>
      <c r="G42" s="482"/>
      <c r="H42" s="482"/>
      <c r="I42" s="482"/>
      <c r="J42" s="482">
        <f t="shared" si="2"/>
        <v>0</v>
      </c>
      <c r="K42" s="482"/>
      <c r="L42" s="483">
        <f t="shared" si="3"/>
        <v>0</v>
      </c>
      <c r="M42" s="483"/>
      <c r="N42" s="483"/>
      <c r="O42" s="483"/>
      <c r="P42" s="483"/>
      <c r="Q42" s="483">
        <f t="shared" si="4"/>
        <v>0</v>
      </c>
      <c r="R42" s="483"/>
      <c r="S42" s="483"/>
      <c r="T42" s="482">
        <f t="shared" si="5"/>
        <v>0</v>
      </c>
      <c r="U42" s="484"/>
    </row>
    <row r="43" spans="1:21" x14ac:dyDescent="0.3">
      <c r="A43" s="318" t="s">
        <v>80</v>
      </c>
      <c r="B43" s="319"/>
      <c r="C43" s="319"/>
      <c r="D43" s="319"/>
      <c r="E43" s="319"/>
      <c r="F43" s="320">
        <f>F20</f>
        <v>2450000</v>
      </c>
      <c r="G43" s="320"/>
      <c r="H43" s="320"/>
      <c r="I43" s="321"/>
      <c r="J43" s="467">
        <f>J20</f>
        <v>1</v>
      </c>
      <c r="K43" s="467"/>
      <c r="L43" s="522" t="s">
        <v>959</v>
      </c>
      <c r="M43" s="523"/>
      <c r="N43" s="523"/>
      <c r="O43" s="523"/>
      <c r="P43" s="524"/>
      <c r="Q43" s="525">
        <f>Q20</f>
        <v>1000000</v>
      </c>
      <c r="R43" s="526"/>
      <c r="S43" s="526"/>
      <c r="T43" s="526"/>
      <c r="U43" s="527"/>
    </row>
    <row r="44" spans="1:21" ht="17.25" thickBot="1" x14ac:dyDescent="0.35">
      <c r="A44" s="323" t="s">
        <v>90</v>
      </c>
      <c r="B44" s="324"/>
      <c r="C44" s="324"/>
      <c r="D44" s="324"/>
      <c r="E44" s="324"/>
      <c r="F44" s="325">
        <f>F21</f>
        <v>3450000</v>
      </c>
      <c r="G44" s="325"/>
      <c r="H44" s="325"/>
      <c r="I44" s="326"/>
      <c r="J44" s="327" t="s">
        <v>965</v>
      </c>
      <c r="K44" s="324"/>
      <c r="L44" s="328" t="str">
        <f>L21</f>
        <v>장효주</v>
      </c>
      <c r="M44" s="328"/>
      <c r="N44" s="328"/>
      <c r="O44" s="327" t="s">
        <v>64</v>
      </c>
      <c r="P44" s="353"/>
      <c r="Q44" s="468" t="str">
        <f>Q21</f>
        <v>제이오토(대구)</v>
      </c>
      <c r="R44" s="469"/>
      <c r="S44" s="469"/>
      <c r="T44" s="469"/>
      <c r="U44" s="470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67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1292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2353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2355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2357</v>
      </c>
    </row>
    <row r="340" spans="1:4" x14ac:dyDescent="0.3">
      <c r="A340">
        <v>364</v>
      </c>
      <c r="B340" s="13">
        <v>45811</v>
      </c>
      <c r="C340" t="s">
        <v>2358</v>
      </c>
      <c r="D340" t="s">
        <v>2361</v>
      </c>
    </row>
    <row r="341" spans="1:4" x14ac:dyDescent="0.3">
      <c r="A341">
        <v>365</v>
      </c>
      <c r="B341" s="13">
        <v>45811</v>
      </c>
      <c r="C341" t="s">
        <v>2358</v>
      </c>
      <c r="D341" t="s">
        <v>2362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2371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2372</v>
      </c>
    </row>
    <row r="344" spans="1:4" x14ac:dyDescent="0.3">
      <c r="A344">
        <v>368</v>
      </c>
      <c r="B344" s="13">
        <v>45812</v>
      </c>
      <c r="C344" t="s">
        <v>2373</v>
      </c>
      <c r="D344" t="s">
        <v>2378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2381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2386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2387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2388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2391</v>
      </c>
    </row>
    <row r="350" spans="1:4" x14ac:dyDescent="0.3">
      <c r="A350">
        <v>374</v>
      </c>
      <c r="B350" s="13">
        <v>45813</v>
      </c>
      <c r="C350" t="s">
        <v>2398</v>
      </c>
      <c r="D350" t="s">
        <v>2399</v>
      </c>
    </row>
    <row r="351" spans="1:4" x14ac:dyDescent="0.3">
      <c r="A351">
        <v>375</v>
      </c>
      <c r="B351" s="13">
        <v>45814</v>
      </c>
      <c r="C351" t="s">
        <v>1716</v>
      </c>
      <c r="D351" t="s">
        <v>2400</v>
      </c>
    </row>
    <row r="352" spans="1:4" x14ac:dyDescent="0.3">
      <c r="A352">
        <v>376</v>
      </c>
      <c r="B352" s="13">
        <v>45815</v>
      </c>
      <c r="C352" t="s">
        <v>1716</v>
      </c>
      <c r="D352" t="s">
        <v>2401</v>
      </c>
    </row>
    <row r="353" spans="1:4" x14ac:dyDescent="0.3">
      <c r="A353">
        <v>377</v>
      </c>
      <c r="B353" s="13">
        <v>45817</v>
      </c>
      <c r="C353" t="s">
        <v>2403</v>
      </c>
      <c r="D353" t="s">
        <v>2404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2405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2408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2409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2412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2413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2414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2415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2421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2429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2430</v>
      </c>
    </row>
    <row r="364" spans="1:4" x14ac:dyDescent="0.3">
      <c r="A364">
        <v>388</v>
      </c>
      <c r="B364" s="13">
        <v>45818</v>
      </c>
      <c r="C364" t="s">
        <v>2358</v>
      </c>
      <c r="D364" t="s">
        <v>2445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2446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2447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2449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2450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2452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2454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2455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2457</v>
      </c>
    </row>
    <row r="373" spans="1:4" x14ac:dyDescent="0.3">
      <c r="A373">
        <v>397</v>
      </c>
      <c r="B373" s="13">
        <v>45819</v>
      </c>
      <c r="C373" t="s">
        <v>2364</v>
      </c>
      <c r="D373" t="s">
        <v>2468</v>
      </c>
    </row>
    <row r="374" spans="1:4" x14ac:dyDescent="0.3">
      <c r="A374">
        <v>398</v>
      </c>
      <c r="B374" s="13">
        <v>45819</v>
      </c>
      <c r="C374" t="s">
        <v>2469</v>
      </c>
      <c r="D374" t="s">
        <v>2470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2472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2473</v>
      </c>
    </row>
    <row r="377" spans="1:4" x14ac:dyDescent="0.3">
      <c r="A377">
        <v>401</v>
      </c>
      <c r="B377" s="13">
        <v>45819</v>
      </c>
      <c r="C377" t="s">
        <v>2460</v>
      </c>
      <c r="D377" t="s">
        <v>2474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2475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2476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2477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2478</v>
      </c>
    </row>
    <row r="382" spans="1:4" x14ac:dyDescent="0.3">
      <c r="A382">
        <v>406</v>
      </c>
      <c r="B382" s="13">
        <v>45821</v>
      </c>
      <c r="C382" t="s">
        <v>2479</v>
      </c>
      <c r="D382" t="s">
        <v>2485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2486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2487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2488</v>
      </c>
    </row>
    <row r="386" spans="1:4" x14ac:dyDescent="0.3">
      <c r="A386">
        <v>410</v>
      </c>
      <c r="B386" s="13">
        <v>45821</v>
      </c>
      <c r="C386" t="s">
        <v>2489</v>
      </c>
      <c r="D386" t="s">
        <v>2490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2494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2499</v>
      </c>
    </row>
    <row r="389" spans="1:4" x14ac:dyDescent="0.3">
      <c r="A389">
        <v>413</v>
      </c>
      <c r="B389" s="13">
        <v>45822</v>
      </c>
      <c r="C389" t="s">
        <v>1393</v>
      </c>
      <c r="D389" t="s">
        <v>2500</v>
      </c>
    </row>
    <row r="390" spans="1:4" x14ac:dyDescent="0.3">
      <c r="A390">
        <v>414</v>
      </c>
      <c r="B390" s="13">
        <v>45822</v>
      </c>
      <c r="C390" t="s">
        <v>1535</v>
      </c>
      <c r="D390" t="s">
        <v>2501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2502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2507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2508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2509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2549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2552</v>
      </c>
    </row>
    <row r="397" spans="1:4" x14ac:dyDescent="0.3">
      <c r="A397">
        <v>421</v>
      </c>
      <c r="B397" s="13">
        <v>45825</v>
      </c>
      <c r="C397" t="s">
        <v>2551</v>
      </c>
      <c r="D397" t="s">
        <v>2553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2557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2560</v>
      </c>
    </row>
    <row r="400" spans="1:4" x14ac:dyDescent="0.3">
      <c r="A400">
        <v>424</v>
      </c>
      <c r="B400" s="13">
        <v>45826</v>
      </c>
      <c r="C400" t="s">
        <v>2469</v>
      </c>
      <c r="D400" t="s">
        <v>2561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2562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2563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2564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2565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2567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2568</v>
      </c>
    </row>
    <row r="407" spans="1:4" x14ac:dyDescent="0.3">
      <c r="A407">
        <v>431</v>
      </c>
      <c r="B407" s="13">
        <v>45827</v>
      </c>
      <c r="C407" t="s">
        <v>2551</v>
      </c>
      <c r="D407" t="s">
        <v>2573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2576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2577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2578</v>
      </c>
    </row>
    <row r="411" spans="1:4" x14ac:dyDescent="0.3">
      <c r="A411">
        <v>435</v>
      </c>
      <c r="B411" s="13">
        <v>45827</v>
      </c>
      <c r="C411" t="s">
        <v>2403</v>
      </c>
      <c r="D411" t="s">
        <v>2579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2581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2583</v>
      </c>
    </row>
    <row r="414" spans="1:4" x14ac:dyDescent="0.3">
      <c r="A414">
        <v>438</v>
      </c>
      <c r="B414" s="13">
        <v>45828</v>
      </c>
      <c r="C414" t="s">
        <v>2590</v>
      </c>
      <c r="D414" t="s">
        <v>2591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2592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2593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2594</v>
      </c>
    </row>
    <row r="418" spans="1:4" x14ac:dyDescent="0.3">
      <c r="A418">
        <v>442</v>
      </c>
      <c r="B418" s="13">
        <v>45828</v>
      </c>
      <c r="C418" t="s">
        <v>2595</v>
      </c>
      <c r="D418" t="s">
        <v>2596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2597</v>
      </c>
    </row>
    <row r="420" spans="1:4" x14ac:dyDescent="0.3">
      <c r="A420">
        <v>444</v>
      </c>
      <c r="B420" s="13">
        <v>45828</v>
      </c>
      <c r="C420" t="s">
        <v>2603</v>
      </c>
      <c r="D420" t="s">
        <v>2604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2606</v>
      </c>
    </row>
    <row r="422" spans="1:4" x14ac:dyDescent="0.3">
      <c r="A422">
        <v>446</v>
      </c>
      <c r="B422" s="13">
        <v>45829</v>
      </c>
      <c r="C422" t="s">
        <v>2495</v>
      </c>
      <c r="D422" t="s">
        <v>2607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2610</v>
      </c>
    </row>
    <row r="424" spans="1:4" x14ac:dyDescent="0.3">
      <c r="A424">
        <v>448</v>
      </c>
      <c r="B424" s="13">
        <v>45831</v>
      </c>
      <c r="C424" t="s">
        <v>2611</v>
      </c>
      <c r="D424" t="s">
        <v>2612</v>
      </c>
    </row>
    <row r="425" spans="1:4" x14ac:dyDescent="0.3">
      <c r="A425">
        <v>449</v>
      </c>
      <c r="B425" s="13">
        <v>45831</v>
      </c>
      <c r="C425" t="s">
        <v>2616</v>
      </c>
      <c r="D425" t="s">
        <v>2617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2623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2624</v>
      </c>
    </row>
    <row r="428" spans="1:4" x14ac:dyDescent="0.3">
      <c r="A428">
        <v>452</v>
      </c>
      <c r="B428" s="13">
        <v>45832</v>
      </c>
      <c r="C428" t="s">
        <v>2469</v>
      </c>
      <c r="D428" t="s">
        <v>2631</v>
      </c>
    </row>
    <row r="429" spans="1:4" x14ac:dyDescent="0.3">
      <c r="A429">
        <v>453</v>
      </c>
      <c r="B429" s="13">
        <v>45832</v>
      </c>
      <c r="C429" t="s">
        <v>2625</v>
      </c>
      <c r="D429" t="s">
        <v>2632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2633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2634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2641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2642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2643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2645</v>
      </c>
    </row>
    <row r="436" spans="1:4" x14ac:dyDescent="0.3">
      <c r="A436">
        <v>460</v>
      </c>
      <c r="B436" s="13">
        <v>45833</v>
      </c>
      <c r="C436" t="s">
        <v>2636</v>
      </c>
      <c r="D436" t="s">
        <v>2646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2648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2649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2654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2655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2658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2659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2661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2671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2674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2685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2686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2688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2689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2691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2692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2696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2704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2707</v>
      </c>
    </row>
    <row r="455" spans="1:4" x14ac:dyDescent="0.3">
      <c r="A455">
        <v>479</v>
      </c>
      <c r="B455" s="13">
        <v>45838</v>
      </c>
      <c r="C455" t="s">
        <v>2697</v>
      </c>
      <c r="D455" t="s">
        <v>2708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2709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2710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2711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2714</v>
      </c>
    </row>
    <row r="460" spans="1:4" x14ac:dyDescent="0.3">
      <c r="A460">
        <v>484</v>
      </c>
      <c r="B460" s="13">
        <v>45839</v>
      </c>
      <c r="C460" t="s">
        <v>2718</v>
      </c>
      <c r="D460" t="s">
        <v>2719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2720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2722</v>
      </c>
    </row>
    <row r="463" spans="1:4" x14ac:dyDescent="0.3">
      <c r="A463">
        <v>487</v>
      </c>
      <c r="B463" s="13">
        <v>45839</v>
      </c>
      <c r="C463" t="s">
        <v>2725</v>
      </c>
      <c r="D463" t="s">
        <v>2728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2729</v>
      </c>
    </row>
    <row r="465" spans="1:4" x14ac:dyDescent="0.3">
      <c r="A465">
        <v>489</v>
      </c>
      <c r="B465" s="13">
        <v>45840</v>
      </c>
      <c r="C465" t="s">
        <v>2733</v>
      </c>
      <c r="D465" t="s">
        <v>2734</v>
      </c>
    </row>
    <row r="466" spans="1:4" x14ac:dyDescent="0.3">
      <c r="A466">
        <v>490</v>
      </c>
      <c r="B466" s="13">
        <v>45840</v>
      </c>
      <c r="C466" t="s">
        <v>2735</v>
      </c>
      <c r="D466" t="s">
        <v>2739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2746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2747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2748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2749</v>
      </c>
    </row>
    <row r="471" spans="1:4" x14ac:dyDescent="0.3">
      <c r="A471">
        <v>495</v>
      </c>
      <c r="B471" s="13">
        <v>45841</v>
      </c>
      <c r="C471" t="s">
        <v>2755</v>
      </c>
      <c r="D471" t="s">
        <v>2758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2759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2760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2761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2766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2767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2769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2770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2772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2773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2774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2775</v>
      </c>
    </row>
    <row r="483" spans="1:4" x14ac:dyDescent="0.3">
      <c r="A483">
        <v>507</v>
      </c>
      <c r="B483" s="13">
        <v>45845</v>
      </c>
      <c r="C483" t="s">
        <v>2782</v>
      </c>
      <c r="D483" t="s">
        <v>2786</v>
      </c>
    </row>
    <row r="484" spans="1:4" x14ac:dyDescent="0.3">
      <c r="A484">
        <v>508</v>
      </c>
      <c r="B484" s="13">
        <v>45845</v>
      </c>
      <c r="C484" t="s">
        <v>2590</v>
      </c>
      <c r="D484" t="s">
        <v>2787</v>
      </c>
    </row>
    <row r="485" spans="1:4" x14ac:dyDescent="0.3">
      <c r="A485">
        <v>509</v>
      </c>
      <c r="B485" s="13">
        <v>45845</v>
      </c>
      <c r="C485" t="s">
        <v>2776</v>
      </c>
      <c r="D485" t="s">
        <v>2788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2789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2790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2791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2793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2796</v>
      </c>
    </row>
    <row r="491" spans="1:4" x14ac:dyDescent="0.3">
      <c r="A491">
        <v>515</v>
      </c>
      <c r="B491" s="13">
        <v>45846</v>
      </c>
      <c r="C491" t="s">
        <v>2782</v>
      </c>
      <c r="D491" t="s">
        <v>2799</v>
      </c>
    </row>
    <row r="492" spans="1:4" x14ac:dyDescent="0.3">
      <c r="A492">
        <v>516</v>
      </c>
      <c r="B492" s="13">
        <v>45846</v>
      </c>
      <c r="C492" t="s">
        <v>1535</v>
      </c>
      <c r="D492" t="s">
        <v>2800</v>
      </c>
    </row>
    <row r="493" spans="1:4" x14ac:dyDescent="0.3">
      <c r="A493">
        <v>517</v>
      </c>
      <c r="B493" s="13">
        <v>45846</v>
      </c>
      <c r="C493" t="s">
        <v>1803</v>
      </c>
      <c r="D493" t="s">
        <v>2801</v>
      </c>
    </row>
    <row r="494" spans="1:4" x14ac:dyDescent="0.3">
      <c r="A494">
        <v>518</v>
      </c>
      <c r="B494" s="13">
        <v>45846</v>
      </c>
      <c r="C494" t="s">
        <v>2802</v>
      </c>
      <c r="D494" t="s">
        <v>2806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2808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2809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2810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2811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2812</v>
      </c>
    </row>
    <row r="500" spans="1:4" x14ac:dyDescent="0.3">
      <c r="A500">
        <v>524</v>
      </c>
      <c r="B500" s="13">
        <v>45847</v>
      </c>
      <c r="C500" t="s">
        <v>2403</v>
      </c>
      <c r="D500" t="s">
        <v>2814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2818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2819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2820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2821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2822</v>
      </c>
    </row>
    <row r="506" spans="1:4" x14ac:dyDescent="0.3">
      <c r="A506">
        <v>530</v>
      </c>
      <c r="B506" s="13">
        <v>45847</v>
      </c>
      <c r="C506" t="s">
        <v>2403</v>
      </c>
      <c r="D506" t="s">
        <v>2823</v>
      </c>
    </row>
    <row r="507" spans="1:4" x14ac:dyDescent="0.3">
      <c r="A507">
        <v>531</v>
      </c>
      <c r="B507" s="13">
        <v>45848</v>
      </c>
      <c r="C507" t="s">
        <v>2718</v>
      </c>
      <c r="D507" t="s">
        <v>2828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2830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2831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2832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2834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2844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2845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2846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2847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2848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2849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2850</v>
      </c>
    </row>
    <row r="519" spans="1:4" x14ac:dyDescent="0.3">
      <c r="A519">
        <v>543</v>
      </c>
      <c r="B519" s="13">
        <v>45849</v>
      </c>
      <c r="C519" t="s">
        <v>2851</v>
      </c>
      <c r="D519" t="s">
        <v>2852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2855</v>
      </c>
    </row>
    <row r="521" spans="1:4" x14ac:dyDescent="0.3">
      <c r="A521">
        <v>545</v>
      </c>
      <c r="B521" s="13">
        <v>45850</v>
      </c>
      <c r="C521" t="s">
        <v>2718</v>
      </c>
      <c r="D521" t="s">
        <v>2857</v>
      </c>
    </row>
    <row r="522" spans="1:4" x14ac:dyDescent="0.3">
      <c r="A522">
        <v>546</v>
      </c>
      <c r="B522" s="13">
        <v>45852</v>
      </c>
      <c r="C522" t="s">
        <v>2862</v>
      </c>
      <c r="D522" t="s">
        <v>2865</v>
      </c>
    </row>
    <row r="523" spans="1:4" x14ac:dyDescent="0.3">
      <c r="A523">
        <v>547</v>
      </c>
      <c r="B523" s="13">
        <v>45852</v>
      </c>
      <c r="C523" t="s">
        <v>2866</v>
      </c>
      <c r="D523" t="s">
        <v>2870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2871</v>
      </c>
    </row>
    <row r="525" spans="1:4" x14ac:dyDescent="0.3">
      <c r="A525">
        <v>549</v>
      </c>
      <c r="B525" s="13">
        <v>45852</v>
      </c>
      <c r="C525" t="s">
        <v>2403</v>
      </c>
      <c r="D525" t="s">
        <v>2872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2874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2875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2876</v>
      </c>
    </row>
    <row r="529" spans="1:4" x14ac:dyDescent="0.3">
      <c r="A529">
        <v>553</v>
      </c>
      <c r="B529" s="13">
        <v>45853</v>
      </c>
      <c r="C529" t="s">
        <v>2403</v>
      </c>
      <c r="D529" t="s">
        <v>2887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2888</v>
      </c>
    </row>
    <row r="531" spans="1:4" x14ac:dyDescent="0.3">
      <c r="A531">
        <v>555</v>
      </c>
      <c r="B531" s="13">
        <v>45853</v>
      </c>
      <c r="C531" t="s">
        <v>2889</v>
      </c>
      <c r="D531" t="s">
        <v>2892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2893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2894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2895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2896</v>
      </c>
    </row>
    <row r="536" spans="1:4" x14ac:dyDescent="0.3">
      <c r="A536">
        <v>560</v>
      </c>
      <c r="B536" s="13">
        <v>45853</v>
      </c>
      <c r="C536" t="s">
        <v>2883</v>
      </c>
      <c r="D536" t="s">
        <v>2898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2899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2905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2907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2908</v>
      </c>
    </row>
    <row r="541" spans="1:4" x14ac:dyDescent="0.3">
      <c r="A541">
        <v>565</v>
      </c>
      <c r="B541" s="13">
        <v>45854</v>
      </c>
      <c r="C541" t="s">
        <v>2909</v>
      </c>
      <c r="D541" t="s">
        <v>2911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2918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2920</v>
      </c>
    </row>
    <row r="544" spans="1:4" x14ac:dyDescent="0.3">
      <c r="A544">
        <v>568</v>
      </c>
      <c r="B544" s="13">
        <v>45855</v>
      </c>
      <c r="C544" t="s">
        <v>2616</v>
      </c>
      <c r="D544" t="s">
        <v>2921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2922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2927</v>
      </c>
    </row>
    <row r="547" spans="1:4" x14ac:dyDescent="0.3">
      <c r="A547">
        <v>571</v>
      </c>
      <c r="B547" s="13">
        <v>45856</v>
      </c>
      <c r="C547" t="s">
        <v>2928</v>
      </c>
      <c r="D547" t="s">
        <v>2932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2934</v>
      </c>
    </row>
    <row r="549" spans="1:4" x14ac:dyDescent="0.3">
      <c r="A549">
        <v>573</v>
      </c>
      <c r="B549" s="13">
        <v>45856</v>
      </c>
      <c r="C549" t="s">
        <v>2935</v>
      </c>
      <c r="D549" t="s">
        <v>2937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2938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2939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2944</v>
      </c>
    </row>
    <row r="553" spans="1:4" x14ac:dyDescent="0.3">
      <c r="A553">
        <v>577</v>
      </c>
      <c r="B553" s="13">
        <v>45859</v>
      </c>
      <c r="C553" t="s">
        <v>2603</v>
      </c>
      <c r="D553" t="s">
        <v>2946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2949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2950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2952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2953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2954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2955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2956</v>
      </c>
    </row>
    <row r="561" spans="1:4" x14ac:dyDescent="0.3">
      <c r="A561">
        <v>585</v>
      </c>
      <c r="B561" s="13">
        <v>45860</v>
      </c>
      <c r="C561" t="s">
        <v>2957</v>
      </c>
      <c r="D561" t="s">
        <v>2961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2962</v>
      </c>
    </row>
    <row r="563" spans="1:4" x14ac:dyDescent="0.3">
      <c r="A563">
        <v>587</v>
      </c>
      <c r="B563" s="13">
        <v>45860</v>
      </c>
      <c r="C563" t="s">
        <v>2883</v>
      </c>
      <c r="D563" t="s">
        <v>2963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2969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2970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2971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2972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2973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2974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2975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2982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2983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2984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2985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2986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2989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2990</v>
      </c>
    </row>
    <row r="578" spans="1:4" x14ac:dyDescent="0.3">
      <c r="A578">
        <v>602</v>
      </c>
      <c r="B578" s="13">
        <v>45862</v>
      </c>
      <c r="C578" t="s">
        <v>2991</v>
      </c>
      <c r="D578" t="s">
        <v>2992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2995</v>
      </c>
    </row>
    <row r="580" spans="1:4" x14ac:dyDescent="0.3">
      <c r="A580">
        <v>604</v>
      </c>
      <c r="B580" s="13">
        <v>45863</v>
      </c>
      <c r="C580" t="s">
        <v>2379</v>
      </c>
      <c r="D580" t="s">
        <v>2998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2999</v>
      </c>
    </row>
    <row r="582" spans="1:4" x14ac:dyDescent="0.3">
      <c r="A582">
        <v>606</v>
      </c>
      <c r="B582" s="13">
        <v>45863</v>
      </c>
      <c r="C582" t="s">
        <v>1974</v>
      </c>
      <c r="D582" t="s">
        <v>3000</v>
      </c>
    </row>
    <row r="583" spans="1:4" x14ac:dyDescent="0.3">
      <c r="A583">
        <v>607</v>
      </c>
      <c r="B583" s="13">
        <v>45863</v>
      </c>
      <c r="C583" t="s">
        <v>1592</v>
      </c>
      <c r="D583" t="s">
        <v>3001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3003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3004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3005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3006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3007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3008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3009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3010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3011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3012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3013</v>
      </c>
    </row>
    <row r="595" spans="1:4" x14ac:dyDescent="0.3">
      <c r="A595">
        <v>619</v>
      </c>
      <c r="B595" s="13">
        <v>45866</v>
      </c>
      <c r="C595" t="s">
        <v>3014</v>
      </c>
      <c r="D595" t="s">
        <v>3017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3018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3019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3020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3021</v>
      </c>
    </row>
    <row r="600" spans="1:4" x14ac:dyDescent="0.3">
      <c r="A600">
        <v>624</v>
      </c>
      <c r="B600" s="13">
        <v>45866</v>
      </c>
      <c r="C600" t="s">
        <v>3022</v>
      </c>
      <c r="D600" t="s">
        <v>3027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3054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3055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3056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3057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3058</v>
      </c>
    </row>
    <row r="606" spans="1:4" x14ac:dyDescent="0.3">
      <c r="A606">
        <v>630</v>
      </c>
      <c r="B606" s="13">
        <v>45867</v>
      </c>
      <c r="C606" t="s">
        <v>2909</v>
      </c>
      <c r="D606" t="s">
        <v>3059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3060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3061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3064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3065</v>
      </c>
    </row>
    <row r="611" spans="1:4" x14ac:dyDescent="0.3">
      <c r="A611">
        <v>635</v>
      </c>
      <c r="B611" s="13">
        <v>45868</v>
      </c>
      <c r="C611" t="s">
        <v>2782</v>
      </c>
      <c r="D611" t="s">
        <v>3066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3068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3069</v>
      </c>
    </row>
    <row r="614" spans="1:4" x14ac:dyDescent="0.3">
      <c r="A614">
        <v>638</v>
      </c>
      <c r="B614" s="13">
        <v>45868</v>
      </c>
      <c r="C614" t="s">
        <v>3070</v>
      </c>
      <c r="D614" t="s">
        <v>3074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3075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3078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3079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3080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3081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3082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3085</v>
      </c>
    </row>
    <row r="622" spans="1:4" x14ac:dyDescent="0.3">
      <c r="A622">
        <v>646</v>
      </c>
      <c r="B622" s="13">
        <v>45870</v>
      </c>
      <c r="C622" t="s">
        <v>3086</v>
      </c>
      <c r="D622" t="s">
        <v>3087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3088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3089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3093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3094</v>
      </c>
    </row>
    <row r="627" spans="1:4" x14ac:dyDescent="0.3">
      <c r="A627">
        <v>651</v>
      </c>
      <c r="B627" s="13">
        <v>45873</v>
      </c>
      <c r="C627" t="s">
        <v>2866</v>
      </c>
      <c r="D627" t="s">
        <v>3095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3096</v>
      </c>
    </row>
    <row r="629" spans="1:4" x14ac:dyDescent="0.3">
      <c r="A629">
        <v>653</v>
      </c>
      <c r="B629" s="13">
        <v>45873</v>
      </c>
      <c r="C629" t="s">
        <v>2866</v>
      </c>
      <c r="D629" t="s">
        <v>3097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3098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3099</v>
      </c>
    </row>
    <row r="632" spans="1:4" x14ac:dyDescent="0.3">
      <c r="A632">
        <v>656</v>
      </c>
      <c r="B632" s="13">
        <v>45873</v>
      </c>
      <c r="C632" t="s">
        <v>2141</v>
      </c>
      <c r="D632" t="s">
        <v>3100</v>
      </c>
    </row>
    <row r="633" spans="1:4" x14ac:dyDescent="0.3">
      <c r="A633">
        <v>657</v>
      </c>
      <c r="B633" s="13">
        <v>45873</v>
      </c>
      <c r="C633" t="s">
        <v>1467</v>
      </c>
      <c r="D633" t="s">
        <v>3101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3102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3104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3105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3106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3107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3119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3120</v>
      </c>
    </row>
    <row r="641" spans="1:4" x14ac:dyDescent="0.3">
      <c r="A641">
        <v>665</v>
      </c>
      <c r="B641" s="13">
        <v>45875</v>
      </c>
      <c r="C641" t="s">
        <v>3113</v>
      </c>
      <c r="D641" t="s">
        <v>3125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3127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3128</v>
      </c>
    </row>
    <row r="644" spans="1:4" x14ac:dyDescent="0.3">
      <c r="A644">
        <v>668</v>
      </c>
      <c r="B644" s="13">
        <v>45875</v>
      </c>
      <c r="C644" t="s">
        <v>3129</v>
      </c>
      <c r="D644" t="s">
        <v>3130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3131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3133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3134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3138</v>
      </c>
    </row>
    <row r="649" spans="1:4" x14ac:dyDescent="0.3">
      <c r="A649">
        <v>673</v>
      </c>
      <c r="B649" s="13">
        <v>45876</v>
      </c>
      <c r="C649" t="s">
        <v>2776</v>
      </c>
      <c r="D649" t="s">
        <v>3139</v>
      </c>
    </row>
    <row r="650" spans="1:4" x14ac:dyDescent="0.3">
      <c r="A650">
        <v>674</v>
      </c>
      <c r="B650" s="13">
        <v>45876</v>
      </c>
      <c r="C650" t="s">
        <v>2403</v>
      </c>
      <c r="D650" t="s">
        <v>3140</v>
      </c>
    </row>
    <row r="651" spans="1:4" x14ac:dyDescent="0.3">
      <c r="A651">
        <v>675</v>
      </c>
      <c r="B651" s="13">
        <v>45877</v>
      </c>
      <c r="C651" t="s">
        <v>3142</v>
      </c>
      <c r="D651" t="s">
        <v>3143</v>
      </c>
    </row>
    <row r="652" spans="1:4" x14ac:dyDescent="0.3">
      <c r="A652">
        <v>676</v>
      </c>
      <c r="B652" s="13">
        <v>45877</v>
      </c>
      <c r="C652" t="s">
        <v>3144</v>
      </c>
      <c r="D652" t="s">
        <v>3148</v>
      </c>
    </row>
    <row r="653" spans="1:4" x14ac:dyDescent="0.3">
      <c r="A653">
        <v>677</v>
      </c>
      <c r="B653" s="13">
        <v>45877</v>
      </c>
      <c r="C653" t="s">
        <v>3142</v>
      </c>
      <c r="D653" t="s">
        <v>3149</v>
      </c>
    </row>
    <row r="654" spans="1:4" x14ac:dyDescent="0.3">
      <c r="A654">
        <v>678</v>
      </c>
      <c r="B654" s="13">
        <v>45877</v>
      </c>
      <c r="C654" t="s">
        <v>3144</v>
      </c>
      <c r="D654" t="s">
        <v>3150</v>
      </c>
    </row>
    <row r="655" spans="1:4" x14ac:dyDescent="0.3">
      <c r="A655">
        <v>679</v>
      </c>
      <c r="B655" s="13">
        <v>45877</v>
      </c>
      <c r="C655" t="s">
        <v>3142</v>
      </c>
      <c r="D655" t="s">
        <v>3151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3153</v>
      </c>
    </row>
    <row r="657" spans="1:4" x14ac:dyDescent="0.3">
      <c r="A657">
        <v>681</v>
      </c>
      <c r="B657" s="13">
        <v>45878</v>
      </c>
      <c r="C657" t="s">
        <v>3154</v>
      </c>
      <c r="D657" t="s">
        <v>3155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3156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3157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3158</v>
      </c>
    </row>
    <row r="661" spans="1:4" x14ac:dyDescent="0.3">
      <c r="A661">
        <v>685</v>
      </c>
      <c r="B661" t="s">
        <v>3160</v>
      </c>
      <c r="C661" t="s">
        <v>1488</v>
      </c>
      <c r="D661" t="s">
        <v>3161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3162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3163</v>
      </c>
    </row>
    <row r="664" spans="1:4" x14ac:dyDescent="0.3">
      <c r="A664">
        <v>688</v>
      </c>
      <c r="B664" s="13">
        <v>45880</v>
      </c>
      <c r="C664" t="s">
        <v>2909</v>
      </c>
      <c r="D664" t="s">
        <v>3164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3165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3166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3167</v>
      </c>
    </row>
    <row r="668" spans="1:4" x14ac:dyDescent="0.3">
      <c r="A668">
        <v>692</v>
      </c>
      <c r="B668" s="13">
        <v>45881</v>
      </c>
      <c r="C668" t="s">
        <v>2991</v>
      </c>
      <c r="D668" t="s">
        <v>3169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3171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3172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3173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3174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3175</v>
      </c>
    </row>
    <row r="674" spans="1:4" x14ac:dyDescent="0.3">
      <c r="A674">
        <v>698</v>
      </c>
      <c r="B674" s="13">
        <v>45882</v>
      </c>
      <c r="C674" t="s">
        <v>3179</v>
      </c>
      <c r="D674" t="s">
        <v>3183</v>
      </c>
    </row>
    <row r="675" spans="1:4" x14ac:dyDescent="0.3">
      <c r="A675">
        <v>699</v>
      </c>
      <c r="B675" s="13">
        <v>45882</v>
      </c>
      <c r="C675" t="s">
        <v>3176</v>
      </c>
      <c r="D675" t="s">
        <v>3185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3186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3188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3190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3191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3193</v>
      </c>
    </row>
    <row r="681" spans="1:4" x14ac:dyDescent="0.3">
      <c r="A681">
        <v>705</v>
      </c>
      <c r="B681" s="13">
        <v>45883</v>
      </c>
      <c r="C681" t="s">
        <v>3194</v>
      </c>
      <c r="D681" t="s">
        <v>3196</v>
      </c>
    </row>
    <row r="682" spans="1:4" x14ac:dyDescent="0.3">
      <c r="A682">
        <v>706</v>
      </c>
      <c r="B682" s="13">
        <v>45883</v>
      </c>
      <c r="C682" t="s">
        <v>2590</v>
      </c>
      <c r="D682" t="s">
        <v>3197</v>
      </c>
    </row>
    <row r="683" spans="1:4" x14ac:dyDescent="0.3">
      <c r="A683">
        <v>707</v>
      </c>
      <c r="B683" s="13">
        <v>45883</v>
      </c>
      <c r="C683" t="s">
        <v>2403</v>
      </c>
      <c r="D683" t="s">
        <v>3198</v>
      </c>
    </row>
    <row r="684" spans="1:4" x14ac:dyDescent="0.3">
      <c r="A684">
        <v>708</v>
      </c>
      <c r="B684" s="13">
        <v>45884</v>
      </c>
      <c r="C684" t="s">
        <v>1443</v>
      </c>
      <c r="D684" t="s">
        <v>3200</v>
      </c>
    </row>
    <row r="685" spans="1:4" x14ac:dyDescent="0.3">
      <c r="A685">
        <v>709</v>
      </c>
      <c r="B685" s="13">
        <v>45884</v>
      </c>
      <c r="C685" t="s">
        <v>1393</v>
      </c>
      <c r="D685" t="s">
        <v>3201</v>
      </c>
    </row>
    <row r="686" spans="1:4" x14ac:dyDescent="0.3">
      <c r="A686">
        <v>710</v>
      </c>
      <c r="B686" s="13">
        <v>45884</v>
      </c>
      <c r="C686" t="s">
        <v>3202</v>
      </c>
      <c r="D686" t="s">
        <v>3205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3206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3207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3211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3212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3213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3216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3217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3218</v>
      </c>
    </row>
    <row r="695" spans="1:4" x14ac:dyDescent="0.3">
      <c r="A695">
        <v>719</v>
      </c>
      <c r="B695" s="13">
        <v>45887</v>
      </c>
      <c r="C695" t="s">
        <v>2603</v>
      </c>
      <c r="D695" t="s">
        <v>3220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3222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3224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3226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3227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3228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3229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3231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3233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3234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3235</v>
      </c>
    </row>
    <row r="706" spans="1:4" x14ac:dyDescent="0.3">
      <c r="A706">
        <v>730</v>
      </c>
      <c r="B706" s="13">
        <v>45889</v>
      </c>
      <c r="C706" t="s">
        <v>2551</v>
      </c>
      <c r="D706" t="s">
        <v>3237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3238</v>
      </c>
    </row>
    <row r="708" spans="1:4" x14ac:dyDescent="0.3">
      <c r="A708">
        <v>732</v>
      </c>
      <c r="B708" s="13">
        <v>45889</v>
      </c>
      <c r="C708" t="s">
        <v>2360</v>
      </c>
      <c r="D708" t="s">
        <v>3240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3241</v>
      </c>
    </row>
    <row r="710" spans="1:4" x14ac:dyDescent="0.3">
      <c r="A710">
        <v>734</v>
      </c>
      <c r="B710" s="13">
        <v>45890</v>
      </c>
      <c r="C710" t="s">
        <v>2909</v>
      </c>
      <c r="D710" t="s">
        <v>3242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3243</v>
      </c>
    </row>
    <row r="712" spans="1:4" x14ac:dyDescent="0.3">
      <c r="A712">
        <v>736</v>
      </c>
      <c r="B712" s="13">
        <v>45890</v>
      </c>
      <c r="C712" t="s">
        <v>2551</v>
      </c>
      <c r="D712" t="s">
        <v>3244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3246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3249</v>
      </c>
    </row>
    <row r="715" spans="1:4" x14ac:dyDescent="0.3">
      <c r="A715">
        <v>739</v>
      </c>
      <c r="B715" s="13">
        <v>45890</v>
      </c>
      <c r="C715" t="s">
        <v>3113</v>
      </c>
      <c r="D715" t="s">
        <v>3250</v>
      </c>
    </row>
    <row r="716" spans="1:4" x14ac:dyDescent="0.3">
      <c r="A716">
        <v>740</v>
      </c>
      <c r="B716" s="13">
        <v>45891</v>
      </c>
      <c r="C716" t="s">
        <v>2851</v>
      </c>
      <c r="D716" t="s">
        <v>3252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3254</v>
      </c>
    </row>
    <row r="718" spans="1:4" x14ac:dyDescent="0.3">
      <c r="A718">
        <v>742</v>
      </c>
      <c r="B718" s="13">
        <v>45891</v>
      </c>
      <c r="C718" t="s">
        <v>3255</v>
      </c>
      <c r="D718" t="s">
        <v>3259</v>
      </c>
    </row>
    <row r="719" spans="1:4" x14ac:dyDescent="0.3">
      <c r="A719">
        <v>743</v>
      </c>
      <c r="B719" s="13">
        <v>45891</v>
      </c>
      <c r="C719" t="s">
        <v>2603</v>
      </c>
      <c r="D719" t="s">
        <v>3260</v>
      </c>
    </row>
    <row r="720" spans="1:4" x14ac:dyDescent="0.3">
      <c r="A720">
        <v>744</v>
      </c>
      <c r="B720" s="13">
        <v>45891</v>
      </c>
      <c r="C720" t="s">
        <v>3261</v>
      </c>
      <c r="D720" t="s">
        <v>3264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3265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3270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3271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3272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3273</v>
      </c>
    </row>
    <row r="726" spans="1:4" x14ac:dyDescent="0.3">
      <c r="A726">
        <v>750</v>
      </c>
      <c r="B726" s="13">
        <v>45894</v>
      </c>
      <c r="C726" t="s">
        <v>3113</v>
      </c>
      <c r="D726" t="s">
        <v>3277</v>
      </c>
    </row>
    <row r="727" spans="1:4" x14ac:dyDescent="0.3">
      <c r="A727">
        <v>751</v>
      </c>
      <c r="B727" s="13">
        <v>45894</v>
      </c>
      <c r="C727" t="s">
        <v>2909</v>
      </c>
      <c r="D727" t="s">
        <v>3278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3279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3280</v>
      </c>
    </row>
    <row r="730" spans="1:4" x14ac:dyDescent="0.3">
      <c r="A730">
        <v>754</v>
      </c>
      <c r="B730" s="13">
        <v>45894</v>
      </c>
      <c r="C730" t="s">
        <v>2551</v>
      </c>
      <c r="D730" t="s">
        <v>3281</v>
      </c>
    </row>
    <row r="731" spans="1:4" x14ac:dyDescent="0.3">
      <c r="A731">
        <v>755</v>
      </c>
      <c r="B731" s="13">
        <v>45894</v>
      </c>
      <c r="C731" t="s">
        <v>3282</v>
      </c>
      <c r="D731" t="s">
        <v>3286</v>
      </c>
    </row>
    <row r="732" spans="1:4" x14ac:dyDescent="0.3">
      <c r="A732">
        <v>756</v>
      </c>
      <c r="B732" s="13">
        <v>45894</v>
      </c>
      <c r="C732" t="s">
        <v>3282</v>
      </c>
      <c r="D732" t="s">
        <v>3287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3288</v>
      </c>
    </row>
    <row r="734" spans="1:4" x14ac:dyDescent="0.3">
      <c r="A734">
        <v>758</v>
      </c>
      <c r="B734" s="13">
        <v>45894</v>
      </c>
      <c r="C734" t="s">
        <v>2403</v>
      </c>
      <c r="D734" t="s">
        <v>3290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3291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3292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3293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3294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3298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3299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3300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3302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3303</v>
      </c>
    </row>
    <row r="744" spans="1:4" x14ac:dyDescent="0.3">
      <c r="A744">
        <v>768</v>
      </c>
      <c r="B744" s="13">
        <v>45895</v>
      </c>
      <c r="C744" t="s">
        <v>2851</v>
      </c>
      <c r="D744" t="s">
        <v>3306</v>
      </c>
    </row>
    <row r="745" spans="1:4" x14ac:dyDescent="0.3">
      <c r="A745">
        <v>769</v>
      </c>
      <c r="B745" s="13">
        <v>45895</v>
      </c>
      <c r="C745" t="s">
        <v>2851</v>
      </c>
      <c r="D745" t="s">
        <v>3307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3311</v>
      </c>
    </row>
    <row r="747" spans="1:4" x14ac:dyDescent="0.3">
      <c r="A747">
        <v>771</v>
      </c>
      <c r="B747" s="13">
        <v>45896</v>
      </c>
      <c r="C747" t="s">
        <v>3108</v>
      </c>
      <c r="D747" t="s">
        <v>3313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3314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3315</v>
      </c>
    </row>
    <row r="750" spans="1:4" x14ac:dyDescent="0.3">
      <c r="A750">
        <v>774</v>
      </c>
      <c r="B750" s="13">
        <v>45896</v>
      </c>
      <c r="C750" t="s">
        <v>2460</v>
      </c>
      <c r="D750" t="s">
        <v>3316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3324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3325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3326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3327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3328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3329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3330</v>
      </c>
    </row>
    <row r="758" spans="1:4" x14ac:dyDescent="0.3">
      <c r="A758">
        <v>782</v>
      </c>
      <c r="B758" s="13">
        <v>45898</v>
      </c>
      <c r="C758" t="s">
        <v>2991</v>
      </c>
      <c r="D758" t="s">
        <v>3334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3335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3336</v>
      </c>
    </row>
    <row r="761" spans="1:4" x14ac:dyDescent="0.3">
      <c r="A761">
        <v>785</v>
      </c>
      <c r="B761" s="13">
        <v>45898</v>
      </c>
      <c r="C761" t="s">
        <v>3194</v>
      </c>
      <c r="D761" t="s">
        <v>3337</v>
      </c>
    </row>
    <row r="762" spans="1:4" x14ac:dyDescent="0.3">
      <c r="A762">
        <v>786</v>
      </c>
      <c r="B762" s="13">
        <v>45899</v>
      </c>
      <c r="C762" t="s">
        <v>2862</v>
      </c>
      <c r="D762" t="s">
        <v>3338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3339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3346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3347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3348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3349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3350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3351</v>
      </c>
    </row>
    <row r="770" spans="1:4" x14ac:dyDescent="0.3">
      <c r="A770">
        <v>794</v>
      </c>
      <c r="B770" s="13">
        <v>45901</v>
      </c>
      <c r="C770" t="s">
        <v>2755</v>
      </c>
      <c r="D770" t="s">
        <v>3352</v>
      </c>
    </row>
    <row r="771" spans="1:4" x14ac:dyDescent="0.3">
      <c r="A771">
        <v>795</v>
      </c>
      <c r="B771" s="13">
        <v>45901</v>
      </c>
      <c r="C771" t="s">
        <v>3340</v>
      </c>
      <c r="D771" t="s">
        <v>3353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3354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3357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3358</v>
      </c>
    </row>
    <row r="775" spans="1:4" x14ac:dyDescent="0.3">
      <c r="A775">
        <v>799</v>
      </c>
      <c r="B775" s="13">
        <v>45902</v>
      </c>
      <c r="C775" t="s">
        <v>2991</v>
      </c>
      <c r="D775" t="s">
        <v>3359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3360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3361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3363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3364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3365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3366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3367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3369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3371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3374</v>
      </c>
    </row>
    <row r="786" spans="1:4" x14ac:dyDescent="0.3">
      <c r="A786">
        <v>810</v>
      </c>
      <c r="B786" s="13">
        <v>45903</v>
      </c>
      <c r="C786" t="s">
        <v>3282</v>
      </c>
      <c r="D786" t="s">
        <v>3375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3379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3380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3384</v>
      </c>
    </row>
    <row r="790" spans="1:4" x14ac:dyDescent="0.3">
      <c r="A790">
        <v>814</v>
      </c>
      <c r="B790" s="13">
        <v>45903</v>
      </c>
      <c r="C790" t="s">
        <v>3381</v>
      </c>
      <c r="D790" t="s">
        <v>3385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3386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3387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3389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3391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3392</v>
      </c>
    </row>
    <row r="796" spans="1:4" x14ac:dyDescent="0.3">
      <c r="A796">
        <v>820</v>
      </c>
      <c r="B796" s="13">
        <v>45904</v>
      </c>
      <c r="C796" t="s">
        <v>1716</v>
      </c>
      <c r="D796" t="s">
        <v>3400</v>
      </c>
    </row>
    <row r="797" spans="1:4" x14ac:dyDescent="0.3">
      <c r="A797">
        <v>821</v>
      </c>
      <c r="B797" s="13">
        <v>45904</v>
      </c>
      <c r="C797" t="s">
        <v>1467</v>
      </c>
      <c r="D797" t="s">
        <v>3401</v>
      </c>
    </row>
    <row r="798" spans="1:4" x14ac:dyDescent="0.3">
      <c r="A798">
        <v>822</v>
      </c>
      <c r="B798" s="13">
        <v>45904</v>
      </c>
      <c r="C798" t="s">
        <v>2909</v>
      </c>
      <c r="D798" t="s">
        <v>3402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3403</v>
      </c>
    </row>
    <row r="800" spans="1:4" x14ac:dyDescent="0.3">
      <c r="A800">
        <v>824</v>
      </c>
      <c r="B800" s="13">
        <v>45904</v>
      </c>
      <c r="C800" t="s">
        <v>3396</v>
      </c>
      <c r="D800" t="s">
        <v>3404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3407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3408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3409</v>
      </c>
    </row>
    <row r="804" spans="1:4" x14ac:dyDescent="0.3">
      <c r="A804">
        <v>828</v>
      </c>
      <c r="B804" s="13">
        <v>45904</v>
      </c>
      <c r="C804" t="s">
        <v>3390</v>
      </c>
      <c r="D804" t="s">
        <v>3410</v>
      </c>
    </row>
    <row r="805" spans="1:4" x14ac:dyDescent="0.3">
      <c r="A805">
        <v>829</v>
      </c>
      <c r="B805" s="13">
        <v>45904</v>
      </c>
      <c r="C805" t="s">
        <v>3390</v>
      </c>
      <c r="D805" t="s">
        <v>3411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3412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3413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3414</v>
      </c>
    </row>
    <row r="809" spans="1:4" x14ac:dyDescent="0.3">
      <c r="A809">
        <v>833</v>
      </c>
      <c r="B809" s="13">
        <v>45904</v>
      </c>
      <c r="C809" t="s">
        <v>3396</v>
      </c>
      <c r="D809" t="s">
        <v>3415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3416</v>
      </c>
    </row>
    <row r="811" spans="1:4" x14ac:dyDescent="0.3">
      <c r="A811">
        <v>835</v>
      </c>
      <c r="B811" s="13">
        <v>45904</v>
      </c>
      <c r="C811" t="s">
        <v>2909</v>
      </c>
      <c r="D811" t="s">
        <v>3417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3418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3419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3426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3427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3429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3430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3432</v>
      </c>
    </row>
    <row r="819" spans="1:4" x14ac:dyDescent="0.3">
      <c r="A819">
        <v>843</v>
      </c>
      <c r="B819" s="13">
        <v>45905</v>
      </c>
      <c r="C819" t="s">
        <v>3142</v>
      </c>
      <c r="D819" t="s">
        <v>3433</v>
      </c>
    </row>
    <row r="820" spans="1:4" x14ac:dyDescent="0.3">
      <c r="A820">
        <v>844</v>
      </c>
      <c r="B820" s="13">
        <v>45905</v>
      </c>
      <c r="C820" t="s">
        <v>3434</v>
      </c>
      <c r="D820" t="s">
        <v>3435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3436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3448</v>
      </c>
    </row>
    <row r="823" spans="1:4" x14ac:dyDescent="0.3">
      <c r="A823">
        <v>847</v>
      </c>
      <c r="B823" s="13">
        <v>45906</v>
      </c>
      <c r="C823" t="s">
        <v>3449</v>
      </c>
      <c r="D823" t="s">
        <v>3458</v>
      </c>
    </row>
    <row r="824" spans="1:4" x14ac:dyDescent="0.3">
      <c r="A824">
        <v>848</v>
      </c>
      <c r="B824" s="13">
        <v>45906</v>
      </c>
      <c r="C824" t="s">
        <v>2991</v>
      </c>
      <c r="D824" t="s">
        <v>3460</v>
      </c>
    </row>
    <row r="825" spans="1:4" x14ac:dyDescent="0.3">
      <c r="A825">
        <v>849</v>
      </c>
      <c r="B825" s="13">
        <v>45906</v>
      </c>
      <c r="C825" t="s">
        <v>3452</v>
      </c>
      <c r="D825" t="s">
        <v>3462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3464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3465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3466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3467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3470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3471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3472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3473</v>
      </c>
    </row>
    <row r="834" spans="1:4" x14ac:dyDescent="0.3">
      <c r="A834">
        <v>858</v>
      </c>
      <c r="B834" s="13">
        <v>45909</v>
      </c>
      <c r="C834" t="s">
        <v>2616</v>
      </c>
      <c r="D834" t="s">
        <v>3485</v>
      </c>
    </row>
    <row r="835" spans="1:4" x14ac:dyDescent="0.3">
      <c r="A835">
        <v>859</v>
      </c>
      <c r="B835" s="13">
        <v>45909</v>
      </c>
      <c r="C835" t="s">
        <v>2403</v>
      </c>
      <c r="D835" t="s">
        <v>3486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3487</v>
      </c>
    </row>
    <row r="837" spans="1:4" x14ac:dyDescent="0.3">
      <c r="A837">
        <v>861</v>
      </c>
      <c r="B837" s="13">
        <v>45909</v>
      </c>
      <c r="C837" t="s">
        <v>2460</v>
      </c>
      <c r="D837" t="s">
        <v>3488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3489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3490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3491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3492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3495</v>
      </c>
    </row>
    <row r="843" spans="1:4" x14ac:dyDescent="0.3">
      <c r="A843">
        <v>867</v>
      </c>
      <c r="B843" s="13">
        <v>45910</v>
      </c>
      <c r="C843" t="s">
        <v>3493</v>
      </c>
      <c r="D843" t="s">
        <v>3499</v>
      </c>
    </row>
    <row r="844" spans="1:4" x14ac:dyDescent="0.3">
      <c r="A844">
        <v>868</v>
      </c>
      <c r="B844" s="13">
        <v>45910</v>
      </c>
      <c r="C844" t="s">
        <v>1438</v>
      </c>
      <c r="D844" t="s">
        <v>3500</v>
      </c>
    </row>
    <row r="845" spans="1:4" x14ac:dyDescent="0.3">
      <c r="A845">
        <v>869</v>
      </c>
      <c r="B845" s="13">
        <v>45910</v>
      </c>
      <c r="C845" t="s">
        <v>3381</v>
      </c>
      <c r="D845" t="s">
        <v>3501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3502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3503</v>
      </c>
    </row>
    <row r="848" spans="1:4" x14ac:dyDescent="0.3">
      <c r="A848">
        <v>872</v>
      </c>
      <c r="B848" s="13">
        <v>45910</v>
      </c>
      <c r="C848" t="s">
        <v>2776</v>
      </c>
      <c r="D848" t="s">
        <v>3504</v>
      </c>
    </row>
    <row r="849" spans="1:4" x14ac:dyDescent="0.3">
      <c r="A849">
        <v>873</v>
      </c>
      <c r="B849" s="13">
        <v>45910</v>
      </c>
      <c r="C849" t="s">
        <v>2776</v>
      </c>
      <c r="D849" t="s">
        <v>3505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3506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3507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3508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3514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3515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3516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3517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3518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3521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3522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3523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3524</v>
      </c>
    </row>
    <row r="862" spans="1:4" x14ac:dyDescent="0.3">
      <c r="A862">
        <v>886</v>
      </c>
      <c r="B862" s="13">
        <v>45911</v>
      </c>
      <c r="C862" t="s">
        <v>3108</v>
      </c>
      <c r="D862" t="s">
        <v>3525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3527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3528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3529</v>
      </c>
    </row>
    <row r="866" spans="1:4" x14ac:dyDescent="0.3">
      <c r="A866">
        <v>890</v>
      </c>
      <c r="B866" s="13">
        <v>45912</v>
      </c>
      <c r="C866" t="s">
        <v>2909</v>
      </c>
      <c r="D866" t="s">
        <v>3530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3532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3533</v>
      </c>
    </row>
    <row r="869" spans="1:4" x14ac:dyDescent="0.3">
      <c r="A869">
        <v>893</v>
      </c>
      <c r="B869" s="13">
        <v>45912</v>
      </c>
      <c r="C869" t="s">
        <v>3534</v>
      </c>
      <c r="D869" t="s">
        <v>3535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3538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3541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3542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3543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3544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3545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3546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3548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3550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3551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3553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3554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3555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3556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3557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3558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3559</v>
      </c>
    </row>
    <row r="887" spans="1:4" x14ac:dyDescent="0.3">
      <c r="A887">
        <v>911</v>
      </c>
      <c r="B887" s="13">
        <v>45917</v>
      </c>
      <c r="C887" t="s">
        <v>3561</v>
      </c>
      <c r="D887" t="s">
        <v>3568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3569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3570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3572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3573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3574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3575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3587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3588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3589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3590</v>
      </c>
    </row>
    <row r="898" spans="1:4" x14ac:dyDescent="0.3">
      <c r="A898">
        <v>922</v>
      </c>
      <c r="B898" s="13">
        <v>45918</v>
      </c>
      <c r="C898" t="s">
        <v>3113</v>
      </c>
      <c r="D898" t="s">
        <v>3592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3593</v>
      </c>
    </row>
    <row r="900" spans="1:4" x14ac:dyDescent="0.3">
      <c r="A900">
        <v>924</v>
      </c>
      <c r="B900" s="13">
        <v>45918</v>
      </c>
      <c r="C900" t="s">
        <v>3441</v>
      </c>
      <c r="D900" t="s">
        <v>3594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3595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3596</v>
      </c>
    </row>
    <row r="903" spans="1:4" x14ac:dyDescent="0.3">
      <c r="A903">
        <v>927</v>
      </c>
      <c r="B903" s="13">
        <v>45918</v>
      </c>
      <c r="C903" t="s">
        <v>2802</v>
      </c>
      <c r="D903" t="s">
        <v>3597</v>
      </c>
    </row>
    <row r="904" spans="1:4" x14ac:dyDescent="0.3">
      <c r="A904">
        <v>928</v>
      </c>
      <c r="B904" s="13">
        <v>45918</v>
      </c>
      <c r="C904" t="s">
        <v>3108</v>
      </c>
      <c r="D904" t="s">
        <v>3598</v>
      </c>
    </row>
    <row r="905" spans="1:4" x14ac:dyDescent="0.3">
      <c r="A905">
        <v>929</v>
      </c>
      <c r="B905" s="13">
        <v>45918</v>
      </c>
      <c r="C905" t="s">
        <v>2697</v>
      </c>
      <c r="D905" t="s">
        <v>3599</v>
      </c>
    </row>
    <row r="906" spans="1:4" x14ac:dyDescent="0.3">
      <c r="A906">
        <v>930</v>
      </c>
      <c r="B906" s="13">
        <v>45918</v>
      </c>
      <c r="C906" t="s">
        <v>2312</v>
      </c>
      <c r="D906" t="s">
        <v>3600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3607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3608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3609</v>
      </c>
    </row>
    <row r="910" spans="1:4" x14ac:dyDescent="0.3">
      <c r="A910">
        <v>934</v>
      </c>
      <c r="B910" s="13">
        <v>45919</v>
      </c>
      <c r="C910" t="s">
        <v>2735</v>
      </c>
      <c r="D910" t="s">
        <v>3611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3619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3624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3625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3626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3627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3628</v>
      </c>
    </row>
    <row r="917" spans="1:4" x14ac:dyDescent="0.3">
      <c r="A917">
        <v>941</v>
      </c>
      <c r="B917" s="13">
        <v>45922</v>
      </c>
      <c r="C917" t="s">
        <v>2403</v>
      </c>
      <c r="D917" t="s">
        <v>3629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3630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3634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3636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3637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3638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3639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3640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3641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3643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3645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3652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3654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3655</v>
      </c>
    </row>
    <row r="931" spans="1:4" x14ac:dyDescent="0.3">
      <c r="A931">
        <v>955</v>
      </c>
      <c r="B931" s="13">
        <v>45924</v>
      </c>
      <c r="C931" t="s">
        <v>2735</v>
      </c>
      <c r="D931" t="s">
        <v>3656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3657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3705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3706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3707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3708</v>
      </c>
    </row>
    <row r="937" spans="1:4" x14ac:dyDescent="0.3">
      <c r="A937">
        <v>961</v>
      </c>
      <c r="B937" s="13">
        <v>45926</v>
      </c>
      <c r="C937" t="s">
        <v>3709</v>
      </c>
      <c r="D937" t="s">
        <v>3711</v>
      </c>
    </row>
    <row r="938" spans="1:4" x14ac:dyDescent="0.3">
      <c r="A938">
        <v>962</v>
      </c>
      <c r="B938" s="13">
        <v>45927</v>
      </c>
      <c r="C938" t="s">
        <v>3712</v>
      </c>
      <c r="D938" t="s">
        <v>3716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3719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3724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3730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3732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3733</v>
      </c>
    </row>
    <row r="944" spans="1:4" x14ac:dyDescent="0.3">
      <c r="A944">
        <v>968</v>
      </c>
      <c r="B944" s="13">
        <v>45929</v>
      </c>
      <c r="C944" t="s">
        <v>2851</v>
      </c>
      <c r="D944" t="s">
        <v>3734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3735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3737</v>
      </c>
    </row>
    <row r="947" spans="1:4" x14ac:dyDescent="0.3">
      <c r="A947">
        <v>971</v>
      </c>
      <c r="B947" s="13">
        <v>45929</v>
      </c>
      <c r="C947" t="s">
        <v>3261</v>
      </c>
      <c r="D947" t="s">
        <v>3739</v>
      </c>
    </row>
    <row r="948" spans="1:4" x14ac:dyDescent="0.3">
      <c r="A948">
        <v>972</v>
      </c>
      <c r="B948" s="13">
        <v>45929</v>
      </c>
      <c r="C948" t="s">
        <v>3452</v>
      </c>
      <c r="D948" t="s">
        <v>3741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3742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3743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3744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3745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3746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3756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3757</v>
      </c>
    </row>
    <row r="956" spans="1:4" x14ac:dyDescent="0.3">
      <c r="A956">
        <v>980</v>
      </c>
      <c r="B956" s="13">
        <v>45930</v>
      </c>
      <c r="C956" t="s">
        <v>2616</v>
      </c>
      <c r="D956" t="s">
        <v>3759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3760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3761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3762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3763</v>
      </c>
    </row>
    <row r="961" spans="1:4" x14ac:dyDescent="0.3">
      <c r="A961">
        <v>985</v>
      </c>
      <c r="B961" s="13">
        <v>45930</v>
      </c>
      <c r="C961" t="s">
        <v>3749</v>
      </c>
      <c r="D961" t="s">
        <v>3764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3798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3799</v>
      </c>
    </row>
    <row r="964" spans="1:4" x14ac:dyDescent="0.3">
      <c r="A964">
        <v>988</v>
      </c>
      <c r="B964" s="13">
        <v>45931</v>
      </c>
      <c r="C964" t="s">
        <v>1884</v>
      </c>
      <c r="D964" t="s">
        <v>3800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3801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3803</v>
      </c>
    </row>
    <row r="967" spans="1:4" x14ac:dyDescent="0.3">
      <c r="A967">
        <v>991</v>
      </c>
      <c r="B967" s="13">
        <v>45931</v>
      </c>
      <c r="C967" t="s">
        <v>3804</v>
      </c>
      <c r="D967" t="s">
        <v>3805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3810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3811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3816</v>
      </c>
    </row>
    <row r="971" spans="1:4" x14ac:dyDescent="0.3">
      <c r="A971">
        <v>995</v>
      </c>
      <c r="B971" s="13">
        <v>45932</v>
      </c>
      <c r="C971" t="s">
        <v>3807</v>
      </c>
      <c r="D971" t="s">
        <v>3818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3819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3825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3828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3829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3831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3832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3836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3842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3843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3844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3846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3847</v>
      </c>
    </row>
    <row r="984" spans="1:4" x14ac:dyDescent="0.3">
      <c r="A984">
        <v>1008</v>
      </c>
      <c r="B984" s="13">
        <v>45940</v>
      </c>
      <c r="C984" t="s">
        <v>3390</v>
      </c>
      <c r="D984" t="s">
        <v>3848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3849</v>
      </c>
    </row>
    <row r="986" spans="1:4" x14ac:dyDescent="0.3">
      <c r="A986">
        <v>1010</v>
      </c>
      <c r="B986" s="13">
        <v>45940</v>
      </c>
      <c r="C986" t="s">
        <v>2479</v>
      </c>
      <c r="D986" t="s">
        <v>3850</v>
      </c>
    </row>
    <row r="987" spans="1:4" x14ac:dyDescent="0.3">
      <c r="A987">
        <v>1011</v>
      </c>
      <c r="B987" s="13">
        <v>45940</v>
      </c>
      <c r="C987" t="s">
        <v>3804</v>
      </c>
      <c r="D987" t="s">
        <v>3851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3852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3853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3860</v>
      </c>
    </row>
    <row r="991" spans="1:4" x14ac:dyDescent="0.3">
      <c r="A991">
        <v>1015</v>
      </c>
      <c r="B991" s="13">
        <v>45940</v>
      </c>
      <c r="C991" t="s">
        <v>2479</v>
      </c>
      <c r="D991" t="s">
        <v>3861</v>
      </c>
    </row>
    <row r="992" spans="1:4" x14ac:dyDescent="0.3">
      <c r="A992">
        <v>1016</v>
      </c>
      <c r="B992" s="13">
        <v>45941</v>
      </c>
      <c r="C992" t="s">
        <v>2991</v>
      </c>
      <c r="D992" t="s">
        <v>3862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3863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3867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3869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3871</v>
      </c>
    </row>
    <row r="997" spans="1:4" x14ac:dyDescent="0.3">
      <c r="A997">
        <v>1021</v>
      </c>
      <c r="B997" s="13">
        <v>45943</v>
      </c>
      <c r="C997" t="s">
        <v>3872</v>
      </c>
      <c r="D997" t="s">
        <v>3875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3876</v>
      </c>
    </row>
    <row r="999" spans="1:4" x14ac:dyDescent="0.3">
      <c r="A999">
        <v>1023</v>
      </c>
      <c r="B999" s="13">
        <v>45943</v>
      </c>
      <c r="C999" t="s">
        <v>2611</v>
      </c>
      <c r="D999" t="s">
        <v>3877</v>
      </c>
    </row>
    <row r="1000" spans="1:4" x14ac:dyDescent="0.3">
      <c r="A1000">
        <v>1024</v>
      </c>
      <c r="B1000" s="13">
        <v>45943</v>
      </c>
      <c r="C1000" t="s">
        <v>3878</v>
      </c>
      <c r="D1000" t="s">
        <v>3879</v>
      </c>
    </row>
    <row r="1001" spans="1:4" x14ac:dyDescent="0.3">
      <c r="A1001">
        <v>1025</v>
      </c>
      <c r="B1001" s="13">
        <v>45943</v>
      </c>
      <c r="C1001" t="s">
        <v>3261</v>
      </c>
      <c r="D1001" t="s">
        <v>3880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3888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3889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3890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3892</v>
      </c>
    </row>
    <row r="1006" spans="1:4" x14ac:dyDescent="0.3">
      <c r="A1006">
        <v>1030</v>
      </c>
      <c r="B1006" s="13">
        <v>45944</v>
      </c>
      <c r="C1006" t="s">
        <v>3893</v>
      </c>
      <c r="D1006" t="s">
        <v>3896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3897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3898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3899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3900</v>
      </c>
    </row>
    <row r="1011" spans="1:4" x14ac:dyDescent="0.3">
      <c r="A1011">
        <v>1035</v>
      </c>
      <c r="B1011" s="13">
        <v>45944</v>
      </c>
      <c r="C1011" t="s">
        <v>3108</v>
      </c>
      <c r="D1011" t="s">
        <v>3902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3905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3906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3908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3909</v>
      </c>
    </row>
    <row r="1016" spans="1:4" x14ac:dyDescent="0.3">
      <c r="A1016">
        <v>1040</v>
      </c>
      <c r="B1016" s="13">
        <v>45945</v>
      </c>
      <c r="C1016" t="s">
        <v>3910</v>
      </c>
      <c r="D1016" t="s">
        <v>3914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3915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3916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3917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3919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3929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3930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3931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3932</v>
      </c>
    </row>
    <row r="1025" spans="1:4" x14ac:dyDescent="0.3">
      <c r="A1025">
        <v>1049</v>
      </c>
      <c r="B1025" s="13">
        <v>45946</v>
      </c>
      <c r="C1025" t="s">
        <v>3923</v>
      </c>
      <c r="D1025" t="s">
        <v>3933</v>
      </c>
    </row>
    <row r="1026" spans="1:4" x14ac:dyDescent="0.3">
      <c r="A1026">
        <v>1050</v>
      </c>
      <c r="B1026" s="13">
        <v>45946</v>
      </c>
      <c r="C1026" t="s">
        <v>3804</v>
      </c>
      <c r="D1026" t="s">
        <v>3934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3936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3941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3943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3945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3946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3947</v>
      </c>
    </row>
    <row r="1033" spans="1:4" x14ac:dyDescent="0.3">
      <c r="A1033">
        <v>1057</v>
      </c>
      <c r="B1033" s="13">
        <v>45950</v>
      </c>
      <c r="C1033" t="s">
        <v>3948</v>
      </c>
      <c r="D1033" t="s">
        <v>3951</v>
      </c>
    </row>
    <row r="1034" spans="1:4" x14ac:dyDescent="0.3">
      <c r="A1034">
        <v>1058</v>
      </c>
      <c r="B1034" s="13">
        <v>45950</v>
      </c>
      <c r="C1034" t="s">
        <v>2603</v>
      </c>
      <c r="D1034" t="s">
        <v>3952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3954</v>
      </c>
    </row>
    <row r="1036" spans="1:4" x14ac:dyDescent="0.3">
      <c r="A1036">
        <v>1060</v>
      </c>
      <c r="B1036" s="13">
        <v>45950</v>
      </c>
      <c r="C1036" t="s">
        <v>2403</v>
      </c>
      <c r="D1036" t="s">
        <v>3955</v>
      </c>
    </row>
    <row r="1037" spans="1:4" x14ac:dyDescent="0.3">
      <c r="A1037">
        <v>1061</v>
      </c>
      <c r="B1037" s="13">
        <v>45950</v>
      </c>
      <c r="C1037" t="s">
        <v>3957</v>
      </c>
      <c r="D1037" t="s">
        <v>3958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3959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3961</v>
      </c>
    </row>
    <row r="1040" spans="1:4" x14ac:dyDescent="0.3">
      <c r="A1040">
        <v>1064</v>
      </c>
      <c r="B1040" s="13">
        <v>45951</v>
      </c>
      <c r="C1040" t="s">
        <v>3390</v>
      </c>
      <c r="D1040" t="s">
        <v>3962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3963</v>
      </c>
    </row>
    <row r="1042" spans="1:4" x14ac:dyDescent="0.3">
      <c r="A1042">
        <v>1066</v>
      </c>
      <c r="B1042" s="13">
        <v>45951</v>
      </c>
      <c r="C1042" t="s">
        <v>3194</v>
      </c>
      <c r="D1042" t="s">
        <v>3965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3968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3969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3970</v>
      </c>
    </row>
    <row r="1046" spans="1:4" x14ac:dyDescent="0.3">
      <c r="A1046">
        <v>1070</v>
      </c>
      <c r="B1046" s="13">
        <v>45951</v>
      </c>
      <c r="C1046" t="s">
        <v>3910</v>
      </c>
      <c r="D1046" t="s">
        <v>3971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3975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3976</v>
      </c>
    </row>
    <row r="1049" spans="1:4" x14ac:dyDescent="0.3">
      <c r="A1049">
        <v>1073</v>
      </c>
      <c r="B1049" s="13">
        <v>45951</v>
      </c>
      <c r="C1049" t="s">
        <v>3977</v>
      </c>
      <c r="D1049" t="s">
        <v>3978</v>
      </c>
    </row>
    <row r="1050" spans="1:4" x14ac:dyDescent="0.3">
      <c r="A1050">
        <v>1074</v>
      </c>
      <c r="B1050" s="13">
        <v>45952</v>
      </c>
      <c r="C1050" t="s">
        <v>3979</v>
      </c>
      <c r="D1050" t="s">
        <v>3985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3986</v>
      </c>
    </row>
    <row r="1052" spans="1:4" x14ac:dyDescent="0.3">
      <c r="A1052">
        <v>1076</v>
      </c>
      <c r="B1052" s="13">
        <v>45952</v>
      </c>
      <c r="C1052" t="s">
        <v>2551</v>
      </c>
      <c r="D1052" t="s">
        <v>3987</v>
      </c>
    </row>
    <row r="1053" spans="1:4" x14ac:dyDescent="0.3">
      <c r="A1053">
        <v>1077</v>
      </c>
      <c r="B1053" s="13">
        <v>45952</v>
      </c>
      <c r="C1053" t="s">
        <v>3144</v>
      </c>
      <c r="D1053" t="s">
        <v>3988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3990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3991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3994</v>
      </c>
    </row>
    <row r="1057" spans="1:4" x14ac:dyDescent="0.3">
      <c r="A1057">
        <v>1081</v>
      </c>
      <c r="B1057" s="13">
        <v>45952</v>
      </c>
      <c r="C1057" t="s">
        <v>2403</v>
      </c>
      <c r="D1057" t="s">
        <v>3995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3996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3997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3998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3999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4000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4002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4003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4011</v>
      </c>
    </row>
    <row r="1066" spans="1:4" x14ac:dyDescent="0.3">
      <c r="A1066">
        <v>1090</v>
      </c>
      <c r="B1066" s="13">
        <v>45954</v>
      </c>
      <c r="C1066" t="s">
        <v>2697</v>
      </c>
      <c r="D1066" t="s">
        <v>4017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4018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4019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4020</v>
      </c>
    </row>
    <row r="1070" spans="1:4" x14ac:dyDescent="0.3">
      <c r="A1070">
        <v>1094</v>
      </c>
      <c r="B1070" s="13">
        <v>45955</v>
      </c>
      <c r="C1070" t="s">
        <v>4021</v>
      </c>
      <c r="D1070" t="s">
        <v>4025</v>
      </c>
    </row>
    <row r="1071" spans="1:4" x14ac:dyDescent="0.3">
      <c r="A1071">
        <v>1095</v>
      </c>
      <c r="B1071" s="13">
        <v>45955</v>
      </c>
      <c r="C1071" t="s">
        <v>2776</v>
      </c>
      <c r="D1071" t="s">
        <v>4026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4027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4028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4032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4047</v>
      </c>
    </row>
    <row r="1076" spans="1:4" x14ac:dyDescent="0.3">
      <c r="A1076">
        <v>1100</v>
      </c>
      <c r="B1076" s="13">
        <v>45957</v>
      </c>
      <c r="C1076" t="s">
        <v>4042</v>
      </c>
      <c r="D1076" t="s">
        <v>4048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4049</v>
      </c>
    </row>
    <row r="1078" spans="1:4" x14ac:dyDescent="0.3">
      <c r="A1078">
        <v>1102</v>
      </c>
      <c r="B1078" s="13">
        <v>45957</v>
      </c>
      <c r="C1078" t="s">
        <v>4038</v>
      </c>
      <c r="D1078" t="s">
        <v>4050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4051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4052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4062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4063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4073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4074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4075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4076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4077</v>
      </c>
    </row>
    <row r="1088" spans="1:4" x14ac:dyDescent="0.3">
      <c r="A1088">
        <v>1112</v>
      </c>
      <c r="B1088" s="13">
        <v>45958</v>
      </c>
      <c r="C1088" t="s">
        <v>4067</v>
      </c>
      <c r="D1088" t="s">
        <v>4078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4079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4089</v>
      </c>
    </row>
    <row r="1091" spans="1:4" x14ac:dyDescent="0.3">
      <c r="A1091">
        <v>1115</v>
      </c>
      <c r="B1091" s="13">
        <v>45959</v>
      </c>
      <c r="C1091" t="s">
        <v>3142</v>
      </c>
      <c r="D1091" t="s">
        <v>4090</v>
      </c>
    </row>
    <row r="1092" spans="1:4" x14ac:dyDescent="0.3">
      <c r="A1092">
        <v>1116</v>
      </c>
      <c r="B1092" s="13">
        <v>45959</v>
      </c>
      <c r="C1092" t="s">
        <v>4086</v>
      </c>
      <c r="D1092" t="s">
        <v>4092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4093</v>
      </c>
    </row>
    <row r="1094" spans="1:4" x14ac:dyDescent="0.3">
      <c r="A1094">
        <v>1118</v>
      </c>
      <c r="B1094" s="13">
        <v>45959</v>
      </c>
      <c r="C1094" t="s">
        <v>4021</v>
      </c>
      <c r="D1094" t="s">
        <v>4094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4095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4096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4104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4105</v>
      </c>
    </row>
    <row r="1099" spans="1:4" x14ac:dyDescent="0.3">
      <c r="A1099">
        <v>1123</v>
      </c>
      <c r="B1099" s="13">
        <v>45960</v>
      </c>
      <c r="C1099" t="s">
        <v>2957</v>
      </c>
      <c r="D1099" t="s">
        <v>4108</v>
      </c>
    </row>
    <row r="1100" spans="1:4" x14ac:dyDescent="0.3">
      <c r="A1100">
        <v>1124</v>
      </c>
      <c r="B1100" s="13">
        <v>45960</v>
      </c>
      <c r="C1100" t="s">
        <v>3194</v>
      </c>
      <c r="D1100" t="s">
        <v>4109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4110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4112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4113</v>
      </c>
    </row>
    <row r="1104" spans="1:4" x14ac:dyDescent="0.3">
      <c r="A1104">
        <v>1128</v>
      </c>
      <c r="B1104" s="13">
        <v>45960</v>
      </c>
      <c r="C1104" t="s">
        <v>4042</v>
      </c>
      <c r="D1104" t="s">
        <v>4114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4115</v>
      </c>
    </row>
    <row r="1106" spans="1:4" x14ac:dyDescent="0.3">
      <c r="A1106">
        <v>1130</v>
      </c>
      <c r="B1106" s="13">
        <v>45960</v>
      </c>
      <c r="C1106" t="s">
        <v>2697</v>
      </c>
      <c r="D1106" t="s">
        <v>4116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4117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4118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4139</v>
      </c>
    </row>
    <row r="1110" spans="1:4" x14ac:dyDescent="0.3">
      <c r="A1110">
        <v>1134</v>
      </c>
      <c r="B1110" s="13">
        <v>45961</v>
      </c>
      <c r="C1110" t="s">
        <v>4140</v>
      </c>
      <c r="D1110" t="s">
        <v>4143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4144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4145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4146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4147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4149</v>
      </c>
    </row>
    <row r="1116" spans="1:4" x14ac:dyDescent="0.3">
      <c r="A1116">
        <v>1140</v>
      </c>
      <c r="B1116" t="s">
        <v>4156</v>
      </c>
      <c r="C1116" t="s">
        <v>1716</v>
      </c>
      <c r="D1116" t="s">
        <v>4157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4160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4161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4162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4163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4164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4165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4171</v>
      </c>
    </row>
    <row r="1124" spans="1:4" x14ac:dyDescent="0.3">
      <c r="A1124">
        <v>1148</v>
      </c>
      <c r="B1124" s="13">
        <v>45965</v>
      </c>
      <c r="C1124" t="s">
        <v>2460</v>
      </c>
      <c r="D1124" t="s">
        <v>4174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4175</v>
      </c>
    </row>
    <row r="1126" spans="1:4" x14ac:dyDescent="0.3">
      <c r="A1126">
        <v>1150</v>
      </c>
      <c r="B1126" s="13">
        <v>45965</v>
      </c>
      <c r="C1126" t="s">
        <v>3957</v>
      </c>
      <c r="D1126" t="s">
        <v>4176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4177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4179</v>
      </c>
    </row>
    <row r="1129" spans="1:4" x14ac:dyDescent="0.3">
      <c r="A1129">
        <v>1153</v>
      </c>
      <c r="B1129" s="13">
        <v>45966</v>
      </c>
      <c r="C1129" t="s">
        <v>4189</v>
      </c>
      <c r="D1129" t="s">
        <v>4193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4194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4197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4198</v>
      </c>
    </row>
    <row r="1133" spans="1:4" x14ac:dyDescent="0.3">
      <c r="A1133">
        <v>1157</v>
      </c>
      <c r="B1133" s="13">
        <v>45966</v>
      </c>
      <c r="C1133" t="s">
        <v>2862</v>
      </c>
      <c r="D1133" t="s">
        <v>4199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4200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4201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4209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4210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4212</v>
      </c>
    </row>
    <row r="1139" spans="1:4" x14ac:dyDescent="0.3">
      <c r="A1139">
        <v>1163</v>
      </c>
      <c r="B1139" s="13">
        <v>45967</v>
      </c>
      <c r="C1139" t="s">
        <v>2403</v>
      </c>
      <c r="D1139" t="s">
        <v>4213</v>
      </c>
    </row>
    <row r="1140" spans="1:4" x14ac:dyDescent="0.3">
      <c r="A1140">
        <v>1164</v>
      </c>
      <c r="B1140" s="13">
        <v>45967</v>
      </c>
      <c r="C1140" t="s">
        <v>2595</v>
      </c>
      <c r="D1140" t="s">
        <v>4214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4216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4217</v>
      </c>
    </row>
    <row r="1143" spans="1:4" x14ac:dyDescent="0.3">
      <c r="A1143">
        <v>1167</v>
      </c>
      <c r="B1143" s="13">
        <v>45968</v>
      </c>
      <c r="C1143" t="s">
        <v>4021</v>
      </c>
      <c r="D1143" t="s">
        <v>4227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4228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4229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4230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4239</v>
      </c>
    </row>
    <row r="1148" spans="1:4" x14ac:dyDescent="0.3">
      <c r="A1148">
        <v>1172</v>
      </c>
      <c r="B1148" s="13">
        <v>45970</v>
      </c>
      <c r="C1148" t="s">
        <v>2489</v>
      </c>
      <c r="D1148" t="s">
        <v>4241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4244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4245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4246</v>
      </c>
    </row>
    <row r="1152" spans="1:4" x14ac:dyDescent="0.3">
      <c r="A1152">
        <v>1176</v>
      </c>
      <c r="B1152" s="13">
        <v>45971</v>
      </c>
      <c r="C1152" t="s">
        <v>2358</v>
      </c>
      <c r="D1152" t="s">
        <v>4249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4254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4256</v>
      </c>
    </row>
    <row r="1155" spans="1:4" x14ac:dyDescent="0.3">
      <c r="A1155">
        <v>1179</v>
      </c>
      <c r="B1155" s="13">
        <v>45972</v>
      </c>
      <c r="C1155" t="s">
        <v>3194</v>
      </c>
      <c r="D1155" t="s">
        <v>4258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4259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4260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4261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4273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4274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4276</v>
      </c>
    </row>
    <row r="1162" spans="1:4" x14ac:dyDescent="0.3">
      <c r="A1162">
        <v>1186</v>
      </c>
      <c r="B1162" s="13">
        <v>45973</v>
      </c>
      <c r="C1162" t="s">
        <v>3282</v>
      </c>
      <c r="D1162" t="s">
        <v>4278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4279</v>
      </c>
    </row>
    <row r="1164" spans="1:4" x14ac:dyDescent="0.3">
      <c r="A1164">
        <v>1188</v>
      </c>
      <c r="B1164" s="13">
        <v>45973</v>
      </c>
      <c r="C1164" t="s">
        <v>2603</v>
      </c>
      <c r="D1164" t="s">
        <v>4280</v>
      </c>
    </row>
    <row r="1165" spans="1:4" x14ac:dyDescent="0.3">
      <c r="A1165">
        <v>1189</v>
      </c>
      <c r="B1165" s="13">
        <v>45973</v>
      </c>
      <c r="C1165" t="s">
        <v>2765</v>
      </c>
      <c r="D1165" t="s">
        <v>4281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4282</v>
      </c>
    </row>
    <row r="1167" spans="1:4" x14ac:dyDescent="0.3">
      <c r="A1167">
        <v>1191</v>
      </c>
      <c r="B1167" s="13">
        <v>45974</v>
      </c>
      <c r="C1167" t="s">
        <v>2909</v>
      </c>
      <c r="D1167" t="s">
        <v>4291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4292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4293</v>
      </c>
    </row>
    <row r="1170" spans="1:4" x14ac:dyDescent="0.3">
      <c r="A1170">
        <v>1194</v>
      </c>
      <c r="B1170" s="13">
        <v>45974</v>
      </c>
      <c r="C1170" t="s">
        <v>4288</v>
      </c>
      <c r="D1170" t="s">
        <v>4294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4296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4297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4308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4309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4311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4312</v>
      </c>
    </row>
    <row r="1177" spans="1:4" x14ac:dyDescent="0.3">
      <c r="A1177">
        <v>1201</v>
      </c>
      <c r="B1177" s="13">
        <v>45975</v>
      </c>
      <c r="C1177" t="s">
        <v>3282</v>
      </c>
      <c r="D1177" t="s">
        <v>4313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4315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4317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4318</v>
      </c>
    </row>
    <row r="1181" spans="1:4" x14ac:dyDescent="0.3">
      <c r="A1181">
        <v>1205</v>
      </c>
      <c r="B1181" s="13">
        <v>45975</v>
      </c>
      <c r="C1181" t="s">
        <v>3194</v>
      </c>
      <c r="D1181" t="s">
        <v>4319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4320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4321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4326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4327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4328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4329</v>
      </c>
    </row>
    <row r="1188" spans="1:4" x14ac:dyDescent="0.3">
      <c r="A1188">
        <v>1212</v>
      </c>
      <c r="B1188" s="13">
        <v>45978</v>
      </c>
      <c r="C1188" t="s">
        <v>3282</v>
      </c>
      <c r="D1188" t="s">
        <v>4331</v>
      </c>
    </row>
    <row r="1189" spans="1:4" x14ac:dyDescent="0.3">
      <c r="A1189">
        <v>1213</v>
      </c>
      <c r="B1189" s="13">
        <v>45978</v>
      </c>
      <c r="C1189" t="s">
        <v>3282</v>
      </c>
      <c r="D1189" t="s">
        <v>4332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4333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4334</v>
      </c>
    </row>
    <row r="1192" spans="1:4" x14ac:dyDescent="0.3">
      <c r="A1192">
        <v>1216</v>
      </c>
      <c r="B1192" s="13">
        <v>45979</v>
      </c>
      <c r="C1192" t="s">
        <v>2697</v>
      </c>
      <c r="D1192" t="s">
        <v>4336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4338</v>
      </c>
    </row>
    <row r="1194" spans="1:4" x14ac:dyDescent="0.3">
      <c r="A1194">
        <v>1218</v>
      </c>
      <c r="B1194" s="13">
        <v>45979</v>
      </c>
      <c r="C1194" t="s">
        <v>3396</v>
      </c>
      <c r="D1194" t="s">
        <v>4339</v>
      </c>
    </row>
    <row r="1195" spans="1:4" x14ac:dyDescent="0.3">
      <c r="A1195">
        <v>1219</v>
      </c>
      <c r="B1195" s="13">
        <v>45979</v>
      </c>
      <c r="C1195" t="s">
        <v>3194</v>
      </c>
      <c r="D1195" t="s">
        <v>4340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4341</v>
      </c>
    </row>
    <row r="1197" spans="1:4" x14ac:dyDescent="0.3">
      <c r="A1197">
        <v>1221</v>
      </c>
      <c r="B1197" s="13">
        <v>45979</v>
      </c>
      <c r="C1197" t="s">
        <v>2460</v>
      </c>
      <c r="D1197" t="s">
        <v>4342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4343</v>
      </c>
    </row>
    <row r="1199" spans="1:4" x14ac:dyDescent="0.3">
      <c r="A1199">
        <v>1223</v>
      </c>
      <c r="B1199" s="13">
        <v>45979</v>
      </c>
      <c r="C1199" t="s">
        <v>4344</v>
      </c>
      <c r="D1199" t="s">
        <v>4345</v>
      </c>
    </row>
    <row r="1200" spans="1:4" x14ac:dyDescent="0.3">
      <c r="A1200">
        <v>1224</v>
      </c>
      <c r="B1200" s="13">
        <v>45980</v>
      </c>
      <c r="C1200" t="s">
        <v>2611</v>
      </c>
      <c r="D1200" t="s">
        <v>4359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4360</v>
      </c>
    </row>
    <row r="1202" spans="1:4" x14ac:dyDescent="0.3">
      <c r="A1202">
        <v>1226</v>
      </c>
      <c r="B1202" s="13">
        <v>45980</v>
      </c>
      <c r="C1202" t="s">
        <v>2489</v>
      </c>
      <c r="D1202" t="s">
        <v>4361</v>
      </c>
    </row>
    <row r="1203" spans="1:4" x14ac:dyDescent="0.3">
      <c r="A1203">
        <v>1227</v>
      </c>
      <c r="B1203" s="13">
        <v>45980</v>
      </c>
      <c r="C1203" t="s">
        <v>4349</v>
      </c>
      <c r="D1203" t="s">
        <v>4362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4363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4365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4374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4375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4376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4390</v>
      </c>
    </row>
    <row r="1210" spans="1:4" x14ac:dyDescent="0.3">
      <c r="A1210">
        <v>1234</v>
      </c>
      <c r="B1210" s="13">
        <v>45982</v>
      </c>
      <c r="C1210" t="s">
        <v>2765</v>
      </c>
      <c r="D1210" t="s">
        <v>4393</v>
      </c>
    </row>
    <row r="1211" spans="1:4" x14ac:dyDescent="0.3">
      <c r="A1211">
        <v>1235</v>
      </c>
      <c r="B1211" s="13">
        <v>45982</v>
      </c>
      <c r="C1211" t="s">
        <v>3282</v>
      </c>
      <c r="D1211" t="s">
        <v>4395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4396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4397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4398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4404</v>
      </c>
    </row>
    <row r="1216" spans="1:4" x14ac:dyDescent="0.3">
      <c r="A1216">
        <v>1240</v>
      </c>
      <c r="B1216" s="13">
        <v>45985</v>
      </c>
      <c r="C1216" t="s">
        <v>3534</v>
      </c>
      <c r="D1216" t="s">
        <v>4409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4412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4414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4415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4416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4418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4420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4422</v>
      </c>
    </row>
    <row r="1224" spans="1:4" x14ac:dyDescent="0.3">
      <c r="A1224">
        <v>1248</v>
      </c>
      <c r="B1224" s="13">
        <v>45985</v>
      </c>
      <c r="C1224" t="s">
        <v>3282</v>
      </c>
      <c r="D1224" t="s">
        <v>4423</v>
      </c>
    </row>
    <row r="1225" spans="1:4" x14ac:dyDescent="0.3">
      <c r="A1225">
        <v>1249</v>
      </c>
      <c r="B1225" s="13">
        <v>45985</v>
      </c>
      <c r="C1225" t="s">
        <v>4426</v>
      </c>
      <c r="D1225" t="s">
        <v>4428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4432</v>
      </c>
    </row>
    <row r="1227" spans="1:4" x14ac:dyDescent="0.3">
      <c r="A1227">
        <v>1251</v>
      </c>
      <c r="B1227" s="13">
        <v>45986</v>
      </c>
      <c r="C1227" t="s">
        <v>4433</v>
      </c>
      <c r="D1227" t="s">
        <v>4436</v>
      </c>
    </row>
    <row r="1228" spans="1:4" x14ac:dyDescent="0.3">
      <c r="A1228">
        <v>1252</v>
      </c>
      <c r="B1228" s="13">
        <v>45986</v>
      </c>
      <c r="C1228" t="s">
        <v>2595</v>
      </c>
      <c r="D1228" t="s">
        <v>4437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4446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4447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4448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4449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4450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4451</v>
      </c>
    </row>
    <row r="1235" spans="1:4" x14ac:dyDescent="0.3">
      <c r="A1235">
        <v>1259</v>
      </c>
      <c r="B1235" s="13">
        <v>45988</v>
      </c>
      <c r="C1235" t="s">
        <v>4458</v>
      </c>
      <c r="D1235" t="s">
        <v>4463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4464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4465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4466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4467</v>
      </c>
    </row>
    <row r="1240" spans="1:4" x14ac:dyDescent="0.3">
      <c r="A1240">
        <v>1264</v>
      </c>
      <c r="B1240" s="13">
        <v>45988</v>
      </c>
      <c r="C1240" t="s">
        <v>2718</v>
      </c>
      <c r="D1240" t="s">
        <v>4468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4471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4472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4474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4475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4476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4479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4485</v>
      </c>
    </row>
    <row r="1248" spans="1:4" x14ac:dyDescent="0.3">
      <c r="A1248">
        <v>1272</v>
      </c>
      <c r="B1248" s="13">
        <v>45992</v>
      </c>
      <c r="C1248" t="s">
        <v>4482</v>
      </c>
      <c r="D1248" t="s">
        <v>4486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4487</v>
      </c>
    </row>
    <row r="1250" spans="1:4" x14ac:dyDescent="0.3">
      <c r="A1250">
        <v>1274</v>
      </c>
      <c r="B1250" s="13">
        <v>45993</v>
      </c>
      <c r="C1250" t="s">
        <v>4490</v>
      </c>
      <c r="D1250" t="s">
        <v>4496</v>
      </c>
    </row>
    <row r="1251" spans="1:4" x14ac:dyDescent="0.3">
      <c r="A1251">
        <v>1275</v>
      </c>
      <c r="B1251" s="13">
        <v>45993</v>
      </c>
      <c r="C1251" t="s">
        <v>4021</v>
      </c>
      <c r="D1251" t="s">
        <v>4497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4498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4503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4504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4505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4506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4507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4508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4509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4517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4518</v>
      </c>
    </row>
    <row r="1262" spans="1:4" x14ac:dyDescent="0.3">
      <c r="A1262">
        <v>1286</v>
      </c>
      <c r="B1262" s="13">
        <v>45995</v>
      </c>
      <c r="C1262" t="s">
        <v>4514</v>
      </c>
      <c r="D1262" t="s">
        <v>4519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4525</v>
      </c>
    </row>
    <row r="1264" spans="1:4" x14ac:dyDescent="0.3">
      <c r="A1264">
        <v>1288</v>
      </c>
      <c r="B1264" s="13">
        <v>45996</v>
      </c>
      <c r="C1264" t="s">
        <v>2551</v>
      </c>
      <c r="D1264" t="s">
        <v>4526</v>
      </c>
    </row>
    <row r="1265" spans="1:4" x14ac:dyDescent="0.3">
      <c r="A1265">
        <v>1289</v>
      </c>
      <c r="B1265" s="13">
        <v>45996</v>
      </c>
      <c r="C1265" t="s">
        <v>4189</v>
      </c>
      <c r="D1265" t="s">
        <v>4527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4528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4529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1"/>
  <sheetViews>
    <sheetView zoomScaleNormal="100" workbookViewId="0">
      <pane xSplit="1" ySplit="1" topLeftCell="B180" activePane="bottomRight" state="frozen"/>
      <selection activeCell="N26" sqref="N26"/>
      <selection pane="topRight" activeCell="N26" sqref="N26"/>
      <selection pane="bottomLeft" activeCell="N26" sqref="N26"/>
      <selection pane="bottomRight" activeCell="B204" sqref="B204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213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2585</v>
      </c>
      <c r="C3" t="s">
        <v>2586</v>
      </c>
      <c r="E3" t="s">
        <v>2587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1269</v>
      </c>
      <c r="C4" t="s">
        <v>3631</v>
      </c>
      <c r="E4" t="s">
        <v>3632</v>
      </c>
      <c r="F4" t="s">
        <v>963</v>
      </c>
      <c r="G4" t="s">
        <v>3633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1270</v>
      </c>
      <c r="C6" t="s">
        <v>2588</v>
      </c>
      <c r="E6" t="s">
        <v>2589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2610000</v>
      </c>
    </row>
    <row r="11" spans="1:1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3927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3318</v>
      </c>
      <c r="F13" t="s">
        <v>32</v>
      </c>
      <c r="G13" t="s">
        <v>3308</v>
      </c>
      <c r="H13" s="194">
        <f>SUMIF(주문_리스트!C:C,거래처!B13,주문_리스트!K:K)+SUMIF(주문_리스트!C:C,거래처!B13,주문_리스트!L:L)-1320000</f>
        <v>0</v>
      </c>
      <c r="I13" s="52" t="s">
        <v>4348</v>
      </c>
    </row>
    <row r="14" spans="1:11" x14ac:dyDescent="0.3">
      <c r="A14" s="47">
        <v>13</v>
      </c>
      <c r="B14" t="s">
        <v>1278</v>
      </c>
      <c r="C14" t="s">
        <v>2496</v>
      </c>
      <c r="E14" t="s">
        <v>3785</v>
      </c>
      <c r="F14" t="s">
        <v>3780</v>
      </c>
      <c r="G14" t="s">
        <v>3786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16063000.200000003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9483000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1099999.6999999993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  <c r="I21" s="52" t="s">
        <v>4348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1815000</v>
      </c>
    </row>
    <row r="23" spans="1:13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1288</v>
      </c>
      <c r="C24" t="s">
        <v>3382</v>
      </c>
      <c r="E24" t="s">
        <v>3383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3512</v>
      </c>
    </row>
    <row r="25" spans="1:13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3447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x14ac:dyDescent="0.3">
      <c r="A33" s="47">
        <v>32</v>
      </c>
      <c r="B33" t="s">
        <v>1293</v>
      </c>
      <c r="C33" t="s">
        <v>3319</v>
      </c>
      <c r="E33" t="s">
        <v>3320</v>
      </c>
      <c r="F33" t="s">
        <v>3321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3606</v>
      </c>
    </row>
    <row r="34" spans="1:9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3084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1980000</v>
      </c>
    </row>
    <row r="38" spans="1:9" x14ac:dyDescent="0.3">
      <c r="A38" s="47">
        <v>37</v>
      </c>
      <c r="B38" t="s">
        <v>1035</v>
      </c>
      <c r="C38" t="s">
        <v>966</v>
      </c>
      <c r="E38" t="s">
        <v>3794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1176999.9000000004</v>
      </c>
    </row>
    <row r="39" spans="1:9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4400</v>
      </c>
    </row>
    <row r="40" spans="1:9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 s="47">
        <v>43</v>
      </c>
      <c r="B44" t="s">
        <v>1302</v>
      </c>
      <c r="C44" t="s">
        <v>2637</v>
      </c>
      <c r="E44" t="s">
        <v>2638</v>
      </c>
      <c r="F44" t="s">
        <v>963</v>
      </c>
      <c r="G44" t="s">
        <v>2639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1304</v>
      </c>
      <c r="C46" t="s">
        <v>2435</v>
      </c>
      <c r="E46" t="s">
        <v>2437</v>
      </c>
      <c r="F46" t="s">
        <v>1179</v>
      </c>
      <c r="G46" t="s">
        <v>2436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3854</v>
      </c>
    </row>
    <row r="51" spans="1:9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2619</v>
      </c>
      <c r="F54" t="s">
        <v>32</v>
      </c>
      <c r="G54" t="s">
        <v>2620</v>
      </c>
      <c r="H54" s="194">
        <f>SUMIF(주문_리스트!C:C,거래처!B54,주문_리스트!K:K)+SUMIF(주문_리스트!C:C,거래처!B54,주문_리스트!L:L)-4015000</f>
        <v>50000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1315</v>
      </c>
      <c r="C62" t="s">
        <v>2598</v>
      </c>
      <c r="E62" t="s">
        <v>2599</v>
      </c>
      <c r="F62" t="s">
        <v>2600</v>
      </c>
      <c r="G62" t="s">
        <v>2601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1318</v>
      </c>
      <c r="C65" t="s">
        <v>2613</v>
      </c>
      <c r="E65" t="s">
        <v>2614</v>
      </c>
      <c r="F65" t="s">
        <v>33</v>
      </c>
      <c r="G65" t="s">
        <v>3864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4400</v>
      </c>
    </row>
    <row r="69" spans="1:9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2438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1323</v>
      </c>
      <c r="C71" t="s">
        <v>2497</v>
      </c>
      <c r="E71" t="s">
        <v>2498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4425</v>
      </c>
    </row>
    <row r="72" spans="1:9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4454</v>
      </c>
    </row>
    <row r="73" spans="1:9" x14ac:dyDescent="0.3">
      <c r="A73" s="47">
        <v>72</v>
      </c>
      <c r="B73" t="s">
        <v>1482</v>
      </c>
      <c r="C73" t="s">
        <v>1483</v>
      </c>
      <c r="E73" t="s">
        <v>3779</v>
      </c>
      <c r="F73" t="s">
        <v>3780</v>
      </c>
      <c r="G73" t="s">
        <v>3781</v>
      </c>
      <c r="H73" s="194">
        <f>SUMIF(주문_리스트!C:C,거래처!B73,주문_리스트!K:K)+SUMIF(주문_리스트!C:C,거래처!B73,주문_리스트!L:L)-3100000+1500000</f>
        <v>0</v>
      </c>
    </row>
    <row r="74" spans="1:9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3839</v>
      </c>
      <c r="H74" s="194">
        <f>SUMIF(주문_리스트!C:C,거래처!B74,주문_리스트!K:K)+SUMIF(주문_리스트!C:C,거래처!B74,주문_리스트!L:L)-1500000</f>
        <v>0</v>
      </c>
    </row>
    <row r="75" spans="1:9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9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4454</v>
      </c>
    </row>
    <row r="78" spans="1:9" x14ac:dyDescent="0.3">
      <c r="A78" s="47">
        <v>77</v>
      </c>
      <c r="B78" t="s">
        <v>1329</v>
      </c>
      <c r="C78" t="s">
        <v>3397</v>
      </c>
      <c r="E78" t="s">
        <v>3398</v>
      </c>
      <c r="F78" t="s">
        <v>963</v>
      </c>
      <c r="G78" t="s">
        <v>3399</v>
      </c>
      <c r="H78" s="194">
        <f>SUMIF(주문_리스트!C:C,거래처!B78,주문_리스트!K:K)+SUMIF(주문_리스트!C:C,거래처!B78,주문_리스트!L:L)</f>
        <v>0</v>
      </c>
      <c r="I78" s="52" t="s">
        <v>4348</v>
      </c>
    </row>
    <row r="79" spans="1:9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0</v>
      </c>
    </row>
    <row r="80" spans="1:9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9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9" x14ac:dyDescent="0.3">
      <c r="A82" s="47">
        <v>81</v>
      </c>
      <c r="B82" t="s">
        <v>1333</v>
      </c>
      <c r="C82" t="s">
        <v>3372</v>
      </c>
      <c r="E82" t="s">
        <v>3373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3083</v>
      </c>
    </row>
    <row r="83" spans="1:9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9" x14ac:dyDescent="0.3">
      <c r="A84" s="47">
        <v>83</v>
      </c>
      <c r="B84" t="s">
        <v>1335</v>
      </c>
      <c r="C84" t="s">
        <v>1170</v>
      </c>
      <c r="E84" t="s">
        <v>3792</v>
      </c>
      <c r="F84" t="s">
        <v>3780</v>
      </c>
      <c r="G84" t="s">
        <v>3793</v>
      </c>
      <c r="H84" s="194">
        <f>SUMIF(주문_리스트!C:C,거래처!B84,주문_리스트!K:K)+SUMIF(주문_리스트!C:C,거래처!B84,주문_리스트!L:L)-1100000</f>
        <v>0</v>
      </c>
    </row>
    <row r="85" spans="1:9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9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9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9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I88" s="52" t="s">
        <v>3748</v>
      </c>
    </row>
    <row r="89" spans="1:9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9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9" x14ac:dyDescent="0.3">
      <c r="A91" s="47">
        <v>90</v>
      </c>
      <c r="B91" t="s">
        <v>1342</v>
      </c>
      <c r="C91" t="s">
        <v>2383</v>
      </c>
      <c r="E91" t="s">
        <v>2384</v>
      </c>
      <c r="F91" t="s">
        <v>2385</v>
      </c>
      <c r="H91" s="194">
        <f>SUMIF(주문_리스트!C:C,거래처!B91,주문_리스트!K:K)+SUMIF(주문_리스트!C:C,거래처!B91,주문_리스트!L:L)-700000</f>
        <v>0</v>
      </c>
      <c r="I91" s="52" t="s">
        <v>2940</v>
      </c>
    </row>
    <row r="92" spans="1:9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4070000.0999999996</v>
      </c>
    </row>
    <row r="93" spans="1:9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9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1826500</v>
      </c>
    </row>
    <row r="95" spans="1:9" x14ac:dyDescent="0.3">
      <c r="A95" s="47">
        <v>94</v>
      </c>
      <c r="B95" t="s">
        <v>1345</v>
      </c>
      <c r="C95" t="s">
        <v>1807</v>
      </c>
      <c r="E95" t="s">
        <v>3787</v>
      </c>
      <c r="F95" t="s">
        <v>3780</v>
      </c>
      <c r="G95" t="s">
        <v>3788</v>
      </c>
      <c r="H95" s="194">
        <f>SUMIF(주문_리스트!C:C,거래처!B95,주문_리스트!K:K)+SUMIF(주문_리스트!C:C,거래처!B95,주문_리스트!L:L)-715000</f>
        <v>0</v>
      </c>
    </row>
    <row r="96" spans="1:9" x14ac:dyDescent="0.3">
      <c r="A96" s="47">
        <v>95</v>
      </c>
      <c r="B96" t="s">
        <v>1346</v>
      </c>
      <c r="C96" t="s">
        <v>3584</v>
      </c>
      <c r="E96" t="s">
        <v>3585</v>
      </c>
      <c r="F96" t="s">
        <v>963</v>
      </c>
      <c r="G96" t="s">
        <v>3586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0</v>
      </c>
    </row>
    <row r="98" spans="1:9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3484</v>
      </c>
      <c r="H99" s="194">
        <f>SUMIF(주문_리스트!C:C,거래처!B99,주문_리스트!K:K)+SUMIF(주문_리스트!C:C,거래처!B99,주문_리스트!L:L)</f>
        <v>0</v>
      </c>
      <c r="I99" s="52" t="s">
        <v>4250</v>
      </c>
    </row>
    <row r="100" spans="1:9" x14ac:dyDescent="0.3">
      <c r="A100" s="47">
        <v>99</v>
      </c>
      <c r="B100" t="s">
        <v>2431</v>
      </c>
      <c r="C100" t="s">
        <v>2432</v>
      </c>
      <c r="E100" t="s">
        <v>2433</v>
      </c>
      <c r="F100" t="s">
        <v>2434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9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3928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3835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3121</v>
      </c>
      <c r="C107" t="s">
        <v>3122</v>
      </c>
      <c r="E107" t="s">
        <v>3123</v>
      </c>
      <c r="F107" t="s">
        <v>963</v>
      </c>
      <c r="G107" t="s">
        <v>3124</v>
      </c>
      <c r="H107" s="194">
        <f>SUMIF(주문_리스트!C:C,거래처!B107,주문_리스트!K:K)+SUMIF(주문_리스트!C:C,거래처!B107,주문_리스트!L:L)-450000</f>
        <v>600000</v>
      </c>
    </row>
    <row r="108" spans="1:9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3881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5213000</v>
      </c>
    </row>
    <row r="110" spans="1:9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9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9" x14ac:dyDescent="0.3">
      <c r="A115" s="47">
        <v>114</v>
      </c>
      <c r="B115" t="s">
        <v>4022</v>
      </c>
      <c r="C115" t="s">
        <v>4023</v>
      </c>
      <c r="E115" t="s">
        <v>4024</v>
      </c>
      <c r="F115" t="s">
        <v>4033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</row>
    <row r="117" spans="1:9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2856</v>
      </c>
    </row>
    <row r="118" spans="1:9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 s="47">
        <v>118</v>
      </c>
      <c r="B119" t="s">
        <v>4268</v>
      </c>
      <c r="C119" t="s">
        <v>4269</v>
      </c>
      <c r="E119" t="s">
        <v>4270</v>
      </c>
      <c r="F119" t="s">
        <v>4271</v>
      </c>
      <c r="G119" t="s">
        <v>4272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1320000</v>
      </c>
    </row>
    <row r="121" spans="1:9" x14ac:dyDescent="0.3">
      <c r="A121" s="47">
        <v>120</v>
      </c>
      <c r="B121" t="s">
        <v>2484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1832</v>
      </c>
      <c r="C126" t="s">
        <v>3090</v>
      </c>
      <c r="E126" t="s">
        <v>3091</v>
      </c>
      <c r="F126" t="s">
        <v>963</v>
      </c>
      <c r="G126" t="s">
        <v>3092</v>
      </c>
      <c r="H126" s="194">
        <v>0</v>
      </c>
    </row>
    <row r="127" spans="1:9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4346</v>
      </c>
      <c r="G129" t="s">
        <v>4347</v>
      </c>
      <c r="H129" s="194">
        <f>SUMIF(주문_리스트!C:C,거래처!B129,주문_리스트!K:K)+SUMIF(주문_리스트!C:C,거래처!B129,주문_리스트!L:L)</f>
        <v>0</v>
      </c>
      <c r="I129" s="52" t="s">
        <v>4348</v>
      </c>
    </row>
    <row r="130" spans="1:9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2777</v>
      </c>
      <c r="C132" t="s">
        <v>2778</v>
      </c>
      <c r="E132" t="s">
        <v>2779</v>
      </c>
      <c r="F132" t="s">
        <v>2780</v>
      </c>
      <c r="G132" t="s">
        <v>2781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3297</v>
      </c>
    </row>
    <row r="135" spans="1:9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3606</v>
      </c>
    </row>
    <row r="137" spans="1:9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2750</v>
      </c>
      <c r="C138" t="s">
        <v>2751</v>
      </c>
      <c r="E138" t="s">
        <v>2752</v>
      </c>
      <c r="F138" t="s">
        <v>2753</v>
      </c>
      <c r="G138" t="s">
        <v>2754</v>
      </c>
      <c r="H138" s="194">
        <f>SUMIF(주문_리스트!C:C,거래처!B138,주문_리스트!K:K)+SUMIF(주문_리스트!C:C,거래처!B138,주문_리스트!L:L)</f>
        <v>0</v>
      </c>
      <c r="I138" s="52" t="s">
        <v>4298</v>
      </c>
    </row>
    <row r="139" spans="1:9" x14ac:dyDescent="0.3">
      <c r="A139" s="47">
        <v>138</v>
      </c>
      <c r="B139" t="s">
        <v>2368</v>
      </c>
      <c r="C139" t="s">
        <v>2369</v>
      </c>
      <c r="E139" t="s">
        <v>2370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2251</v>
      </c>
      <c r="C140" t="s">
        <v>2351</v>
      </c>
      <c r="E140" t="s">
        <v>2352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2358</v>
      </c>
      <c r="C141" t="s">
        <v>2359</v>
      </c>
      <c r="E141" t="s">
        <v>2360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2364</v>
      </c>
      <c r="C142" t="s">
        <v>2365</v>
      </c>
      <c r="E142" t="s">
        <v>2366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2374</v>
      </c>
      <c r="C143" t="s">
        <v>2375</v>
      </c>
      <c r="E143" t="s">
        <v>2376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2461</v>
      </c>
      <c r="C144" t="s">
        <v>2462</v>
      </c>
      <c r="E144" t="s">
        <v>2464</v>
      </c>
      <c r="F144" t="s">
        <v>2463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2465</v>
      </c>
      <c r="C145" t="s">
        <v>2941</v>
      </c>
      <c r="E145" t="s">
        <v>2942</v>
      </c>
      <c r="F145" t="s">
        <v>963</v>
      </c>
      <c r="G145" t="s">
        <v>2943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2480</v>
      </c>
      <c r="C146" t="s">
        <v>2481</v>
      </c>
      <c r="E146" t="s">
        <v>2482</v>
      </c>
      <c r="F146" t="s">
        <v>963</v>
      </c>
      <c r="G146" t="s">
        <v>2483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2670</v>
      </c>
      <c r="C147" t="s">
        <v>2668</v>
      </c>
      <c r="E147" t="s">
        <v>2669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2554</v>
      </c>
      <c r="C148" t="s">
        <v>2555</v>
      </c>
      <c r="E148" t="s">
        <v>3782</v>
      </c>
      <c r="F148" t="s">
        <v>3783</v>
      </c>
      <c r="G148" t="s">
        <v>3784</v>
      </c>
      <c r="H148" s="194">
        <f>SUMIF(주문_리스트!C:C,거래처!B148,주문_리스트!K:K)+SUMIF(주문_리스트!C:C,거래처!B148,주문_리스트!L:L)</f>
        <v>900000</v>
      </c>
    </row>
    <row r="149" spans="1:9" x14ac:dyDescent="0.3">
      <c r="A149" s="47">
        <v>148</v>
      </c>
      <c r="B149" t="s">
        <v>2626</v>
      </c>
      <c r="C149" t="s">
        <v>2627</v>
      </c>
      <c r="D149" t="s">
        <v>2628</v>
      </c>
      <c r="E149" t="s">
        <v>2629</v>
      </c>
      <c r="F149" t="s">
        <v>32</v>
      </c>
      <c r="G149" t="s">
        <v>2630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2697</v>
      </c>
      <c r="C150" t="s">
        <v>2698</v>
      </c>
      <c r="E150" t="s">
        <v>2699</v>
      </c>
      <c r="F150" t="s">
        <v>963</v>
      </c>
      <c r="G150" t="s">
        <v>2700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2725</v>
      </c>
      <c r="C151" t="s">
        <v>2726</v>
      </c>
      <c r="E151" t="s">
        <v>2727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2735</v>
      </c>
      <c r="C152" t="s">
        <v>2736</v>
      </c>
      <c r="E152" t="s">
        <v>2737</v>
      </c>
      <c r="F152" t="s">
        <v>963</v>
      </c>
      <c r="G152" t="s">
        <v>2738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2755</v>
      </c>
      <c r="C153" t="s">
        <v>2756</v>
      </c>
      <c r="E153" t="s">
        <v>2757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2762</v>
      </c>
      <c r="C154" t="s">
        <v>2763</v>
      </c>
      <c r="E154" t="s">
        <v>2764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2782</v>
      </c>
      <c r="C155" t="s">
        <v>2783</v>
      </c>
      <c r="E155" t="s">
        <v>2784</v>
      </c>
      <c r="F155" t="s">
        <v>1179</v>
      </c>
      <c r="G155" t="s">
        <v>2785</v>
      </c>
      <c r="H155" s="194">
        <f>SUMIF(주문_리스트!C:C,거래처!B155,주문_리스트!K:K)+SUMIF(주문_리스트!C:C,거래처!B155,주문_리스트!L:L)</f>
        <v>0</v>
      </c>
      <c r="I155" s="52" t="s">
        <v>3076</v>
      </c>
    </row>
    <row r="156" spans="1:9" x14ac:dyDescent="0.3">
      <c r="A156" s="47">
        <v>155</v>
      </c>
      <c r="B156" t="s">
        <v>2802</v>
      </c>
      <c r="C156" t="s">
        <v>2803</v>
      </c>
      <c r="E156" t="s">
        <v>2804</v>
      </c>
      <c r="F156" t="s">
        <v>976</v>
      </c>
      <c r="G156" t="s">
        <v>2805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2853</v>
      </c>
      <c r="C157" t="s">
        <v>2859</v>
      </c>
      <c r="E157" t="s">
        <v>2860</v>
      </c>
      <c r="F157" t="s">
        <v>976</v>
      </c>
      <c r="G157" t="s">
        <v>3251</v>
      </c>
      <c r="H157" s="194">
        <f>SUMIF(주문_리스트!C:C,거래처!B157,주문_리스트!K:K)+SUMIF(주문_리스트!C:C,거래처!B157,주문_리스트!L:L)</f>
        <v>0</v>
      </c>
      <c r="I157" s="52" t="s">
        <v>3748</v>
      </c>
    </row>
    <row r="158" spans="1:9" x14ac:dyDescent="0.3">
      <c r="A158" s="47">
        <v>157</v>
      </c>
      <c r="B158" t="s">
        <v>2862</v>
      </c>
      <c r="C158" t="s">
        <v>2863</v>
      </c>
      <c r="E158" t="s">
        <v>2864</v>
      </c>
      <c r="F158" t="s">
        <v>1179</v>
      </c>
      <c r="G158" t="s">
        <v>2873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2866</v>
      </c>
      <c r="C159" t="s">
        <v>2867</v>
      </c>
      <c r="E159" t="s">
        <v>2868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2883</v>
      </c>
      <c r="C160" t="s">
        <v>2884</v>
      </c>
      <c r="E160" t="s">
        <v>2885</v>
      </c>
      <c r="F160" t="s">
        <v>963</v>
      </c>
      <c r="G160" t="s">
        <v>2886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2889</v>
      </c>
      <c r="C161" t="s">
        <v>2890</v>
      </c>
      <c r="E161" t="s">
        <v>2891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2909</v>
      </c>
      <c r="C162" t="s">
        <v>2910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2923</v>
      </c>
      <c r="C163" t="s">
        <v>2924</v>
      </c>
      <c r="E163" t="s">
        <v>2925</v>
      </c>
      <c r="F163" t="s">
        <v>976</v>
      </c>
      <c r="G163" t="s">
        <v>2926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2928</v>
      </c>
      <c r="C164" t="s">
        <v>2929</v>
      </c>
      <c r="E164" t="s">
        <v>2930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2940</v>
      </c>
    </row>
    <row r="165" spans="1:9" x14ac:dyDescent="0.3">
      <c r="A165" s="47">
        <v>164</v>
      </c>
      <c r="B165" t="s">
        <v>2935</v>
      </c>
      <c r="C165" t="s">
        <v>2924</v>
      </c>
      <c r="E165" t="s">
        <v>2925</v>
      </c>
      <c r="F165" t="s">
        <v>976</v>
      </c>
      <c r="G165" t="s">
        <v>2926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2957</v>
      </c>
      <c r="C166" t="s">
        <v>2958</v>
      </c>
      <c r="E166" t="s">
        <v>2959</v>
      </c>
      <c r="F166" t="s">
        <v>963</v>
      </c>
      <c r="G166" t="s">
        <v>2960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3014</v>
      </c>
      <c r="C167" t="s">
        <v>3015</v>
      </c>
      <c r="E167" t="s">
        <v>3016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3022</v>
      </c>
      <c r="C168" t="s">
        <v>3023</v>
      </c>
      <c r="D168" t="s">
        <v>3024</v>
      </c>
      <c r="E168" t="s">
        <v>3025</v>
      </c>
      <c r="F168" t="s">
        <v>976</v>
      </c>
      <c r="G168" t="s">
        <v>3026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3070</v>
      </c>
      <c r="C169" t="s">
        <v>3071</v>
      </c>
      <c r="E169" t="s">
        <v>3072</v>
      </c>
      <c r="F169" t="s">
        <v>976</v>
      </c>
      <c r="G169" t="s">
        <v>3073</v>
      </c>
      <c r="H169" s="194">
        <f>SUMIF(주문_리스트!C:C,거래처!B169,주문_리스트!K:K)+SUMIF(주문_리스트!C:C,거래처!B169,주문_리스트!L:L)</f>
        <v>0</v>
      </c>
      <c r="I169" s="52" t="s">
        <v>3076</v>
      </c>
    </row>
    <row r="170" spans="1:9" x14ac:dyDescent="0.3">
      <c r="A170" s="47">
        <v>169</v>
      </c>
      <c r="B170" t="s">
        <v>3113</v>
      </c>
      <c r="C170" t="s">
        <v>3114</v>
      </c>
      <c r="E170" t="s">
        <v>3115</v>
      </c>
      <c r="F170" t="s">
        <v>963</v>
      </c>
      <c r="G170" t="s">
        <v>3116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3144</v>
      </c>
      <c r="C171" t="s">
        <v>3145</v>
      </c>
      <c r="E171" t="s">
        <v>3146</v>
      </c>
      <c r="F171" t="s">
        <v>976</v>
      </c>
      <c r="G171" t="s">
        <v>3147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3176</v>
      </c>
      <c r="C172" t="s">
        <v>3177</v>
      </c>
      <c r="E172" t="s">
        <v>3178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3180</v>
      </c>
      <c r="C173" t="s">
        <v>3181</v>
      </c>
      <c r="E173" t="s">
        <v>3182</v>
      </c>
      <c r="F173" t="s">
        <v>32</v>
      </c>
      <c r="G173" t="s">
        <v>3187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3202</v>
      </c>
      <c r="C174" t="s">
        <v>3203</v>
      </c>
      <c r="E174" t="s">
        <v>3204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3255</v>
      </c>
      <c r="C175" t="s">
        <v>3256</v>
      </c>
      <c r="E175" t="s">
        <v>3257</v>
      </c>
      <c r="F175" t="s">
        <v>1179</v>
      </c>
      <c r="G175" t="s">
        <v>2785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3725</v>
      </c>
      <c r="C176" t="s">
        <v>3726</v>
      </c>
      <c r="E176" t="s">
        <v>3727</v>
      </c>
      <c r="F176" t="s">
        <v>3728</v>
      </c>
      <c r="G176" t="s">
        <v>3727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3282</v>
      </c>
      <c r="C177" t="s">
        <v>3283</v>
      </c>
      <c r="E177" t="s">
        <v>3284</v>
      </c>
      <c r="F177" t="s">
        <v>976</v>
      </c>
      <c r="G177" t="s">
        <v>3285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3341</v>
      </c>
      <c r="C178" t="s">
        <v>3342</v>
      </c>
      <c r="E178" t="s">
        <v>3343</v>
      </c>
      <c r="F178" t="s">
        <v>3344</v>
      </c>
      <c r="G178" t="s">
        <v>3345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3393</v>
      </c>
      <c r="C179" t="s">
        <v>3394</v>
      </c>
      <c r="E179" t="s">
        <v>3395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3442</v>
      </c>
      <c r="C180" t="s">
        <v>3443</v>
      </c>
      <c r="E180" t="s">
        <v>3444</v>
      </c>
      <c r="F180" t="s">
        <v>3445</v>
      </c>
      <c r="G180" t="s">
        <v>3446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3449</v>
      </c>
      <c r="C181" t="s">
        <v>3450</v>
      </c>
      <c r="E181" t="s">
        <v>3451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3453</v>
      </c>
      <c r="C182" t="s">
        <v>3454</v>
      </c>
      <c r="E182" t="s">
        <v>3455</v>
      </c>
      <c r="F182" t="s">
        <v>1179</v>
      </c>
      <c r="G182" t="s">
        <v>2785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3750</v>
      </c>
      <c r="C183" t="s">
        <v>3751</v>
      </c>
      <c r="E183" t="s">
        <v>3752</v>
      </c>
      <c r="F183" t="s">
        <v>3753</v>
      </c>
      <c r="G183" t="s">
        <v>3754</v>
      </c>
      <c r="H183" s="194">
        <f>SUMIF(주문_리스트!C:C,거래처!B183,주문_리스트!K:K)+SUMIF(주문_리스트!C:C,거래처!B183,주문_리스트!L:L)</f>
        <v>0</v>
      </c>
      <c r="I183" s="52" t="s">
        <v>3512</v>
      </c>
    </row>
    <row r="184" spans="1:9" x14ac:dyDescent="0.3">
      <c r="A184" s="47">
        <v>183</v>
      </c>
      <c r="B184" t="s">
        <v>3493</v>
      </c>
      <c r="C184" t="s">
        <v>3494</v>
      </c>
      <c r="E184" t="s">
        <v>3498</v>
      </c>
      <c r="F184" t="s">
        <v>973</v>
      </c>
      <c r="H184" s="194">
        <v>0</v>
      </c>
      <c r="I184" s="52" t="s">
        <v>3512</v>
      </c>
    </row>
    <row r="185" spans="1:9" x14ac:dyDescent="0.3">
      <c r="A185" s="47">
        <v>184</v>
      </c>
      <c r="B185" t="s">
        <v>3562</v>
      </c>
      <c r="C185" t="s">
        <v>3563</v>
      </c>
      <c r="E185" t="s">
        <v>3564</v>
      </c>
      <c r="F185" t="s">
        <v>963</v>
      </c>
      <c r="G185" t="s">
        <v>3565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3621</v>
      </c>
      <c r="C186" t="s">
        <v>3622</v>
      </c>
      <c r="E186" t="s">
        <v>3623</v>
      </c>
      <c r="F186" t="s">
        <v>1179</v>
      </c>
      <c r="G186" t="s">
        <v>3620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3712</v>
      </c>
      <c r="C187" t="s">
        <v>3713</v>
      </c>
      <c r="E187" t="s">
        <v>3714</v>
      </c>
      <c r="F187" t="s">
        <v>1179</v>
      </c>
      <c r="G187" t="s">
        <v>3715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3807</v>
      </c>
      <c r="C188" t="s">
        <v>3808</v>
      </c>
      <c r="E188" t="s">
        <v>3809</v>
      </c>
      <c r="F188" t="s">
        <v>1179</v>
      </c>
      <c r="G188" t="s">
        <v>3809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3872</v>
      </c>
      <c r="C189" t="s">
        <v>3873</v>
      </c>
      <c r="E189" t="s">
        <v>3874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3893</v>
      </c>
      <c r="C190" t="s">
        <v>3894</v>
      </c>
      <c r="E190" t="s">
        <v>3895</v>
      </c>
      <c r="H190" s="194">
        <f>SUMIF(주문_리스트!C:C,거래처!B190,주문_리스트!K:K)+SUMIF(주문_리스트!C:C,거래처!B190,주문_리스트!L:L)</f>
        <v>0</v>
      </c>
    </row>
    <row r="191" spans="1:9" x14ac:dyDescent="0.3">
      <c r="A191" s="47">
        <v>190</v>
      </c>
      <c r="B191" t="s">
        <v>3910</v>
      </c>
      <c r="C191" t="s">
        <v>3911</v>
      </c>
      <c r="E191" t="s">
        <v>3912</v>
      </c>
      <c r="F191" t="s">
        <v>976</v>
      </c>
      <c r="G191" t="s">
        <v>3913</v>
      </c>
      <c r="H191" s="194">
        <f>SUMIF(주문_리스트!C:C,거래처!B191,주문_리스트!K:K)+SUMIF(주문_리스트!C:C,거래처!B191,주문_리스트!L:L)</f>
        <v>0</v>
      </c>
    </row>
    <row r="192" spans="1:9" x14ac:dyDescent="0.3">
      <c r="A192" s="47">
        <v>191</v>
      </c>
      <c r="B192" t="s">
        <v>3923</v>
      </c>
      <c r="C192" t="s">
        <v>3924</v>
      </c>
      <c r="E192" t="s">
        <v>3925</v>
      </c>
      <c r="F192" t="s">
        <v>963</v>
      </c>
      <c r="G192" t="s">
        <v>3926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3948</v>
      </c>
      <c r="C193" t="s">
        <v>3949</v>
      </c>
      <c r="E193" t="s">
        <v>3950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3980</v>
      </c>
      <c r="C194" t="s">
        <v>3981</v>
      </c>
      <c r="E194" t="s">
        <v>3982</v>
      </c>
      <c r="F194" t="s">
        <v>3983</v>
      </c>
      <c r="G194" t="s">
        <v>3984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4038</v>
      </c>
      <c r="C195" t="s">
        <v>4039</v>
      </c>
      <c r="E195" t="s">
        <v>4040</v>
      </c>
      <c r="F195" t="s">
        <v>963</v>
      </c>
      <c r="G195" t="s">
        <v>4041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4042</v>
      </c>
      <c r="C196" t="s">
        <v>4043</v>
      </c>
      <c r="E196" t="s">
        <v>4044</v>
      </c>
      <c r="F196" t="s">
        <v>1179</v>
      </c>
      <c r="G196" t="s">
        <v>4045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4067</v>
      </c>
      <c r="C197" t="s">
        <v>4068</v>
      </c>
      <c r="E197" t="s">
        <v>4069</v>
      </c>
      <c r="F197" t="s">
        <v>963</v>
      </c>
      <c r="G197" t="s">
        <v>4070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4086</v>
      </c>
      <c r="C198" t="s">
        <v>4087</v>
      </c>
      <c r="E198" t="s">
        <v>4088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4140</v>
      </c>
      <c r="C199" t="s">
        <v>4141</v>
      </c>
      <c r="E199" t="s">
        <v>4142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4189</v>
      </c>
      <c r="C200" t="s">
        <v>4190</v>
      </c>
      <c r="E200" t="s">
        <v>4191</v>
      </c>
      <c r="F200" t="s">
        <v>963</v>
      </c>
      <c r="G200" t="s">
        <v>4192</v>
      </c>
      <c r="H200" s="194">
        <f>SUMIF(주문_리스트!C:C,거래처!B200,주문_리스트!K:K)+SUMIF(주문_리스트!C:C,거래처!B200,주문_리스트!L:L)</f>
        <v>2500000</v>
      </c>
    </row>
    <row r="201" spans="1:9" x14ac:dyDescent="0.3">
      <c r="A201" s="47">
        <v>201</v>
      </c>
      <c r="B201" t="s">
        <v>4288</v>
      </c>
      <c r="C201" t="s">
        <v>4289</v>
      </c>
      <c r="E201" t="s">
        <v>4290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4348</v>
      </c>
    </row>
    <row r="202" spans="1:9" x14ac:dyDescent="0.3">
      <c r="A202" s="47">
        <v>202</v>
      </c>
      <c r="B202" t="s">
        <v>4350</v>
      </c>
      <c r="C202" t="s">
        <v>4351</v>
      </c>
      <c r="E202" t="s">
        <v>4352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4401</v>
      </c>
      <c r="C203" t="s">
        <v>4402</v>
      </c>
      <c r="E203" t="s">
        <v>4403</v>
      </c>
      <c r="F203" t="s">
        <v>963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3534</v>
      </c>
      <c r="C204" t="s">
        <v>4405</v>
      </c>
      <c r="D204" t="s">
        <v>4406</v>
      </c>
      <c r="E204" t="s">
        <v>4407</v>
      </c>
      <c r="F204" t="s">
        <v>963</v>
      </c>
      <c r="G204" t="s">
        <v>4408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4426</v>
      </c>
      <c r="C205" t="s">
        <v>1039</v>
      </c>
      <c r="E205" t="s">
        <v>4427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4429</v>
      </c>
      <c r="C206" t="s">
        <v>4430</v>
      </c>
      <c r="E206" t="s">
        <v>4431</v>
      </c>
      <c r="F206" t="s">
        <v>1179</v>
      </c>
      <c r="H206" s="194">
        <v>0</v>
      </c>
    </row>
    <row r="207" spans="1:9" x14ac:dyDescent="0.3">
      <c r="A207" s="47">
        <v>207</v>
      </c>
      <c r="B207" t="s">
        <v>4433</v>
      </c>
      <c r="C207" t="s">
        <v>4434</v>
      </c>
      <c r="E207" t="s">
        <v>4435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4459</v>
      </c>
      <c r="C208" t="s">
        <v>4460</v>
      </c>
      <c r="E208" t="s">
        <v>4461</v>
      </c>
      <c r="F208" t="s">
        <v>4462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4482</v>
      </c>
      <c r="C209" t="s">
        <v>4483</v>
      </c>
      <c r="E209" t="s">
        <v>4484</v>
      </c>
      <c r="F209" t="s">
        <v>963</v>
      </c>
      <c r="G209" t="s">
        <v>4489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4490</v>
      </c>
      <c r="C210" t="s">
        <v>4491</v>
      </c>
      <c r="E210" t="s">
        <v>4492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4514</v>
      </c>
      <c r="C211" t="s">
        <v>4515</v>
      </c>
      <c r="E211" t="s">
        <v>4516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H212" s="194">
        <f>SUMIF(주문_리스트!C:C,거래처!B212,주문_리스트!K:K)+SUMIF(주문_리스트!C:C,거래처!B212,주문_리스트!L:L)</f>
        <v>0</v>
      </c>
    </row>
    <row r="213" spans="1:8" x14ac:dyDescent="0.3">
      <c r="H213" s="194">
        <f>SUMIF(주문_리스트!C:C,거래처!B213,주문_리스트!K:K)+SUMIF(주문_리스트!C:C,거래처!B213,주문_리스트!L:L)</f>
        <v>0</v>
      </c>
    </row>
    <row r="214" spans="1:8" x14ac:dyDescent="0.3">
      <c r="H214" s="194">
        <f>SUMIF(주문_리스트!C:C,거래처!B214,주문_리스트!K:K)+SUMIF(주문_리스트!C:C,거래처!B214,주문_리스트!L:L)</f>
        <v>0</v>
      </c>
    </row>
    <row r="215" spans="1:8" x14ac:dyDescent="0.3">
      <c r="H215" s="194">
        <f>SUMIF(주문_리스트!C:C,거래처!B215,주문_리스트!K:K)+SUMIF(주문_리스트!C:C,거래처!B215,주문_리스트!L:L)</f>
        <v>0</v>
      </c>
    </row>
    <row r="216" spans="1:8" x14ac:dyDescent="0.3"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  <row r="220" spans="1:8" x14ac:dyDescent="0.3"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60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264</v>
      </c>
    </row>
    <row r="2" spans="1:11" x14ac:dyDescent="0.3">
      <c r="A2">
        <v>1</v>
      </c>
      <c r="B2">
        <v>2</v>
      </c>
      <c r="C2" s="288">
        <v>28120504</v>
      </c>
      <c r="D2" s="288" t="s">
        <v>2512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-9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-59</v>
      </c>
      <c r="I8"/>
    </row>
    <row r="9" spans="1:11" x14ac:dyDescent="0.3">
      <c r="A9">
        <v>8</v>
      </c>
      <c r="B9">
        <v>2</v>
      </c>
      <c r="C9" s="288" t="s">
        <v>3833</v>
      </c>
      <c r="D9" s="288" t="s">
        <v>1140</v>
      </c>
      <c r="E9" s="288" t="s">
        <v>3833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2914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2515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3973</v>
      </c>
      <c r="D15" s="288" t="s">
        <v>1648</v>
      </c>
      <c r="E15" s="288" t="s">
        <v>3973</v>
      </c>
      <c r="F15" s="52">
        <v>1100000</v>
      </c>
      <c r="H15">
        <v>-7</v>
      </c>
      <c r="I15" s="52" t="s">
        <v>3653</v>
      </c>
    </row>
    <row r="16" spans="1:11" x14ac:dyDescent="0.3">
      <c r="A16">
        <v>15</v>
      </c>
      <c r="B16">
        <v>2</v>
      </c>
      <c r="C16" s="288">
        <v>2830506</v>
      </c>
      <c r="D16" s="288" t="s">
        <v>2675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2679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-26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-12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-12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-95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-131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-41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-41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3457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2459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2569</v>
      </c>
      <c r="D34" s="288" t="s">
        <v>2570</v>
      </c>
      <c r="E34" s="288" t="s">
        <v>2569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-15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-7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-43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4521</v>
      </c>
      <c r="D44" s="288" t="s">
        <v>4522</v>
      </c>
      <c r="E44" s="288" t="s">
        <v>4521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2713</v>
      </c>
      <c r="D47" s="288" t="s">
        <v>2331</v>
      </c>
      <c r="E47" s="288" t="s">
        <v>2713</v>
      </c>
      <c r="F47" s="52">
        <v>350000</v>
      </c>
      <c r="H47">
        <f>SUMIF(재고!D:D,제품!D47,재고!F:F)-SUMIF(주문_리스트!E:E,제품!D47,주문_리스트!H:H)</f>
        <v>-60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-33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-10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-41</v>
      </c>
    </row>
    <row r="58" spans="1:9" x14ac:dyDescent="0.3">
      <c r="A58">
        <v>57</v>
      </c>
      <c r="B58">
        <v>3</v>
      </c>
      <c r="C58" s="288" t="s">
        <v>2741</v>
      </c>
      <c r="D58" s="288" t="s">
        <v>2199</v>
      </c>
      <c r="E58" s="288" t="s">
        <v>2741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-15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2677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2515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-24</v>
      </c>
      <c r="I62" s="52" t="s">
        <v>2516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-58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-58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2571</v>
      </c>
      <c r="D72" s="288" t="s">
        <v>2572</v>
      </c>
      <c r="E72" s="288" t="s">
        <v>2571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-11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4457</v>
      </c>
      <c r="D85" s="288" t="s">
        <v>2730</v>
      </c>
      <c r="E85" s="288" t="s">
        <v>4457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-33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-53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4015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4016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-52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-68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2827</v>
      </c>
      <c r="D98" s="288" t="s">
        <v>2491</v>
      </c>
      <c r="E98" s="288" t="s">
        <v>2827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-76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-131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-9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-9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-15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-16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-16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2515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2817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-5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4134</v>
      </c>
      <c r="D120" s="288" t="s">
        <v>4135</v>
      </c>
      <c r="E120" s="288" t="s">
        <v>4134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4132</v>
      </c>
      <c r="D121" s="288" t="s">
        <v>4133</v>
      </c>
      <c r="E121" s="288" t="s">
        <v>4132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2515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-24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-16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-41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3834</v>
      </c>
      <c r="D139" s="288" t="s">
        <v>2678</v>
      </c>
      <c r="E139" s="288" t="s">
        <v>3834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3566</v>
      </c>
      <c r="D140" s="288" t="s">
        <v>2676</v>
      </c>
      <c r="E140" s="288" t="s">
        <v>3566</v>
      </c>
      <c r="F140" s="52">
        <v>1000000</v>
      </c>
      <c r="H140">
        <f>SUMIF(재고!D:D,제품!D140,재고!F:F)-SUMIF(주문_리스트!E:E,제품!D140,주문_리스트!H:H)</f>
        <v>-6</v>
      </c>
    </row>
    <row r="141" spans="1:8" x14ac:dyDescent="0.3">
      <c r="A141">
        <v>140</v>
      </c>
      <c r="D141" s="288" t="s">
        <v>2043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3974</v>
      </c>
      <c r="D145" s="288" t="s">
        <v>2204</v>
      </c>
      <c r="E145" s="288" t="s">
        <v>3974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2575</v>
      </c>
      <c r="D147" s="288" t="s">
        <v>2334</v>
      </c>
      <c r="E147" s="288" t="s">
        <v>2575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-6</v>
      </c>
    </row>
    <row r="148" spans="1:9" x14ac:dyDescent="0.3">
      <c r="A148">
        <v>147</v>
      </c>
      <c r="B148">
        <v>14</v>
      </c>
      <c r="C148" s="288" t="s">
        <v>3755</v>
      </c>
      <c r="D148" s="288" t="s">
        <v>2676</v>
      </c>
      <c r="E148" s="288" t="s">
        <v>3755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2680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3567</v>
      </c>
      <c r="D152" s="288" t="s">
        <v>2511</v>
      </c>
      <c r="E152" s="288" t="s">
        <v>3567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2687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2515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-24</v>
      </c>
    </row>
    <row r="157" spans="1:9" x14ac:dyDescent="0.3">
      <c r="A157">
        <v>156</v>
      </c>
      <c r="D157" s="288" t="s">
        <v>2574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4071</v>
      </c>
      <c r="D162" s="288" t="s">
        <v>2265</v>
      </c>
      <c r="E162" s="288" t="s">
        <v>4071</v>
      </c>
      <c r="F162" s="52">
        <v>80000</v>
      </c>
      <c r="G162" s="52">
        <v>45000</v>
      </c>
      <c r="H162">
        <v>-1</v>
      </c>
      <c r="I162" s="52" t="s">
        <v>4072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2466</v>
      </c>
      <c r="D165" s="288" t="s">
        <v>2467</v>
      </c>
      <c r="E165" s="288" t="s">
        <v>2466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2515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-24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-17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2515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-24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3063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2660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2880</v>
      </c>
      <c r="D176" s="288" t="s">
        <v>2881</v>
      </c>
      <c r="E176" s="288" t="s">
        <v>2880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2882</v>
      </c>
    </row>
    <row r="177" spans="1:8" x14ac:dyDescent="0.3">
      <c r="A177">
        <v>176</v>
      </c>
      <c r="D177" s="288" t="s">
        <v>2390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2392</v>
      </c>
      <c r="D178" s="288" t="s">
        <v>2393</v>
      </c>
      <c r="E178" s="288" t="s">
        <v>2392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2397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2410</v>
      </c>
      <c r="D180" s="288" t="s">
        <v>2377</v>
      </c>
      <c r="E180" s="288" t="s">
        <v>2410</v>
      </c>
      <c r="F180" s="52">
        <v>770000</v>
      </c>
      <c r="H180">
        <f>SUMIF(재고!D:D,제품!D180,재고!F:F)-SUMIF(주문_리스트!E:E,제품!D180,주문_리스트!H:H)</f>
        <v>-7</v>
      </c>
    </row>
    <row r="181" spans="1:8" x14ac:dyDescent="0.3">
      <c r="A181">
        <v>180</v>
      </c>
      <c r="B181">
        <v>3</v>
      </c>
      <c r="C181" s="288" t="s">
        <v>2417</v>
      </c>
      <c r="D181" s="288" t="s">
        <v>2418</v>
      </c>
      <c r="E181" s="288" t="s">
        <v>2417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2419</v>
      </c>
      <c r="D182" s="288" t="s">
        <v>2420</v>
      </c>
      <c r="E182" s="288" t="s">
        <v>2419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2448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2492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2506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2505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2558</v>
      </c>
      <c r="D187" s="288" t="s">
        <v>2559</v>
      </c>
      <c r="E187" s="288" t="s">
        <v>2558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2815</v>
      </c>
      <c r="D188" s="288" t="s">
        <v>2816</v>
      </c>
      <c r="E188" s="288" t="s">
        <v>2815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2608</v>
      </c>
      <c r="D189" s="288" t="s">
        <v>2609</v>
      </c>
      <c r="E189" s="288" t="s">
        <v>2608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2615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2644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2682</v>
      </c>
      <c r="D192" s="288" t="s">
        <v>2683</v>
      </c>
      <c r="E192" s="288" t="s">
        <v>2682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2705</v>
      </c>
      <c r="D193" s="288" t="s">
        <v>2706</v>
      </c>
      <c r="E193" s="288" t="s">
        <v>2705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2717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2742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2744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2745</v>
      </c>
    </row>
    <row r="197" spans="1:9" x14ac:dyDescent="0.3">
      <c r="A197">
        <v>196</v>
      </c>
      <c r="B197">
        <v>14</v>
      </c>
      <c r="C197" s="288" t="s">
        <v>2835</v>
      </c>
      <c r="D197" s="288" t="s">
        <v>2836</v>
      </c>
      <c r="E197" s="288" t="s">
        <v>2835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2837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-5</v>
      </c>
    </row>
    <row r="199" spans="1:9" x14ac:dyDescent="0.3">
      <c r="A199">
        <v>198</v>
      </c>
      <c r="B199">
        <v>3</v>
      </c>
      <c r="C199" s="288" t="s">
        <v>2841</v>
      </c>
      <c r="D199" s="288" t="s">
        <v>2843</v>
      </c>
      <c r="E199" s="288" t="s">
        <v>2841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2915</v>
      </c>
      <c r="D200" s="288" t="s">
        <v>2916</v>
      </c>
      <c r="E200" s="288" t="s">
        <v>2915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4036</v>
      </c>
      <c r="D201" s="288" t="s">
        <v>4037</v>
      </c>
      <c r="E201" s="288" t="s">
        <v>4036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2879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2897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2917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3118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3110</v>
      </c>
      <c r="D206" s="288" t="s">
        <v>3526</v>
      </c>
      <c r="E206" s="288" t="s">
        <v>3110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2947</v>
      </c>
      <c r="D207" s="288" t="s">
        <v>2948</v>
      </c>
      <c r="E207" s="288" t="s">
        <v>2947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2951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2980</v>
      </c>
      <c r="D209" s="288" t="s">
        <v>2981</v>
      </c>
      <c r="E209" s="288" t="s">
        <v>2980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3067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2912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3117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3117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3126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3159</v>
      </c>
      <c r="D215" s="288" t="s">
        <v>2377</v>
      </c>
      <c r="E215" s="288" t="s">
        <v>3159</v>
      </c>
      <c r="F215" s="52">
        <v>1550000</v>
      </c>
      <c r="H215">
        <f>SUMIF(재고!D:D,제품!D215,재고!F:F)-SUMIF(주문_리스트!E:E,제품!D215,주문_리스트!H:H)</f>
        <v>-7</v>
      </c>
    </row>
    <row r="216" spans="1:9" x14ac:dyDescent="0.3">
      <c r="A216">
        <v>215</v>
      </c>
      <c r="B216">
        <v>12</v>
      </c>
      <c r="C216" s="288" t="s">
        <v>3560</v>
      </c>
      <c r="D216" s="288" t="s">
        <v>4501</v>
      </c>
      <c r="E216" s="288" t="s">
        <v>3560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3208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3268</v>
      </c>
      <c r="D218" s="288" t="s">
        <v>3209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3269</v>
      </c>
      <c r="D219" s="288" t="s">
        <v>3266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3267</v>
      </c>
    </row>
    <row r="220" spans="1:9" x14ac:dyDescent="0.3">
      <c r="A220">
        <v>219</v>
      </c>
      <c r="B220">
        <v>4</v>
      </c>
      <c r="C220" s="288" t="s">
        <v>3275</v>
      </c>
      <c r="D220" s="288" t="s">
        <v>3276</v>
      </c>
      <c r="E220" s="288" t="s">
        <v>3275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3304</v>
      </c>
      <c r="D221" s="288" t="s">
        <v>3305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3376</v>
      </c>
      <c r="D222" s="288" t="s">
        <v>3377</v>
      </c>
      <c r="E222" s="288" t="s">
        <v>3376</v>
      </c>
      <c r="H222">
        <f>SUMIF(재고!D:D,제품!D222,재고!F:F)-SUMIF(주문_리스트!E:E,제품!D222,주문_리스트!H:H)</f>
        <v>-1</v>
      </c>
      <c r="I222" s="52" t="s">
        <v>3378</v>
      </c>
    </row>
    <row r="223" spans="1:9" x14ac:dyDescent="0.3">
      <c r="A223">
        <v>222</v>
      </c>
      <c r="B223">
        <v>1</v>
      </c>
      <c r="C223" s="288" t="s">
        <v>3405</v>
      </c>
      <c r="D223" s="288" t="s">
        <v>3406</v>
      </c>
      <c r="E223" s="288" t="s">
        <v>3405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3431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3468</v>
      </c>
      <c r="D225" s="288" t="s">
        <v>3469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3513</v>
      </c>
      <c r="D226" s="288" t="s">
        <v>3214</v>
      </c>
      <c r="E226" s="288" t="s">
        <v>3513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3539</v>
      </c>
      <c r="D227" s="288" t="s">
        <v>3540</v>
      </c>
      <c r="E227" s="288" t="s">
        <v>3539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3547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4500</v>
      </c>
      <c r="D229" s="288" t="s">
        <v>4502</v>
      </c>
      <c r="E229" s="288" t="s">
        <v>4500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3571</v>
      </c>
      <c r="F230" s="52">
        <v>2200000</v>
      </c>
      <c r="H230">
        <f>SUMIF(재고!D:D,제품!D230,재고!F:F)-SUMIF(주문_리스트!E:E,제품!D230,주문_리스트!H:H)</f>
        <v>-6</v>
      </c>
    </row>
    <row r="231" spans="1:8" x14ac:dyDescent="0.3">
      <c r="A231">
        <v>230</v>
      </c>
      <c r="B231">
        <v>15</v>
      </c>
      <c r="C231" s="288" t="s">
        <v>3576</v>
      </c>
      <c r="D231" s="288" t="s">
        <v>3577</v>
      </c>
      <c r="E231" s="288" t="s">
        <v>3576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3579</v>
      </c>
      <c r="D232" s="288" t="s">
        <v>3580</v>
      </c>
      <c r="E232" s="288" t="s">
        <v>3579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3581</v>
      </c>
      <c r="D233" s="288" t="s">
        <v>3571</v>
      </c>
      <c r="E233" s="288" t="s">
        <v>3581</v>
      </c>
      <c r="F233" s="52">
        <v>2200000</v>
      </c>
      <c r="H233">
        <f>SUMIF(재고!D:D,제품!D233,재고!F:F)-SUMIF(주문_리스트!E:E,제품!D233,주문_리스트!H:H)</f>
        <v>-6</v>
      </c>
    </row>
    <row r="234" spans="1:8" x14ac:dyDescent="0.3">
      <c r="A234">
        <v>233</v>
      </c>
      <c r="B234">
        <v>3</v>
      </c>
      <c r="C234" s="288" t="s">
        <v>3582</v>
      </c>
      <c r="D234" s="288" t="s">
        <v>3583</v>
      </c>
      <c r="E234" s="288" t="s">
        <v>3582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3617</v>
      </c>
      <c r="D235" s="288" t="s">
        <v>3618</v>
      </c>
      <c r="E235" s="288" t="s">
        <v>3617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3814</v>
      </c>
      <c r="D236" s="288" t="s">
        <v>3815</v>
      </c>
      <c r="E236" s="288" t="s">
        <v>3814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3826</v>
      </c>
      <c r="D237" s="288" t="s">
        <v>3826</v>
      </c>
      <c r="E237" s="288" t="s">
        <v>3827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3840</v>
      </c>
      <c r="E238" s="288" t="s">
        <v>3841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3865</v>
      </c>
      <c r="D239" s="288" t="s">
        <v>3866</v>
      </c>
      <c r="E239" s="288" t="s">
        <v>3865</v>
      </c>
    </row>
    <row r="240" spans="1:8" x14ac:dyDescent="0.3">
      <c r="A240">
        <v>243</v>
      </c>
      <c r="B240">
        <v>4</v>
      </c>
      <c r="C240" s="288" t="s">
        <v>3903</v>
      </c>
      <c r="D240" s="288" t="s">
        <v>3904</v>
      </c>
      <c r="E240" s="288" t="s">
        <v>3903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3940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3942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3966</v>
      </c>
      <c r="D245" s="288" t="s">
        <v>3967</v>
      </c>
      <c r="E245" s="288" t="s">
        <v>3966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3989</v>
      </c>
      <c r="D246" s="288" t="s">
        <v>2912</v>
      </c>
      <c r="E246" s="288" t="s">
        <v>3989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3992</v>
      </c>
      <c r="D247" s="288" t="s">
        <v>3993</v>
      </c>
      <c r="E247" s="288" t="s">
        <v>3992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4012</v>
      </c>
      <c r="D248" s="288" t="s">
        <v>4013</v>
      </c>
      <c r="E248" s="288" t="s">
        <v>4012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4030</v>
      </c>
      <c r="D249" s="288" t="s">
        <v>4031</v>
      </c>
      <c r="E249" s="288" t="s">
        <v>4030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4035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4091</v>
      </c>
      <c r="D251" s="288" t="s">
        <v>2912</v>
      </c>
      <c r="E251" s="288" t="s">
        <v>4091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4102</v>
      </c>
      <c r="D252" s="288" t="s">
        <v>4103</v>
      </c>
      <c r="E252" s="288" t="s">
        <v>4102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4158</v>
      </c>
      <c r="D253" s="288" t="s">
        <v>2377</v>
      </c>
      <c r="E253" s="288" t="s">
        <v>4158</v>
      </c>
      <c r="I253" s="52" t="s">
        <v>4159</v>
      </c>
    </row>
    <row r="254" spans="1:9" x14ac:dyDescent="0.3">
      <c r="A254">
        <v>257</v>
      </c>
      <c r="B254">
        <v>3</v>
      </c>
      <c r="C254" s="288" t="s">
        <v>4178</v>
      </c>
      <c r="D254" s="288" t="s">
        <v>3117</v>
      </c>
      <c r="E254" s="288" t="s">
        <v>4178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4242</v>
      </c>
      <c r="D255" s="288" t="s">
        <v>4243</v>
      </c>
      <c r="E255" s="288" t="s">
        <v>4242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4257</v>
      </c>
      <c r="D256" s="288" t="s">
        <v>1203</v>
      </c>
      <c r="E256" s="288" t="s">
        <v>4257</v>
      </c>
      <c r="F256" s="52">
        <v>1200000</v>
      </c>
    </row>
    <row r="257" spans="1:6" x14ac:dyDescent="0.3">
      <c r="A257">
        <v>260</v>
      </c>
      <c r="D257" s="288" t="s">
        <v>4295</v>
      </c>
      <c r="F257" s="52">
        <v>1090910</v>
      </c>
    </row>
    <row r="258" spans="1:6" x14ac:dyDescent="0.3">
      <c r="A258">
        <v>261</v>
      </c>
      <c r="B258">
        <v>6</v>
      </c>
      <c r="C258" s="288" t="s">
        <v>4391</v>
      </c>
      <c r="D258" s="288" t="s">
        <v>4392</v>
      </c>
      <c r="E258" s="288" t="s">
        <v>4391</v>
      </c>
    </row>
    <row r="259" spans="1:6" x14ac:dyDescent="0.3">
      <c r="A259">
        <v>262</v>
      </c>
      <c r="B259">
        <v>3</v>
      </c>
      <c r="C259" s="288" t="s">
        <v>4455</v>
      </c>
      <c r="D259" s="288" t="s">
        <v>4456</v>
      </c>
      <c r="E259" s="288" t="s">
        <v>4455</v>
      </c>
    </row>
    <row r="260" spans="1:6" x14ac:dyDescent="0.3">
      <c r="A260">
        <v>263</v>
      </c>
      <c r="B260">
        <v>1</v>
      </c>
      <c r="C260" s="288" t="s">
        <v>4531</v>
      </c>
      <c r="D260" s="288" t="s">
        <v>1201</v>
      </c>
      <c r="E260" s="288" t="s">
        <v>4531</v>
      </c>
      <c r="F260" s="52">
        <v>1600000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2512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2914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2515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2675</v>
      </c>
      <c r="E16" s="190">
        <v>2830506</v>
      </c>
    </row>
    <row r="17" spans="1:5" x14ac:dyDescent="0.3">
      <c r="A17">
        <v>16</v>
      </c>
      <c r="D17" s="190" t="s">
        <v>2679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2459</v>
      </c>
      <c r="E33" s="190" t="s">
        <v>1209</v>
      </c>
    </row>
    <row r="34" spans="1:5" x14ac:dyDescent="0.3">
      <c r="A34">
        <v>33</v>
      </c>
      <c r="D34" s="190" t="s">
        <v>2570</v>
      </c>
      <c r="E34" s="190" t="s">
        <v>2569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2713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2741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2677</v>
      </c>
      <c r="E62" s="190">
        <v>2820403</v>
      </c>
    </row>
    <row r="63" spans="1:5" x14ac:dyDescent="0.3">
      <c r="A63">
        <v>62</v>
      </c>
      <c r="D63" s="190" t="s">
        <v>2515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2572</v>
      </c>
      <c r="E73" s="190" t="s">
        <v>2571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2730</v>
      </c>
      <c r="E86" s="190" t="s">
        <v>2743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2491</v>
      </c>
      <c r="E99" s="190" t="s">
        <v>2827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2515</v>
      </c>
      <c r="E118" s="190">
        <v>415062109</v>
      </c>
    </row>
    <row r="119" spans="1:5" x14ac:dyDescent="0.3">
      <c r="A119">
        <v>118</v>
      </c>
      <c r="D119" s="190" t="s">
        <v>2817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2515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2678</v>
      </c>
      <c r="E142" s="190">
        <v>2830406</v>
      </c>
    </row>
    <row r="143" spans="1:5" x14ac:dyDescent="0.3">
      <c r="A143">
        <v>142</v>
      </c>
      <c r="D143" s="190" t="s">
        <v>2676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2575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2680</v>
      </c>
      <c r="E154" s="190">
        <v>2830502</v>
      </c>
    </row>
    <row r="155" spans="1:5" x14ac:dyDescent="0.3">
      <c r="A155">
        <v>154</v>
      </c>
      <c r="D155" s="190" t="s">
        <v>2511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2515</v>
      </c>
      <c r="E159" s="190">
        <v>2295001282</v>
      </c>
    </row>
    <row r="160" spans="1:5" x14ac:dyDescent="0.3">
      <c r="A160">
        <v>159</v>
      </c>
      <c r="D160" s="190" t="s">
        <v>2574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2467</v>
      </c>
      <c r="E168" s="190" t="s">
        <v>2466</v>
      </c>
    </row>
    <row r="169" spans="1:5" x14ac:dyDescent="0.3">
      <c r="A169">
        <v>168</v>
      </c>
      <c r="D169" s="190" t="s">
        <v>2515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2515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2660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2881</v>
      </c>
      <c r="E179" s="190" t="s">
        <v>2880</v>
      </c>
    </row>
    <row r="180" spans="1:5" x14ac:dyDescent="0.3">
      <c r="A180">
        <v>179</v>
      </c>
      <c r="D180" s="190" t="s">
        <v>2390</v>
      </c>
    </row>
    <row r="181" spans="1:5" x14ac:dyDescent="0.3">
      <c r="A181">
        <v>180</v>
      </c>
      <c r="D181" s="190" t="s">
        <v>2393</v>
      </c>
      <c r="E181" s="190" t="s">
        <v>2392</v>
      </c>
    </row>
    <row r="182" spans="1:5" x14ac:dyDescent="0.3">
      <c r="A182">
        <v>181</v>
      </c>
      <c r="D182" s="190" t="s">
        <v>2397</v>
      </c>
    </row>
    <row r="183" spans="1:5" x14ac:dyDescent="0.3">
      <c r="A183">
        <v>182</v>
      </c>
      <c r="D183" s="190" t="s">
        <v>2377</v>
      </c>
      <c r="E183" s="190" t="s">
        <v>2410</v>
      </c>
    </row>
    <row r="184" spans="1:5" x14ac:dyDescent="0.3">
      <c r="A184">
        <v>183</v>
      </c>
      <c r="D184" s="190" t="s">
        <v>2418</v>
      </c>
      <c r="E184" s="190" t="s">
        <v>2417</v>
      </c>
    </row>
    <row r="185" spans="1:5" x14ac:dyDescent="0.3">
      <c r="A185">
        <v>184</v>
      </c>
      <c r="D185" s="190" t="s">
        <v>2420</v>
      </c>
      <c r="E185" s="190" t="s">
        <v>2419</v>
      </c>
    </row>
    <row r="186" spans="1:5" x14ac:dyDescent="0.3">
      <c r="A186">
        <v>185</v>
      </c>
      <c r="D186" s="190" t="s">
        <v>2448</v>
      </c>
    </row>
    <row r="187" spans="1:5" x14ac:dyDescent="0.3">
      <c r="A187">
        <v>186</v>
      </c>
      <c r="D187" s="190" t="s">
        <v>2492</v>
      </c>
    </row>
    <row r="188" spans="1:5" x14ac:dyDescent="0.3">
      <c r="A188">
        <v>187</v>
      </c>
      <c r="D188" s="190" t="s">
        <v>2506</v>
      </c>
      <c r="E188" s="190">
        <v>2463772400</v>
      </c>
    </row>
    <row r="189" spans="1:5" x14ac:dyDescent="0.3">
      <c r="A189">
        <v>188</v>
      </c>
      <c r="D189" s="190" t="s">
        <v>2505</v>
      </c>
      <c r="E189" s="190">
        <v>2462500901</v>
      </c>
    </row>
    <row r="190" spans="1:5" x14ac:dyDescent="0.3">
      <c r="A190">
        <v>189</v>
      </c>
      <c r="D190" s="190" t="s">
        <v>2559</v>
      </c>
      <c r="E190" s="190" t="s">
        <v>2558</v>
      </c>
    </row>
    <row r="191" spans="1:5" x14ac:dyDescent="0.3">
      <c r="A191">
        <v>190</v>
      </c>
      <c r="D191" s="190" t="s">
        <v>2816</v>
      </c>
      <c r="E191" s="190" t="s">
        <v>2815</v>
      </c>
    </row>
    <row r="192" spans="1:5" x14ac:dyDescent="0.3">
      <c r="A192">
        <v>191</v>
      </c>
      <c r="D192" s="190" t="s">
        <v>2609</v>
      </c>
      <c r="E192" s="190" t="s">
        <v>2608</v>
      </c>
    </row>
    <row r="193" spans="1:5" x14ac:dyDescent="0.3">
      <c r="A193">
        <v>192</v>
      </c>
      <c r="D193" s="190" t="s">
        <v>2615</v>
      </c>
    </row>
    <row r="194" spans="1:5" x14ac:dyDescent="0.3">
      <c r="A194">
        <v>193</v>
      </c>
      <c r="D194" s="190" t="s">
        <v>2644</v>
      </c>
    </row>
    <row r="195" spans="1:5" x14ac:dyDescent="0.3">
      <c r="A195">
        <v>194</v>
      </c>
      <c r="D195" s="190" t="s">
        <v>2683</v>
      </c>
      <c r="E195" s="190" t="s">
        <v>2682</v>
      </c>
    </row>
    <row r="196" spans="1:5" x14ac:dyDescent="0.3">
      <c r="A196">
        <v>195</v>
      </c>
      <c r="D196" s="190" t="s">
        <v>2706</v>
      </c>
      <c r="E196" s="190" t="s">
        <v>2705</v>
      </c>
    </row>
    <row r="197" spans="1:5" x14ac:dyDescent="0.3">
      <c r="A197">
        <v>196</v>
      </c>
      <c r="D197" s="190" t="s">
        <v>2717</v>
      </c>
    </row>
    <row r="198" spans="1:5" x14ac:dyDescent="0.3">
      <c r="A198">
        <v>197</v>
      </c>
      <c r="D198" s="190" t="s">
        <v>2742</v>
      </c>
      <c r="E198" s="190">
        <v>7252703114</v>
      </c>
    </row>
    <row r="199" spans="1:5" x14ac:dyDescent="0.3">
      <c r="A199">
        <v>198</v>
      </c>
      <c r="D199" s="190" t="s">
        <v>2744</v>
      </c>
      <c r="E199" s="190">
        <v>1094302044</v>
      </c>
    </row>
    <row r="200" spans="1:5" x14ac:dyDescent="0.3">
      <c r="A200">
        <v>199</v>
      </c>
      <c r="D200" s="190" t="s">
        <v>2836</v>
      </c>
      <c r="E200" s="190" t="s">
        <v>2835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2843</v>
      </c>
      <c r="E202" s="190" t="s">
        <v>2841</v>
      </c>
    </row>
    <row r="203" spans="1:5" x14ac:dyDescent="0.3">
      <c r="A203">
        <v>202</v>
      </c>
      <c r="D203" s="190" t="s">
        <v>2916</v>
      </c>
      <c r="E203" s="190" t="s">
        <v>2915</v>
      </c>
    </row>
    <row r="204" spans="1:5" x14ac:dyDescent="0.3">
      <c r="A204">
        <v>203</v>
      </c>
      <c r="D204" s="190" t="s">
        <v>2878</v>
      </c>
      <c r="E204" s="190" t="s">
        <v>2877</v>
      </c>
    </row>
    <row r="205" spans="1:5" x14ac:dyDescent="0.3">
      <c r="A205">
        <v>204</v>
      </c>
      <c r="D205" s="190" t="s">
        <v>2879</v>
      </c>
      <c r="E205" s="190">
        <v>709013001</v>
      </c>
    </row>
    <row r="206" spans="1:5" x14ac:dyDescent="0.3">
      <c r="A206">
        <v>205</v>
      </c>
      <c r="D206" s="190" t="s">
        <v>2897</v>
      </c>
    </row>
    <row r="207" spans="1:5" x14ac:dyDescent="0.3">
      <c r="A207">
        <v>206</v>
      </c>
      <c r="D207" s="190" t="s">
        <v>2917</v>
      </c>
    </row>
    <row r="208" spans="1:5" x14ac:dyDescent="0.3">
      <c r="A208">
        <v>207</v>
      </c>
      <c r="D208" s="190" t="s">
        <v>3118</v>
      </c>
      <c r="E208" s="190">
        <v>6058008117</v>
      </c>
    </row>
    <row r="209" spans="1:5" x14ac:dyDescent="0.3">
      <c r="A209">
        <v>208</v>
      </c>
      <c r="D209" s="190" t="s">
        <v>2933</v>
      </c>
    </row>
    <row r="210" spans="1:5" x14ac:dyDescent="0.3">
      <c r="D210" s="190" t="s">
        <v>2948</v>
      </c>
      <c r="E210" s="190" t="s">
        <v>2947</v>
      </c>
    </row>
    <row r="211" spans="1:5" x14ac:dyDescent="0.3">
      <c r="D211" s="190" t="s">
        <v>2951</v>
      </c>
      <c r="E211" s="190">
        <v>33108841535</v>
      </c>
    </row>
    <row r="212" spans="1:5" x14ac:dyDescent="0.3">
      <c r="D212" s="190" t="s">
        <v>2981</v>
      </c>
      <c r="E212" s="190" t="s">
        <v>2980</v>
      </c>
    </row>
    <row r="213" spans="1:5" x14ac:dyDescent="0.3">
      <c r="D213" s="190" t="s">
        <v>3067</v>
      </c>
    </row>
    <row r="214" spans="1:5" x14ac:dyDescent="0.3">
      <c r="D214" s="190" t="s">
        <v>2912</v>
      </c>
      <c r="E214" s="190">
        <v>2212500301</v>
      </c>
    </row>
    <row r="215" spans="1:5" x14ac:dyDescent="0.3">
      <c r="D215" s="190" t="s">
        <v>3117</v>
      </c>
      <c r="E215" s="190">
        <v>6058008122</v>
      </c>
    </row>
    <row r="216" spans="1:5" x14ac:dyDescent="0.3">
      <c r="D216" s="190" t="s">
        <v>3117</v>
      </c>
      <c r="E216" s="190">
        <v>6058008068</v>
      </c>
    </row>
    <row r="217" spans="1:5" x14ac:dyDescent="0.3">
      <c r="D217" s="190" t="s">
        <v>3126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8" t="s">
        <v>12</v>
      </c>
      <c r="C4" s="52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2807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2912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2912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2912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2913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2826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2406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2407</v>
      </c>
      <c r="J82" s="53" t="s">
        <v>1868</v>
      </c>
      <c r="K82" s="17" t="s">
        <v>2407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2768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3028</v>
      </c>
      <c r="J86" s="53" t="s">
        <v>2172</v>
      </c>
      <c r="K86" s="17" t="s">
        <v>3028</v>
      </c>
      <c r="L86" s="17">
        <v>2200000</v>
      </c>
    </row>
    <row r="87" spans="6:12" ht="18" customHeight="1" x14ac:dyDescent="0.3">
      <c r="F87" s="17">
        <v>72</v>
      </c>
      <c r="I87" s="17" t="s">
        <v>3029</v>
      </c>
      <c r="J87" s="53" t="s">
        <v>3041</v>
      </c>
      <c r="K87" s="17" t="s">
        <v>3029</v>
      </c>
      <c r="L87" s="17">
        <v>1500000</v>
      </c>
    </row>
    <row r="88" spans="6:12" ht="18" customHeight="1" x14ac:dyDescent="0.3">
      <c r="F88" s="17">
        <v>73</v>
      </c>
      <c r="I88" s="17" t="s">
        <v>3030</v>
      </c>
      <c r="J88" s="53" t="s">
        <v>2191</v>
      </c>
      <c r="K88" s="17" t="s">
        <v>3030</v>
      </c>
      <c r="L88" s="17">
        <v>50000</v>
      </c>
    </row>
    <row r="89" spans="6:12" ht="18" customHeight="1" x14ac:dyDescent="0.3">
      <c r="F89" s="17">
        <v>58</v>
      </c>
      <c r="I89" s="17" t="s">
        <v>2741</v>
      </c>
      <c r="J89" s="53" t="s">
        <v>2411</v>
      </c>
      <c r="K89" s="17" t="s">
        <v>2741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2743</v>
      </c>
      <c r="J103" s="53" t="s">
        <v>2833</v>
      </c>
      <c r="K103" s="17" t="s">
        <v>2743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2869</v>
      </c>
      <c r="J110" s="53" t="s">
        <v>2377</v>
      </c>
      <c r="K110" s="17" t="s">
        <v>2869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3042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2690</v>
      </c>
      <c r="J115" s="53" t="s">
        <v>1555</v>
      </c>
      <c r="K115" s="17" t="s">
        <v>2690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3031</v>
      </c>
      <c r="J118" s="53" t="s">
        <v>3043</v>
      </c>
      <c r="K118" s="17" t="s">
        <v>3031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2672</v>
      </c>
      <c r="J122" s="53" t="s">
        <v>1490</v>
      </c>
      <c r="K122" s="17" t="s">
        <v>2672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3044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2827</v>
      </c>
      <c r="J128" s="53" t="s">
        <v>1731</v>
      </c>
      <c r="K128" s="17" t="s">
        <v>2827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2443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2635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2394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2395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2396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0" t="s">
        <v>4493</v>
      </c>
      <c r="B1" s="530"/>
      <c r="C1" s="530"/>
      <c r="D1" s="530"/>
      <c r="E1" s="530"/>
      <c r="F1" s="530"/>
      <c r="G1" s="530"/>
      <c r="H1" s="530"/>
    </row>
    <row r="2" spans="1:8" x14ac:dyDescent="0.3">
      <c r="A2" s="530"/>
      <c r="B2" s="530"/>
      <c r="C2" s="530"/>
      <c r="D2" s="530"/>
      <c r="E2" s="530"/>
      <c r="F2" s="530"/>
      <c r="G2" s="530"/>
      <c r="H2" s="530"/>
    </row>
    <row r="3" spans="1:8" x14ac:dyDescent="0.3">
      <c r="A3" s="530"/>
      <c r="B3" s="530"/>
      <c r="C3" s="530"/>
      <c r="D3" s="530"/>
      <c r="E3" s="530"/>
      <c r="F3" s="530"/>
      <c r="G3" s="530"/>
      <c r="H3" s="530"/>
    </row>
    <row r="4" spans="1:8" x14ac:dyDescent="0.3">
      <c r="A4" s="530"/>
      <c r="B4" s="530"/>
      <c r="C4" s="530"/>
      <c r="D4" s="530"/>
      <c r="E4" s="530"/>
      <c r="F4" s="530"/>
      <c r="G4" s="530"/>
      <c r="H4" s="530"/>
    </row>
    <row r="5" spans="1:8" x14ac:dyDescent="0.3">
      <c r="A5" s="530"/>
      <c r="B5" s="530"/>
      <c r="C5" s="530"/>
      <c r="D5" s="530"/>
      <c r="E5" s="530"/>
      <c r="F5" s="530"/>
      <c r="G5" s="530"/>
      <c r="H5" s="530"/>
    </row>
    <row r="6" spans="1:8" x14ac:dyDescent="0.3">
      <c r="A6" s="530"/>
      <c r="B6" s="530"/>
      <c r="C6" s="530"/>
      <c r="D6" s="530"/>
      <c r="E6" s="530"/>
      <c r="F6" s="530"/>
      <c r="G6" s="530"/>
      <c r="H6" s="530"/>
    </row>
    <row r="7" spans="1:8" x14ac:dyDescent="0.3">
      <c r="A7" s="530"/>
      <c r="B7" s="530"/>
      <c r="C7" s="530"/>
      <c r="D7" s="530"/>
      <c r="E7" s="530"/>
      <c r="F7" s="530"/>
      <c r="G7" s="530"/>
      <c r="H7" s="530"/>
    </row>
    <row r="8" spans="1:8" x14ac:dyDescent="0.3">
      <c r="A8" s="530" t="s">
        <v>4494</v>
      </c>
      <c r="B8" s="530"/>
      <c r="C8" s="530"/>
      <c r="D8" s="530"/>
      <c r="E8" s="530"/>
      <c r="F8" s="530"/>
      <c r="G8" s="530"/>
      <c r="H8" s="530"/>
    </row>
    <row r="9" spans="1:8" x14ac:dyDescent="0.3">
      <c r="A9" s="530"/>
      <c r="B9" s="530"/>
      <c r="C9" s="530"/>
      <c r="D9" s="530"/>
      <c r="E9" s="530"/>
      <c r="F9" s="530"/>
      <c r="G9" s="530"/>
      <c r="H9" s="530"/>
    </row>
    <row r="10" spans="1:8" x14ac:dyDescent="0.3">
      <c r="A10" s="530"/>
      <c r="B10" s="530"/>
      <c r="C10" s="530"/>
      <c r="D10" s="530"/>
      <c r="E10" s="530"/>
      <c r="F10" s="530"/>
      <c r="G10" s="530"/>
      <c r="H10" s="530"/>
    </row>
    <row r="11" spans="1:8" x14ac:dyDescent="0.3">
      <c r="A11" s="530"/>
      <c r="B11" s="530"/>
      <c r="C11" s="530"/>
      <c r="D11" s="530"/>
      <c r="E11" s="530"/>
      <c r="F11" s="530"/>
      <c r="G11" s="530"/>
      <c r="H11" s="530"/>
    </row>
    <row r="12" spans="1:8" x14ac:dyDescent="0.3">
      <c r="A12" s="530"/>
      <c r="B12" s="530"/>
      <c r="C12" s="530"/>
      <c r="D12" s="530"/>
      <c r="E12" s="530"/>
      <c r="F12" s="530"/>
      <c r="G12" s="530"/>
      <c r="H12" s="530"/>
    </row>
    <row r="13" spans="1:8" x14ac:dyDescent="0.3">
      <c r="A13" s="530"/>
      <c r="B13" s="530"/>
      <c r="C13" s="530"/>
      <c r="D13" s="530"/>
      <c r="E13" s="530"/>
      <c r="F13" s="530"/>
      <c r="G13" s="530"/>
      <c r="H13" s="530"/>
    </row>
    <row r="14" spans="1:8" x14ac:dyDescent="0.3">
      <c r="A14" s="530"/>
      <c r="B14" s="530"/>
      <c r="C14" s="530"/>
      <c r="D14" s="530"/>
      <c r="E14" s="530"/>
      <c r="F14" s="530"/>
      <c r="G14" s="530"/>
      <c r="H14" s="530"/>
    </row>
    <row r="15" spans="1:8" x14ac:dyDescent="0.3">
      <c r="A15" s="531" t="s">
        <v>4495</v>
      </c>
      <c r="B15" s="532"/>
      <c r="C15" s="532"/>
      <c r="D15" s="532"/>
      <c r="E15" s="532"/>
      <c r="F15" s="532"/>
      <c r="G15" s="532"/>
      <c r="H15" s="532"/>
    </row>
    <row r="16" spans="1:8" x14ac:dyDescent="0.3">
      <c r="A16" s="532"/>
      <c r="B16" s="532"/>
      <c r="C16" s="532"/>
      <c r="D16" s="532"/>
      <c r="E16" s="532"/>
      <c r="F16" s="532"/>
      <c r="G16" s="532"/>
      <c r="H16" s="532"/>
    </row>
    <row r="17" spans="1:8" x14ac:dyDescent="0.3">
      <c r="A17" s="532"/>
      <c r="B17" s="532"/>
      <c r="C17" s="532"/>
      <c r="D17" s="532"/>
      <c r="E17" s="532"/>
      <c r="F17" s="532"/>
      <c r="G17" s="532"/>
      <c r="H17" s="532"/>
    </row>
    <row r="18" spans="1:8" x14ac:dyDescent="0.3">
      <c r="A18" s="532"/>
      <c r="B18" s="532"/>
      <c r="C18" s="532"/>
      <c r="D18" s="532"/>
      <c r="E18" s="532"/>
      <c r="F18" s="532"/>
      <c r="G18" s="532"/>
      <c r="H18" s="532"/>
    </row>
    <row r="19" spans="1:8" x14ac:dyDescent="0.3">
      <c r="A19" s="532"/>
      <c r="B19" s="532"/>
      <c r="C19" s="532"/>
      <c r="D19" s="532"/>
      <c r="E19" s="532"/>
      <c r="F19" s="532"/>
      <c r="G19" s="532"/>
      <c r="H19" s="532"/>
    </row>
    <row r="20" spans="1:8" x14ac:dyDescent="0.3">
      <c r="A20" s="532"/>
      <c r="B20" s="532"/>
      <c r="C20" s="532"/>
      <c r="D20" s="532"/>
      <c r="E20" s="532"/>
      <c r="F20" s="532"/>
      <c r="G20" s="532"/>
      <c r="H20" s="532"/>
    </row>
    <row r="21" spans="1:8" x14ac:dyDescent="0.3">
      <c r="A21" s="532"/>
      <c r="B21" s="532"/>
      <c r="C21" s="532"/>
      <c r="D21" s="532"/>
      <c r="E21" s="532"/>
      <c r="F21" s="532"/>
      <c r="G21" s="532"/>
      <c r="H21" s="532"/>
    </row>
    <row r="22" spans="1:8" x14ac:dyDescent="0.3">
      <c r="A22" s="532"/>
      <c r="B22" s="532"/>
      <c r="C22" s="532"/>
      <c r="D22" s="532"/>
      <c r="E22" s="532"/>
      <c r="F22" s="532"/>
      <c r="G22" s="532"/>
      <c r="H22" s="532"/>
    </row>
    <row r="23" spans="1:8" x14ac:dyDescent="0.3">
      <c r="A23" s="532"/>
      <c r="B23" s="532"/>
      <c r="C23" s="532"/>
      <c r="D23" s="532"/>
      <c r="E23" s="532"/>
      <c r="F23" s="532"/>
      <c r="G23" s="532"/>
      <c r="H23" s="532"/>
    </row>
    <row r="24" spans="1:8" x14ac:dyDescent="0.3">
      <c r="A24" s="532"/>
      <c r="B24" s="532"/>
      <c r="C24" s="532"/>
      <c r="D24" s="532"/>
      <c r="E24" s="532"/>
      <c r="F24" s="532"/>
      <c r="G24" s="532"/>
      <c r="H24" s="532"/>
    </row>
    <row r="25" spans="1:8" x14ac:dyDescent="0.3">
      <c r="A25" s="532"/>
      <c r="B25" s="532"/>
      <c r="C25" s="532"/>
      <c r="D25" s="532"/>
      <c r="E25" s="532"/>
      <c r="F25" s="532"/>
      <c r="G25" s="532"/>
      <c r="H25" s="532"/>
    </row>
    <row r="26" spans="1:8" x14ac:dyDescent="0.3">
      <c r="A26" s="532"/>
      <c r="B26" s="532"/>
      <c r="C26" s="532"/>
      <c r="D26" s="532"/>
      <c r="E26" s="532"/>
      <c r="F26" s="532"/>
      <c r="G26" s="532"/>
      <c r="H26" s="532"/>
    </row>
    <row r="27" spans="1:8" x14ac:dyDescent="0.3">
      <c r="A27" s="532"/>
      <c r="B27" s="532"/>
      <c r="C27" s="532"/>
      <c r="D27" s="532"/>
      <c r="E27" s="532"/>
      <c r="F27" s="532"/>
      <c r="G27" s="532"/>
      <c r="H27" s="532"/>
    </row>
    <row r="28" spans="1:8" x14ac:dyDescent="0.3">
      <c r="A28" s="532"/>
      <c r="B28" s="532"/>
      <c r="C28" s="532"/>
      <c r="D28" s="532"/>
      <c r="E28" s="532"/>
      <c r="F28" s="532"/>
      <c r="G28" s="532"/>
      <c r="H28" s="532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2</vt:i4>
      </vt:variant>
    </vt:vector>
  </HeadingPairs>
  <TitlesOfParts>
    <vt:vector size="27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2025-12-02T07:24:30Z</cp:lastPrinted>
  <dcterms:created xsi:type="dcterms:W3CDTF">2020-10-02T11:51:16Z</dcterms:created>
  <dcterms:modified xsi:type="dcterms:W3CDTF">2025-12-06T03:04:47Z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