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D21D3AAC-118B-4803-AAE9-F8332E48244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<sst xmlns="http://schemas.openxmlformats.org/spreadsheetml/2006/main" count="13231" uniqueCount="4553">
  <si>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</si>
  <si>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</si>
  <si>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</si>
  <si>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</si>
  <si>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</si>
  <si>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</si>
  <si>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</si>
  <si>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</si>
  <si>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</si>
  <si>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</si>
  <si>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</si>
  <si>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</si>
  <si>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</si>
  <si>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</si>
  <si>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</si>
  <si>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</si>
  <si>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</si>
  <si>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</si>
  <si>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</si>
  <si>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</si>
  <si>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</si>
  <si>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</si>
  <si>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</si>
  <si>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</si>
  <si>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</si>
  <si>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</si>
  <si>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</si>
  <si>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</si>
  <si>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</si>
  <si>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</si>
  <si>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</si>
  <si>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</si>
  <si>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</si>
  <si>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</si>
  <si>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</si>
  <si>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</si>
  <si>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</si>
  <si>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</si>
  <si>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</si>
  <si>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</si>
  <si>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</si>
  <si>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</si>
  <si>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</si>
  <si>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</si>
  <si>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</si>
  <si>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</si>
  <si>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</si>
  <si>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</si>
  <si>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</si>
  <si>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</si>
  <si>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</si>
  <si>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</si>
  <si>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</si>
  <si>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</si>
  <si>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</si>
  <si>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</si>
  <si>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</si>
  <si>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</si>
  <si>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</si>
  <si>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</si>
  <si>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</si>
  <si>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</si>
  <si>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</si>
  <si>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</si>
  <si>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</si>
  <si>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</si>
  <si>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</si>
  <si>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</si>
  <si>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</si>
  <si>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</si>
  <si>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</si>
  <si>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</si>
  <si>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</si>
  <si>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</si>
  <si>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</si>
  <si>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</si>
  <si>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</si>
  <si>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</si>
  <si>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</si>
  <si>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</si>
  <si>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</si>
  <si>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</si>
  <si>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</si>
  <si>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</si>
  <si>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</si>
  <si>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</si>
  <si>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</si>
  <si>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</si>
  <si>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</si>
  <si>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</si>
  <si>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</si>
  <si>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</si>
  <si>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</si>
  <si>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</si>
  <si>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</si>
  <si>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</si>
  <si>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</si>
  <si>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</si>
  <si>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</si>
  <si>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</si>
  <si>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</si>
  <si>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</si>
  <si>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</si>
  <si>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</si>
  <si>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</si>
  <si>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</si>
  <si>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</si>
  <si>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</si>
  <si>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</si>
  <si>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</si>
  <si>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</si>
  <si>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</si>
  <si>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</si>
  <si>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</si>
  <si>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</si>
  <si>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</si>
  <si>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</si>
  <si>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</si>
  <si>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</si>
  <si>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</si>
  <si>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</si>
  <si>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</si>
  <si>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</si>
  <si>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</si>
  <si>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</si>
  <si>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</si>
  <si>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</si>
  <si>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</si>
  <si>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</si>
  <si>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</si>
  <si>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</si>
  <si>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</si>
  <si>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</si>
  <si>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</si>
  <si>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</si>
  <si>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</si>
  <si>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</si>
  <si>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</si>
  <si>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</si>
  <si>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</si>
  <si>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</si>
  <si>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</si>
  <si>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</si>
  <si>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</si>
  <si>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</si>
  <si>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</si>
  <si>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</si>
  <si>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</si>
  <si>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</si>
  <si>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</si>
  <si>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</si>
  <si>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</si>
  <si>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</si>
  <si>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</si>
  <si>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</si>
  <si>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</si>
  <si>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</si>
  <si>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</si>
  <si>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</si>
  <si>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</si>
  <si>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</si>
  <si>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</si>
  <si>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</si>
  <si>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</si>
  <si>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</si>
  <si>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</si>
  <si>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</si>
  <si>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</si>
  <si>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</si>
  <si>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</si>
  <si>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</si>
  <si>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</si>
  <si>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</si>
  <si>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</si>
  <si>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</si>
  <si>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</si>
  <si>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</si>
  <si>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</si>
  <si>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</si>
  <si>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</si>
  <si>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</si>
  <si>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</si>
  <si>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</si>
  <si>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</si>
  <si>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</si>
  <si>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</si>
  <si>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</si>
  <si>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</si>
  <si>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</si>
  <si>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</si>
  <si>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</si>
  <si>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</si>
  <si>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</si>
  <si>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</si>
  <si>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</si>
  <si>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</si>
  <si>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</si>
  <si>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</si>
  <si>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</si>
  <si>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</si>
  <si>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</si>
  <si>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</si>
  <si>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</si>
  <si>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</si>
  <si>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</si>
  <si>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</si>
  <si>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</si>
  <si>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</si>
  <si>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</si>
  <si>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</si>
  <si>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</si>
  <si>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</si>
  <si>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</si>
  <si>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</si>
  <si>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</si>
  <si>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</si>
  <si>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</si>
  <si>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</si>
  <si>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</si>
  <si>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</si>
  <si>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</si>
  <si>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</si>
  <si>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</si>
  <si>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</si>
  <si>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</si>
  <si>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</si>
  <si>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</si>
  <si>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</si>
  <si>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</si>
  <si>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</si>
  <si>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</si>
  <si>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</si>
  <si>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</si>
  <si>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</si>
  <si>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</si>
  <si>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</si>
  <si>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</si>
  <si>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</si>
  <si>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</si>
  <si>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</si>
  <si>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</si>
  <si>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</si>
  <si>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</si>
  <si>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</si>
  <si>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</si>
  <si>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</si>
  <si>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</si>
  <si>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</si>
  <si>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</si>
  <si>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</si>
  <si>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</si>
  <si>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</si>
  <si>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</si>
  <si>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</si>
  <si>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</si>
  <si>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</si>
  <si>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</si>
  <si>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</si>
  <si>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</si>
  <si>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</si>
  <si>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</si>
  <si>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</si>
  <si>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</si>
  <si>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</si>
  <si>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</si>
  <si>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</si>
  <si>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</si>
  <si>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</si>
  <si>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</si>
  <si>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</si>
  <si>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</si>
  <si>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</si>
  <si>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</si>
  <si>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</si>
  <si>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</si>
  <si>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</si>
  <si>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</si>
  <si>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</si>
  <si>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</si>
  <si>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</si>
  <si>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</si>
  <si>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</si>
  <si>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</si>
  <si>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</si>
  <si>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</si>
  <si>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</si>
  <si>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</si>
  <si>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</si>
  <si>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</si>
  <si>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</si>
  <si>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</si>
  <si>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</si>
  <si>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</si>
  <si>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</si>
  <si>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</si>
  <si>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</si>
  <si>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</si>
  <si>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</si>
  <si>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</si>
  <si>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</si>
  <si>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</si>
  <si>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</si>
  <si>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</si>
  <si>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</si>
  <si>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</si>
  <si>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</si>
  <si>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</si>
  <si>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</si>
  <si>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</si>
  <si>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</si>
  <si>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</si>
  <si>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</si>
  <si>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</si>
  <si>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</si>
  <si>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</si>
  <si>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</si>
  <si>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</si>
  <si>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</si>
  <si>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</si>
  <si>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</si>
  <si>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</si>
  <si>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</si>
  <si>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</si>
  <si>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</si>
  <si>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</si>
  <si>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</si>
  <si>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</si>
  <si>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</si>
  <si>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</si>
  <si>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</si>
  <si>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</si>
  <si>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</si>
  <si>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</si>
  <si>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</si>
  <si>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</si>
  <si>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</si>
  <si>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</si>
  <si>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</si>
  <si>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</si>
  <si>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</si>
  <si>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</si>
  <si>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</si>
  <si>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</si>
  <si>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</si>
  <si>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</si>
  <si>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</si>
  <si>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</si>
  <si>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</si>
  <si>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</si>
  <si>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</si>
  <si>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</si>
  <si>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</si>
  <si>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</si>
  <si>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</si>
  <si>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</si>
  <si>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</si>
  <si>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</si>
  <si>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</si>
  <si>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</si>
  <si>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</si>
  <si>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</si>
  <si>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</si>
  <si>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</si>
  <si>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</si>
  <si>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</si>
  <si>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</si>
  <si>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</si>
  <si>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</si>
  <si>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</si>
  <si>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</si>
  <si>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</si>
  <si>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</si>
  <si>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</si>
  <si>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</si>
  <si>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</si>
  <si>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</si>
  <si>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</si>
  <si>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</si>
  <si>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</si>
  <si>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</si>
  <si>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</si>
  <si>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</si>
  <si>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</si>
  <si>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</si>
  <si>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</si>
  <si>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</si>
  <si>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</si>
  <si>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</si>
  <si>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</si>
  <si>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</si>
  <si>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</si>
  <si>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</si>
  <si>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</si>
  <si>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</si>
  <si>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</si>
  <si>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</si>
  <si>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</si>
  <si>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</si>
  <si>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</si>
  <si>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</si>
  <si>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</si>
  <si>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</si>
  <si>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</si>
  <si>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</si>
  <si>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</si>
  <si>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</si>
  <si>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</si>
  <si>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</si>
  <si>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</si>
  <si>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</si>
  <si>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</si>
  <si>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</si>
  <si>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</si>
  <si>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</si>
  <si>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</si>
  <si>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</si>
  <si>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</si>
  <si>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</si>
  <si>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</si>
  <si>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</si>
  <si>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</si>
  <si>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</si>
  <si>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</si>
  <si>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</si>
  <si>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</si>
  <si>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</si>
  <si>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</si>
  <si>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</si>
  <si>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</si>
  <si>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</si>
  <si>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</si>
  <si>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</si>
  <si>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</si>
  <si>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</si>
  <si>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</si>
  <si>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</si>
  <si>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</si>
  <si>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</si>
  <si>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</si>
  <si>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</si>
  <si>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</si>
  <si>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</si>
  <si>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</si>
  <si>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</si>
  <si>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</si>
  <si>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</si>
  <si>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</si>
  <si>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</si>
  <si>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</si>
  <si>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</si>
  <si>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</si>
  <si>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</si>
  <si>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</si>
  <si>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</si>
  <si>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</si>
  <si>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</si>
  <si>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</si>
  <si>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</si>
  <si>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</si>
  <si>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</si>
  <si>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</si>
  <si>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</si>
  <si>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</si>
  <si>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</si>
  <si>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</si>
  <si>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</si>
  <si>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</si>
  <si>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</si>
  <si>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</si>
  <si>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</si>
  <si>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</si>
  <si>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</si>
  <si>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</si>
  <si>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</si>
  <si>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</si>
  <si>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</si>
  <si>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</si>
  <si>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</si>
  <si>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</si>
  <si>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</si>
  <si>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</si>
  <si>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</si>
  <si>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</si>
  <si>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</si>
  <si>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</si>
  <si>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</si>
  <si>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</si>
  <si>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</si>
  <si>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</si>
  <si>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</si>
  <si>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</si>
  <si>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</si>
  <si>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</si>
  <si>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</si>
  <si>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</si>
  <si>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</si>
  <si>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</si>
  <si>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</si>
  <si>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</si>
  <si>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</si>
  <si>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</si>
  <si>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</si>
  <si>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</si>
  <si>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</si>
  <si>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</si>
  <si>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</si>
  <si>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</si>
  <si>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</si>
  <si>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</si>
  <si>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</si>
  <si>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</si>
  <si>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</si>
  <si>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</si>
  <si>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</si>
  <si>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</si>
  <si>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</si>
  <si>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</si>
  <si>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</si>
  <si>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</si>
  <si>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</si>
  <si>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</si>
  <si>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</si>
  <si>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</si>
  <si>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</si>
  <si>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</si>
  <si>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</si>
  <si>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</si>
  <si>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</si>
  <si>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</si>
  <si>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</si>
  <si>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</si>
  <si>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</si>
  <si>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</si>
  <si>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</si>
  <si>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</si>
  <si>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</si>
  <si>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</si>
  <si>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</si>
  <si>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</si>
  <si>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</si>
  <si>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</si>
  <si>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</si>
  <si>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</si>
  <si>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</si>
  <si>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</si>
  <si>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</si>
  <si>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</si>
  <si>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</si>
  <si>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</si>
  <si>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</si>
  <si>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</si>
  <si>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</si>
  <si>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</si>
  <si>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</si>
  <si>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</si>
  <si>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</si>
  <si>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</si>
  <si>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</si>
  <si>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</si>
  <si>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</si>
  <si>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</si>
  <si>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</si>
  <si>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</si>
  <si>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</si>
  <si>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</si>
  <si>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</si>
  <si>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</si>
  <si>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</si>
  <si>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</si>
  <si>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</si>
  <si>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</si>
  <si>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</si>
  <si>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</si>
  <si>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</si>
  <si>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</si>
  <si>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</si>
  <si>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</si>
  <si>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</si>
  <si>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</si>
  <si>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</si>
  <si>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</si>
  <si>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</si>
  <si>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</si>
  <si>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</si>
  <si>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</si>
  <si>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</si>
  <si>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</si>
  <si>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</si>
  <si>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</si>
  <si>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</si>
  <si>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</si>
  <si>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</si>
  <si>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</si>
  <si>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</si>
  <si>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</si>
  <si>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</si>
  <si>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</si>
  <si>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</si>
  <si>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</si>
  <si>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</si>
  <si>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</si>
  <si>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</si>
  <si>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</si>
  <si>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</si>
  <si>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</si>
  <si>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</si>
  <si>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</si>
  <si>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</si>
  <si>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</si>
  <si>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</si>
  <si>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</si>
  <si>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</si>
  <si>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</si>
  <si>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</si>
  <si>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</si>
  <si>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</si>
  <si>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</si>
  <si>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</si>
  <si>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</si>
  <si>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</si>
  <si>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</si>
  <si>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</si>
  <si>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</si>
  <si>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</si>
  <si>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</si>
  <si>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</si>
  <si>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</si>
  <si>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</si>
  <si>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</si>
  <si>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</si>
  <si>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</si>
  <si>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</si>
  <si>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</si>
  <si>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</si>
  <si>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</si>
  <si>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</si>
  <si>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</si>
  <si>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</si>
  <si>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</si>
  <si>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</si>
  <si>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</si>
  <si>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</si>
  <si>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</si>
  <si>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</si>
  <si>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</si>
  <si>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</si>
  <si>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</si>
  <si>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</si>
  <si>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</si>
  <si>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</si>
  <si>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</si>
  <si>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</si>
  <si>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</si>
  <si>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</si>
  <si>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</si>
  <si>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</si>
  <si>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</si>
  <si>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</si>
  <si>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</si>
  <si>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</si>
  <si>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</si>
  <si>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</si>
  <si>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</si>
  <si>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</si>
  <si>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</si>
  <si>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</si>
  <si>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</si>
  <si>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</si>
  <si>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</si>
  <si>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</si>
  <si>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</si>
  <si>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</si>
  <si>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</si>
  <si>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</si>
  <si>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</si>
  <si>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</si>
  <si>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</si>
  <si>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</si>
  <si>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</si>
  <si>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</si>
  <si>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</si>
  <si>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</si>
  <si>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</si>
  <si>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</si>
  <si>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</si>
  <si>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</si>
  <si>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</si>
  <si>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</si>
  <si>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</si>
  <si>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</si>
  <si>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</si>
  <si>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</si>
  <si>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</si>
  <si>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</si>
  <si>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</si>
  <si>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</si>
  <si>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</si>
  <si>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</si>
  <si>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</si>
  <si>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</si>
  <si>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</si>
  <si>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</si>
  <si>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</si>
  <si>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</si>
  <si>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</si>
  <si>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</si>
  <si>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</si>
  <si>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</si>
  <si>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</si>
  <si>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</si>
  <si>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</si>
  <si>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</si>
  <si>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</si>
  <si>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</si>
  <si>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</si>
  <si>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</si>
  <si>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</si>
  <si>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</si>
  <si>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</si>
  <si>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</si>
  <si>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</si>
  <si>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</si>
  <si>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</si>
  <si>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</si>
  <si>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</si>
  <si>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</si>
  <si>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</si>
  <si>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</si>
  <si>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</si>
  <si>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</si>
  <si>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</si>
  <si>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</si>
  <si>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</si>
  <si>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</si>
  <si>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</si>
  <si>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</si>
  <si>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</si>
  <si>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</si>
  <si>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</si>
  <si>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</si>
  <si>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</si>
  <si>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</si>
  <si>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</si>
  <si>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</si>
  <si>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</si>
  <si>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</si>
  <si>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</si>
  <si>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</si>
  <si>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</si>
  <si>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</si>
  <si>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</si>
  <si>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</si>
  <si>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</si>
  <si>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</si>
  <si>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</si>
  <si>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</si>
  <si>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</si>
  <si>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</si>
  <si>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</si>
  <si>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</si>
  <si>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</si>
  <si>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</si>
  <si>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</si>
  <si>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</si>
  <si>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</si>
  <si>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</si>
  <si>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</si>
  <si>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</si>
  <si>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</si>
  <si>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</si>
  <si>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</si>
  <si>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</si>
  <si>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</si>
  <si>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</si>
  <si>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</si>
  <si>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</si>
  <si>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</si>
  <si>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</si>
  <si>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</si>
  <si>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</si>
  <si>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</si>
  <si>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</si>
  <si>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</si>
  <si>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</si>
  <si>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</si>
  <si>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</si>
  <si>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</si>
  <si>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</si>
  <si>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</si>
  <si>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</si>
  <si>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</si>
  <si>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</si>
  <si>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</si>
  <si>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</si>
  <si>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</si>
  <si>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</si>
  <si>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</si>
  <si>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</si>
  <si>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</si>
  <si>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</si>
  <si>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</si>
  <si>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</si>
  <si>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</si>
  <si>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</si>
  <si>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</si>
  <si>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</si>
  <si>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</si>
  <si>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</si>
  <si>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</si>
  <si>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</si>
  <si>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</si>
  <si>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</si>
  <si>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</si>
  <si>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</si>
  <si>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</si>
  <si>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</si>
  <si>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</si>
  <si>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</si>
  <si>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</si>
  <si>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</si>
  <si>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</si>
  <si>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</si>
  <si>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</si>
  <si>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</si>
  <si>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</si>
  <si>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</si>
  <si>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</si>
  <si>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</si>
  <si>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</si>
  <si>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</si>
  <si>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</si>
  <si>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</si>
  <si>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</si>
  <si>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</si>
  <si>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</si>
  <si>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</si>
  <si>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</si>
  <si>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</si>
  <si>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</si>
  <si>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</si>
  <si>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</si>
  <si>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</si>
  <si>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</si>
  <si>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</si>
  <si>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</si>
  <si>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</si>
  <si>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</si>
  <si>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</si>
  <si>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</si>
  <si>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</si>
  <si>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</si>
  <si>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</si>
  <si>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</si>
  <si>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</si>
  <si>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</si>
  <si>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</si>
  <si>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</si>
  <si>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</si>
  <si>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</si>
  <si>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</si>
  <si>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</si>
  <si>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</si>
  <si>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</si>
  <si>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</si>
  <si>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</si>
  <si>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</si>
  <si>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</si>
  <si>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</si>
  <si>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</si>
  <si>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</si>
  <si>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</si>
  <si>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</si>
  <si>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</si>
  <si>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</si>
  <si>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</si>
  <si>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</si>
  <si>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</si>
  <si>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</si>
  <si>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</si>
  <si>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</si>
  <si>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</si>
  <si>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</si>
  <si>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</si>
  <si>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</si>
  <si>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</si>
  <si>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</si>
  <si>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</si>
  <si>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</si>
  <si>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</si>
  <si>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</si>
  <si>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</si>
  <si>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</si>
  <si>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</si>
  <si>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</si>
  <si>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</si>
  <si>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</si>
  <si>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</si>
  <si>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</si>
  <si>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</si>
  <si>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</si>
  <si>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</si>
  <si>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</si>
  <si>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</si>
  <si>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</si>
  <si>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</si>
  <si>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</si>
  <si>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</si>
  <si>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</si>
  <si>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</si>
  <si>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</si>
  <si>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</si>
  <si>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</si>
  <si>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</si>
  <si>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</si>
  <si>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</si>
  <si>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</si>
  <si>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</si>
  <si>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</si>
  <si>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</si>
  <si>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</si>
  <si>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</si>
  <si>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</si>
  <si>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</si>
  <si>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</si>
  <si>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</si>
  <si>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</si>
  <si>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</si>
  <si>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</si>
  <si>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</si>
  <si>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</si>
  <si>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</si>
  <si>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</si>
  <si>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</si>
  <si>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</si>
  <si>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</si>
  <si>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</si>
  <si>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</si>
  <si>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</si>
  <si>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</si>
  <si>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</si>
  <si>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</si>
  <si>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</si>
  <si>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</si>
  <si>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</si>
  <si>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</si>
  <si>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</si>
  <si>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</si>
  <si>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</si>
  <si>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</si>
  <si>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</si>
  <si>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</si>
  <si>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</si>
  <si>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</si>
  <si>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</si>
  <si>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</si>
  <si>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</si>
  <si>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</si>
  <si>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</si>
  <si>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</si>
  <si>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</si>
  <si>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</si>
  <si>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</si>
  <si>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</si>
  <si>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</si>
  <si>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</si>
  <si>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</si>
  <si>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</si>
  <si>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</si>
  <si>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</si>
  <si>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</si>
  <si>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</si>
  <si>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</si>
  <si>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</si>
  <si>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</si>
  <si>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</si>
  <si>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</si>
  <si>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</si>
  <si>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</si>
  <si>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</si>
  <si>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</si>
  <si>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</si>
  <si>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</si>
  <si>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</si>
  <si>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</si>
  <si>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</si>
  <si>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</si>
  <si>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</si>
  <si>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</si>
  <si>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</si>
  <si>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</si>
  <si>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</si>
  <si>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</si>
  <si>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</si>
  <si>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</si>
  <si>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</si>
  <si>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</si>
  <si>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</si>
  <si>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</si>
  <si>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</si>
  <si>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</si>
  <si>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</si>
  <si>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</si>
  <si>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</si>
  <si>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</si>
  <si>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</si>
  <si>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</si>
  <si>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</si>
  <si>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</si>
  <si>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</si>
  <si>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</si>
  <si>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</si>
  <si>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</si>
  <si>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</si>
  <si>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</si>
  <si>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</si>
  <si>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</si>
  <si>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</si>
  <si>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</si>
  <si>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</si>
  <si>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</si>
  <si>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</si>
  <si>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</si>
  <si>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</si>
  <si>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</si>
  <si>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</si>
  <si>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</si>
  <si>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</si>
  <si>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</si>
  <si>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</si>
  <si>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</si>
  <si>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</si>
  <si>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</si>
  <si>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</si>
  <si>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</si>
  <si>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</si>
  <si>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</si>
  <si>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</si>
  <si>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</si>
  <si>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</si>
  <si>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</si>
  <si>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</si>
  <si>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</si>
  <si>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</si>
  <si>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</si>
  <si>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</si>
  <si>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</si>
  <si>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</si>
  <si>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</si>
  <si>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</si>
  <si>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</si>
  <si>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</si>
  <si>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</si>
  <si>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</si>
  <si>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</si>
  <si>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</si>
  <si>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</si>
  <si>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</si>
  <si>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</si>
  <si>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</si>
  <si>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</si>
  <si>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</si>
  <si>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</si>
  <si>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</si>
  <si>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</si>
  <si>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</si>
  <si>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</si>
  <si>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</si>
  <si>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</si>
  <si>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</si>
  <si>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</si>
  <si>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</si>
  <si>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</si>
  <si>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</si>
  <si>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</si>
  <si>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</si>
  <si>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</si>
  <si>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</si>
  <si>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</si>
  <si>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</si>
  <si>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</si>
  <si>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</si>
  <si>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</si>
  <si>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</si>
  <si>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</si>
  <si>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</si>
  <si>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</si>
  <si>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</si>
  <si>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</si>
  <si>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</si>
  <si>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</si>
  <si>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</si>
  <si>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</si>
  <si>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</si>
  <si>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</si>
  <si>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</si>
  <si>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</si>
  <si>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</si>
  <si>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</si>
  <si>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</si>
  <si>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</si>
  <si>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</si>
  <si>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</si>
  <si>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</si>
  <si>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</si>
  <si>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</si>
  <si>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</si>
  <si>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</si>
  <si>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</si>
  <si>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</si>
  <si>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</si>
  <si>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</si>
  <si>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</si>
  <si>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</si>
  <si>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</si>
  <si>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</si>
  <si>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</si>
  <si>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</si>
  <si>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</si>
  <si>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</si>
  <si>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</si>
  <si>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</si>
  <si>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</si>
  <si>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</si>
  <si>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</si>
  <si>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</si>
  <si>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</si>
  <si>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</si>
  <si>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</si>
  <si>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</si>
  <si>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</si>
  <si>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</si>
  <si>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</si>
  <si>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</si>
  <si>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</si>
  <si>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</si>
  <si>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</si>
  <si>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</si>
  <si>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</si>
  <si>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</si>
  <si>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</si>
  <si>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</si>
  <si>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</si>
  <si>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</si>
  <si>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</si>
  <si>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</si>
  <si>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</si>
  <si>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</si>
  <si>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</si>
  <si>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</si>
  <si>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</si>
  <si>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</si>
  <si>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</si>
  <si>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</si>
  <si>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</si>
  <si>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</si>
  <si>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</si>
  <si>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</si>
  <si>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</si>
  <si>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</si>
  <si>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</si>
  <si>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</si>
  <si>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</si>
  <si>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</si>
  <si>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</si>
  <si>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</si>
  <si>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</si>
  <si>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</si>
  <si>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</si>
  <si>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</si>
  <si>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</si>
  <si>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</si>
  <si>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</si>
  <si>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</si>
  <si>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</si>
  <si>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</si>
  <si>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</si>
  <si>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</si>
  <si>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</si>
  <si>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</si>
  <si>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</si>
  <si>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</si>
  <si>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</si>
  <si>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</si>
  <si>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</si>
  <si>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</si>
  <si>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</si>
  <si>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</si>
  <si>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</si>
  <si>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</si>
  <si>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</si>
  <si>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</si>
  <si>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</si>
  <si>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</si>
  <si>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</si>
  <si>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</si>
  <si>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</si>
  <si>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</si>
  <si>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</si>
  <si>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</si>
  <si>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</si>
  <si>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</si>
  <si>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</si>
  <si>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</si>
  <si>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</si>
  <si>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</si>
  <si>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</si>
  <si>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</si>
  <si>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</si>
  <si>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</si>
  <si>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</si>
  <si>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</si>
  <si>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</si>
  <si>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</si>
  <si>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</si>
  <si>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</si>
  <si>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</si>
  <si>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</si>
  <si>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</si>
  <si>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</si>
  <si>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</si>
  <si>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</si>
  <si>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</si>
  <si>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</si>
  <si>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</si>
  <si>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</si>
  <si>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</si>
  <si>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</si>
  <si>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</si>
  <si>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</si>
  <si>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</si>
  <si>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</si>
  <si>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</si>
  <si>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</si>
  <si>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</si>
  <si>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</si>
  <si>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</si>
  <si>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</si>
  <si>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</si>
  <si>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</si>
  <si>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</si>
  <si>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</si>
  <si>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</si>
  <si>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</si>
  <si>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</si>
  <si>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</si>
  <si>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</si>
  <si>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</si>
  <si>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</si>
  <si>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</si>
  <si>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</si>
  <si>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</si>
  <si>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</si>
  <si>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</si>
  <si>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</si>
  <si>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</si>
  <si>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</si>
  <si>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</si>
  <si>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</si>
  <si>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</si>
  <si>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</si>
  <si>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</si>
  <si>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</si>
  <si>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</si>
  <si>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</si>
  <si>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</si>
  <si>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</si>
  <si>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</si>
  <si>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</si>
  <si>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</si>
  <si>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</si>
  <si>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</si>
  <si>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</si>
  <si>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</si>
  <si>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</si>
  <si>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</si>
  <si>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</si>
  <si>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</si>
  <si>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</si>
  <si>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</si>
  <si>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</si>
  <si>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</si>
  <si>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</si>
  <si>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</si>
  <si>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</si>
  <si>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</si>
  <si>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</si>
  <si>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</si>
  <si>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</si>
  <si>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</si>
  <si>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</si>
  <si>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</si>
  <si>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</si>
  <si>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</si>
  <si>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</si>
  <si>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</si>
  <si>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</si>
  <si>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</si>
  <si>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</si>
  <si>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</si>
  <si>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</si>
  <si>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</si>
  <si>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</si>
  <si>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</si>
  <si>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</si>
  <si>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</si>
  <si>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</si>
  <si>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</si>
  <si>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</si>
  <si>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</si>
  <si>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</si>
  <si>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</si>
  <si>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</si>
  <si>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</si>
  <si>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</si>
  <si>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</si>
  <si>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</si>
  <si>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</si>
  <si>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</si>
  <si>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</si>
  <si>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</si>
  <si>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</si>
  <si>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</si>
  <si>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</si>
  <si>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</si>
  <si>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</si>
  <si>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</si>
  <si>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</si>
  <si>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</si>
  <si>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</si>
  <si>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</si>
  <si>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</si>
  <si>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</si>
  <si>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</si>
  <si>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</si>
  <si>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</si>
  <si>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</si>
  <si>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</si>
  <si>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</si>
  <si>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</si>
  <si>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</si>
  <si>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</si>
  <si>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</si>
  <si>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</si>
  <si>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</si>
  <si>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</si>
  <si>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</si>
  <si>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</si>
  <si>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</si>
  <si>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</si>
  <si>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</si>
  <si>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</si>
  <si>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</si>
  <si>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</si>
  <si>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</si>
  <si>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</si>
  <si>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</si>
  <si>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</si>
  <si>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</si>
  <si>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</si>
  <si>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</si>
  <si>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</si>
  <si>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</si>
  <si>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</si>
  <si>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</si>
  <si>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</si>
  <si>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</si>
  <si>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</si>
  <si>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</si>
  <si>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</si>
  <si>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</si>
  <si>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</si>
  <si>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</si>
  <si>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</si>
  <si>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</si>
  <si>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</si>
  <si>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</si>
  <si>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</si>
  <si>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</si>
  <si>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</si>
  <si>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</si>
  <si>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</si>
  <si>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</si>
  <si>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</si>
  <si>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</si>
  <si>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</si>
  <si>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</si>
  <si>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</si>
  <si>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</si>
  <si>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</si>
  <si>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</si>
  <si>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</si>
  <si>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</si>
  <si>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</si>
  <si>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</si>
  <si>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</si>
  <si>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</si>
  <si>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</si>
  <si>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</si>
  <si>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</si>
  <si>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</si>
  <si>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</si>
  <si>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</si>
  <si>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</si>
  <si>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</si>
  <si>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</si>
  <si>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</si>
  <si>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</si>
  <si>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</si>
  <si>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</si>
  <si>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</si>
  <si>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</si>
  <si>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</si>
  <si>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</si>
  <si>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</si>
  <si>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</si>
  <si>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</si>
  <si>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</si>
  <si>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</si>
  <si>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</si>
  <si>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</si>
  <si>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</si>
  <si>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</si>
  <si>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</si>
  <si>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</si>
  <si>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</si>
  <si>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</si>
  <si>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</si>
  <si>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</si>
  <si>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</si>
  <si>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</si>
  <si>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</si>
  <si>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</si>
  <si>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</si>
  <si>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</si>
  <si>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</si>
  <si>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</si>
  <si>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</si>
  <si>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</si>
  <si>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</si>
  <si>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</si>
  <si>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</si>
  <si>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</si>
  <si>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</si>
  <si>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</si>
  <si>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</si>
  <si>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</si>
  <si>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</si>
  <si>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</si>
  <si>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</si>
  <si>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</si>
  <si>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</si>
  <si>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</si>
  <si>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</si>
  <si>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</si>
  <si>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</si>
  <si>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</si>
  <si>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</si>
  <si>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</si>
  <si>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</si>
  <si>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</si>
  <si>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</si>
  <si>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</si>
  <si>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</si>
  <si>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</si>
  <si>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</si>
  <si>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</si>
  <si>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</si>
  <si>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</si>
  <si>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</si>
  <si>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</si>
  <si>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</si>
  <si>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</si>
  <si>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</si>
  <si>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</si>
  <si>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</si>
  <si>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</si>
  <si>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</si>
  <si>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</si>
  <si>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</si>
  <si>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</si>
  <si>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</si>
  <si>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</si>
  <si>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</si>
  <si>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</si>
  <si>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</si>
  <si>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</si>
  <si>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</si>
  <si>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</si>
  <si>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</si>
  <si>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</si>
  <si>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</si>
  <si>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</si>
  <si>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</si>
  <si>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</si>
  <si>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</si>
  <si>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</si>
  <si>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</si>
  <si>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</si>
  <si>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</si>
  <si>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</si>
  <si>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</si>
  <si>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</si>
  <si>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</si>
  <si>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</si>
  <si>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</si>
  <si>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</si>
  <si>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</si>
  <si>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</si>
  <si>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</si>
  <si>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</si>
  <si>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</si>
  <si>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</si>
  <si>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</si>
  <si>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</si>
  <si>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</si>
  <si>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</si>
  <si>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</si>
  <si>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</si>
  <si>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</si>
  <si>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</si>
  <si>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</si>
  <si>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</si>
  <si>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</si>
  <si>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</si>
  <si>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</si>
  <si>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</si>
  <si>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</si>
  <si>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</si>
  <si>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</si>
  <si>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</si>
  <si>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</si>
  <si>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</si>
  <si>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</si>
  <si>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</si>
  <si>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</si>
  <si>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</si>
  <si>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</si>
  <si>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</si>
  <si>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</si>
  <si>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</si>
  <si>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</si>
  <si>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</si>
  <si>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</si>
  <si>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</si>
  <si>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</si>
  <si>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</si>
  <si>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</si>
  <si>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</si>
  <si>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</si>
  <si>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</si>
  <si>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</si>
  <si>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</si>
  <si>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</si>
  <si>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</si>
  <si>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</si>
  <si>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</si>
  <si>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</si>
  <si>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</si>
  <si>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</si>
  <si>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</si>
  <si>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</si>
  <si>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</si>
  <si>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</si>
  <si>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</si>
  <si>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</si>
  <si>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</si>
  <si>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</si>
  <si>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</si>
  <si>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</si>
  <si>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</si>
  <si>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</si>
  <si>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</si>
  <si>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</si>
  <si>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</si>
  <si>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</si>
  <si>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</si>
  <si>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</si>
  <si>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</si>
  <si>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</si>
  <si>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</si>
  <si>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</si>
  <si>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</si>
  <si>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</si>
  <si>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</si>
  <si>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</si>
  <si>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</si>
  <si>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</si>
  <si>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</si>
  <si>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</si>
  <si>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</si>
  <si>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</si>
  <si>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</si>
  <si>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</si>
  <si>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</si>
  <si>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</si>
  <si>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</si>
  <si>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</si>
  <si>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</si>
  <si>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</si>
  <si>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</si>
  <si>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</si>
  <si>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</si>
  <si>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</si>
  <si>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</si>
  <si>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</si>
  <si>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</si>
  <si>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</si>
  <si>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</si>
  <si>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</si>
  <si>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</si>
  <si>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</si>
  <si>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</si>
  <si>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</si>
  <si>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</si>
  <si>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</si>
  <si>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</si>
  <si>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</si>
  <si>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</si>
  <si>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</si>
  <si>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</si>
  <si>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</si>
  <si>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</si>
  <si>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</si>
  <si>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</si>
  <si>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</si>
  <si>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</si>
  <si>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</si>
  <si>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</si>
  <si>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</si>
  <si>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</si>
  <si>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</si>
  <si>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</si>
  <si>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</si>
  <si>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</si>
  <si>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</si>
  <si>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</si>
  <si>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</si>
  <si>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</si>
  <si>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</si>
  <si>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</si>
  <si>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</si>
  <si>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</si>
  <si>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</si>
  <si>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</si>
  <si>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</si>
  <si>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</si>
  <si>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</si>
  <si>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</si>
  <si>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</si>
  <si>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</si>
  <si>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</si>
  <si>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</si>
  <si>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</si>
  <si>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</si>
  <si>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</si>
  <si>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</si>
  <si>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</si>
  <si>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</si>
  <si>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</si>
  <si>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</si>
  <si>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</si>
  <si>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</si>
  <si>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</si>
  <si>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</si>
  <si>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</si>
  <si>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</si>
  <si>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</si>
  <si>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</si>
  <si>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</si>
  <si>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</si>
  <si>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</si>
  <si>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</si>
  <si>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</si>
  <si>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</si>
  <si>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</si>
  <si>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</si>
  <si>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</si>
  <si>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</si>
  <si>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</si>
  <si>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</si>
  <si>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</si>
  <si>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</si>
  <si>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</si>
  <si>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</si>
  <si>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</si>
  <si>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</si>
  <si>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</si>
  <si>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</si>
  <si>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</si>
  <si>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</si>
  <si>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</si>
  <si>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</si>
  <si>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</si>
  <si>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</si>
  <si>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</si>
  <si>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</si>
  <si>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</si>
  <si>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</si>
  <si>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</si>
  <si>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</si>
  <si>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</si>
  <si>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</si>
  <si>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</si>
  <si>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</si>
  <si>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</si>
  <si>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</si>
  <si>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</si>
  <si>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</si>
  <si>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</si>
  <si>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</si>
  <si>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</si>
  <si>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</si>
  <si>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</si>
  <si>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</si>
  <si>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</si>
  <si>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</si>
  <si>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</si>
  <si>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</si>
  <si>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</si>
  <si>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</si>
  <si>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</si>
  <si>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</si>
  <si>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</si>
  <si>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</si>
  <si>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</si>
  <si>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</si>
  <si>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</si>
  <si>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</si>
  <si>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</si>
  <si>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</si>
  <si>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</si>
  <si>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</si>
  <si>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</si>
  <si>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</si>
  <si>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</si>
  <si>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</si>
  <si>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</si>
  <si>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</si>
  <si>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</si>
  <si>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</si>
  <si>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</si>
  <si>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</si>
  <si>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</si>
  <si>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</si>
  <si>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</si>
  <si>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</si>
  <si>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</si>
  <si>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</si>
  <si>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</si>
  <si>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</si>
  <si>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</si>
  <si>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</si>
  <si>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</si>
  <si>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</si>
  <si>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</si>
  <si>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</si>
  <si>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</si>
  <si>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</si>
  <si>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</si>
  <si>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</si>
  <si>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</si>
  <si>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</si>
  <si>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</si>
  <si>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</si>
  <si>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</si>
  <si>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</si>
  <si>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</si>
  <si>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</si>
  <si>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</si>
  <si>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</si>
  <si>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</si>
  <si>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</si>
  <si>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</si>
  <si>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</si>
  <si>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</si>
  <si>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</si>
  <si>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</si>
  <si>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</si>
  <si>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</si>
  <si>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</si>
  <si>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</si>
  <si>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</si>
  <si>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</si>
  <si>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</si>
  <si>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</si>
  <si>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</si>
  <si>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</si>
  <si>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</si>
  <si>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</si>
  <si>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</si>
  <si>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</si>
  <si>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</si>
  <si>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</si>
  <si>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</si>
  <si>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</si>
  <si>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</si>
  <si>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</si>
  <si>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</si>
  <si>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</si>
  <si>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</si>
  <si>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</si>
  <si>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</si>
  <si>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</si>
  <si>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</si>
  <si>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</si>
  <si>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</si>
  <si>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</si>
  <si>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</si>
  <si>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</si>
  <si>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</si>
  <si>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</si>
  <si>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</si>
  <si>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</si>
  <si>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</si>
  <si>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</si>
  <si>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</si>
  <si>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</si>
  <si>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</si>
  <si>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</si>
  <si>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</si>
  <si>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</si>
  <si>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</si>
  <si>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</si>
  <si>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</si>
  <si>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</si>
  <si>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</si>
  <si>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</si>
  <si>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</si>
  <si>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</si>
  <si>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</si>
  <si>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</si>
  <si>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</si>
  <si>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</si>
  <si>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</si>
  <si>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</si>
  <si>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</si>
  <si>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</si>
  <si>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</si>
  <si>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</si>
  <si>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</si>
  <si>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</si>
  <si>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</si>
  <si>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</si>
  <si>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</si>
  <si>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</si>
  <si>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</si>
  <si>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</si>
  <si>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</si>
  <si>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</si>
  <si>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</si>
  <si>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</si>
  <si>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</si>
  <si>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</si>
  <si>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</si>
  <si>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</si>
  <si>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</si>
  <si>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</si>
  <si>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</si>
  <si>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</si>
  <si>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</si>
  <si>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</si>
  <si>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</si>
  <si>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</si>
  <si>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</si>
  <si>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</si>
  <si>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</si>
  <si>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</si>
  <si>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</si>
  <si>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</si>
  <si>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</si>
  <si>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</si>
  <si>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</si>
  <si>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</si>
  <si>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</si>
  <si>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</si>
  <si>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</si>
  <si>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</si>
  <si>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</si>
  <si>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</si>
  <si>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</si>
  <si>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</si>
  <si>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</si>
  <si>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</si>
  <si>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</si>
  <si>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</si>
  <si>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</si>
  <si>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</si>
  <si>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</si>
  <si>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</si>
  <si>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</si>
  <si>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</si>
  <si>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</si>
  <si>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</si>
  <si>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</si>
  <si>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</si>
  <si>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</si>
  <si>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</si>
  <si>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</si>
  <si>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</si>
  <si>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</si>
  <si>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</si>
  <si>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</si>
  <si>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</si>
  <si>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</si>
  <si>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</si>
  <si>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</si>
  <si>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</si>
  <si>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</si>
  <si>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</si>
  <si>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</si>
  <si>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</si>
  <si>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</si>
  <si>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</si>
  <si>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</si>
  <si>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</si>
  <si>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</si>
  <si>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</si>
  <si>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</si>
  <si>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</si>
  <si>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</si>
  <si>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</si>
  <si>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</si>
  <si>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</si>
  <si>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</si>
  <si>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</si>
  <si>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</si>
  <si>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</si>
  <si>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</si>
  <si>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</si>
  <si>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</si>
  <si>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</si>
  <si>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</si>
  <si>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</si>
  <si>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</si>
  <si>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</si>
  <si>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</si>
  <si>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</si>
  <si>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</si>
  <si>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</si>
  <si>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</si>
  <si>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</si>
  <si>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</si>
  <si>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</si>
  <si>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</si>
  <si>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</si>
  <si>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</si>
  <si>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</si>
  <si>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</si>
  <si>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</si>
  <si>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</si>
  <si>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</si>
  <si>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</si>
  <si>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</si>
  <si>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</si>
  <si>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</si>
  <si>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</si>
  <si>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</si>
  <si>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</si>
  <si>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</si>
  <si>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</si>
  <si>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</si>
  <si>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</si>
  <si>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</si>
  <si>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</si>
  <si>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</si>
  <si>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</si>
  <si>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</si>
  <si>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</si>
  <si>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</si>
  <si>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</si>
  <si>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</si>
  <si>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</si>
  <si>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</si>
  <si>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</si>
  <si>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</si>
  <si>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</si>
  <si>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</si>
  <si>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</si>
  <si>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</si>
  <si>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</si>
  <si>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</si>
  <si>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</si>
  <si>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</si>
  <si>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</si>
  <si>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</si>
  <si>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</si>
  <si>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</si>
  <si>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</si>
  <si>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</si>
  <si>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</si>
  <si>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</si>
  <si>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</si>
  <si>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</si>
  <si>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</si>
  <si>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</si>
  <si>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</si>
  <si>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</si>
  <si>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</si>
  <si>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</si>
  <si>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</si>
  <si>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</si>
  <si>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</si>
  <si>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</si>
  <si>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</si>
  <si>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</si>
  <si>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</si>
  <si>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</si>
  <si>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</si>
  <si>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</si>
  <si>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</si>
  <si>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</si>
  <si>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</si>
  <si>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</si>
  <si>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</si>
  <si>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</si>
  <si>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</si>
  <si>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</si>
  <si>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</si>
  <si>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</si>
  <si>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</si>
  <si>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</si>
  <si>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</si>
  <si>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</si>
  <si>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</si>
  <si>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</si>
  <si>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</si>
  <si>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</si>
  <si>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</si>
  <si>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</si>
  <si>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</si>
  <si>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</si>
  <si>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</si>
  <si>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</si>
  <si>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</si>
  <si>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</si>
  <si>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</si>
  <si>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</si>
  <si>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</si>
  <si>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</si>
  <si>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</si>
  <si>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</si>
  <si>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</si>
  <si>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</si>
  <si>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</si>
  <si>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</si>
  <si>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</si>
  <si>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</si>
  <si>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</si>
  <si>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</si>
  <si>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</si>
  <si>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</si>
  <si>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</si>
  <si>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</si>
  <si>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</si>
  <si>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</si>
  <si>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</si>
  <si>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</si>
  <si>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</si>
  <si>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</si>
  <si>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</si>
  <si>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</si>
  <si>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</si>
  <si>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</si>
  <si>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</si>
  <si>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</si>
  <si>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</si>
  <si>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</si>
  <si>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</si>
  <si>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</si>
  <si>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</si>
  <si>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</si>
  <si>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</si>
  <si>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</si>
  <si>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</si>
  <si>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</si>
  <si>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</si>
  <si>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</si>
  <si>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</si>
  <si>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</si>
  <si>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</si>
  <si>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</si>
  <si>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</si>
  <si>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</si>
  <si>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</si>
  <si>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</si>
  <si>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</si>
  <si>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</si>
  <si>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</si>
  <si>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</si>
  <si>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</si>
  <si>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</si>
  <si>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</si>
  <si>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</si>
  <si>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</si>
  <si>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</si>
  <si>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</si>
  <si>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</si>
  <si>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</si>
  <si>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</si>
  <si>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</si>
  <si>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</si>
  <si>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</si>
  <si>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</si>
  <si>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</si>
  <si>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</si>
  <si>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</si>
  <si>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</si>
  <si>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</si>
  <si>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</si>
  <si>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</si>
  <si>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</si>
  <si>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</si>
  <si>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</si>
  <si>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</si>
  <si>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</si>
  <si>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</si>
  <si>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</si>
  <si>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</si>
  <si>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</si>
  <si>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</si>
  <si>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</si>
  <si>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</si>
  <si>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</si>
  <si>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</si>
  <si>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</si>
  <si>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</si>
  <si>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</si>
  <si>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</si>
  <si>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</si>
  <si>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</si>
  <si>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</si>
  <si>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</si>
  <si>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</si>
  <si>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</si>
  <si>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</si>
  <si>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</si>
  <si>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</si>
  <si>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</si>
  <si>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</si>
  <si>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</si>
  <si>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</si>
  <si>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</si>
  <si>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</si>
  <si>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</si>
  <si>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</si>
  <si>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</si>
  <si>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</si>
  <si>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</si>
  <si>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</si>
  <si>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</si>
  <si>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</si>
  <si>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</si>
  <si>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</si>
  <si>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</si>
  <si>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</si>
  <si>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</si>
  <si>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</si>
  <si>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</si>
  <si>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</si>
  <si>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</si>
  <si>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</si>
  <si>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</si>
  <si>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</si>
  <si>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</si>
  <si>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</si>
  <si>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</si>
  <si>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</si>
  <si>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</si>
  <si>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</si>
  <si>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</si>
  <si>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</si>
  <si>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</si>
  <si>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</si>
  <si>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</si>
  <si>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</si>
  <si>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</si>
  <si>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</si>
  <si>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</si>
  <si>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</si>
  <si>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</si>
  <si>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</si>
  <si>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</si>
  <si>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</si>
  <si>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</si>
  <si>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</si>
  <si>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</si>
  <si>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</si>
  <si>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</si>
  <si>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</si>
  <si>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</si>
  <si>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</si>
  <si>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</si>
  <si>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</si>
  <si>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</si>
  <si>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</si>
  <si>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</si>
  <si>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</si>
  <si>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</si>
  <si>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</si>
  <si>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</si>
  <si>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</si>
  <si>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</si>
  <si>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</si>
  <si>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</si>
  <si>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</si>
  <si>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</si>
  <si>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</si>
  <si>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</si>
  <si>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</si>
  <si>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</si>
  <si>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</si>
  <si>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</si>
  <si>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</si>
  <si>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</si>
  <si>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</si>
  <si>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</si>
  <si>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</si>
  <si>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</si>
  <si>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</si>
  <si>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</si>
  <si>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</si>
  <si>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</si>
  <si>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</si>
  <si>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</si>
  <si>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</si>
  <si>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</si>
  <si>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</si>
  <si>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</si>
  <si>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</si>
  <si>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</si>
  <si>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</si>
  <si>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</si>
  <si>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</si>
  <si>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</si>
  <si>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</si>
  <si>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</si>
  <si>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</si>
  <si>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</si>
  <si>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</si>
  <si>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</si>
  <si>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</si>
  <si>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</si>
  <si>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</si>
  <si>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</si>
  <si>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</si>
  <si>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</si>
  <si>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</si>
  <si>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</si>
  <si>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</si>
  <si>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</si>
  <si>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</si>
  <si>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</si>
  <si>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</si>
  <si>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</si>
  <si>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</si>
  <si>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</si>
  <si>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</si>
  <si>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</si>
  <si>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</si>
  <si>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</si>
  <si>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</si>
  <si>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</si>
  <si>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</si>
  <si>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</si>
  <si>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</si>
  <si>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</si>
  <si>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</si>
  <si>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</si>
  <si>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</si>
  <si>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</si>
  <si>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</si>
  <si>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</si>
  <si>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</si>
  <si>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</si>
  <si>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</si>
  <si>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</si>
  <si>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</si>
  <si>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</si>
  <si>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</si>
  <si>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</si>
  <si>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</si>
  <si>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</si>
  <si>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</si>
  <si>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</si>
  <si>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</si>
  <si>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</si>
  <si>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</si>
  <si>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</si>
  <si>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</si>
  <si>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</si>
  <si>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</si>
  <si>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</si>
  <si>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</si>
  <si>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</si>
  <si>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</si>
  <si>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</si>
  <si>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</si>
  <si>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</si>
  <si>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</si>
  <si>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</si>
  <si>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</si>
  <si>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</si>
  <si>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</si>
  <si>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</si>
  <si>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</si>
  <si>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</si>
  <si>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</si>
  <si>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</si>
  <si>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</si>
  <si>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</si>
  <si>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</si>
  <si>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</si>
  <si>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</si>
  <si>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</si>
  <si>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</si>
  <si>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</si>
  <si>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</si>
  <si>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</si>
  <si>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</si>
  <si>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</si>
  <si>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</si>
  <si>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</si>
  <si>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</si>
  <si>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</si>
  <si>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</si>
  <si>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</si>
  <si>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</si>
  <si>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</si>
  <si>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</si>
  <si>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</si>
  <si>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</si>
  <si>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</si>
  <si>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</si>
  <si>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</si>
  <si>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</si>
  <si>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</si>
  <si>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</si>
  <si>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</si>
  <si>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</si>
  <si>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</si>
  <si>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</si>
  <si>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</si>
  <si>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</si>
  <si>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</si>
  <si>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</si>
  <si>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</si>
  <si>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</si>
  <si>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</si>
  <si>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</si>
  <si>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</si>
  <si>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</si>
  <si>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</si>
  <si>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</si>
  <si>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</si>
  <si>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</si>
  <si>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</si>
  <si>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</si>
  <si>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</si>
  <si>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</si>
  <si>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</si>
  <si>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</si>
  <si>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</si>
  <si>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</si>
  <si>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</si>
  <si>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</si>
  <si>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</si>
  <si>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</si>
  <si>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</si>
  <si>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</si>
  <si>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</si>
  <si>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</si>
  <si>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</si>
  <si>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</si>
  <si>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</si>
  <si>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</si>
  <si>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</si>
  <si>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</si>
  <si>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</si>
  <si>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</si>
  <si>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</si>
  <si>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</si>
  <si>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</si>
  <si>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</si>
  <si>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</si>
  <si>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</si>
  <si>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</si>
  <si>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</si>
  <si>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</si>
  <si>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</si>
  <si>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</si>
  <si>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</si>
  <si>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</si>
  <si>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</si>
  <si>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</si>
  <si>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</si>
  <si>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</si>
  <si>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</si>
  <si>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</si>
  <si>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</si>
  <si>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</si>
  <si>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</si>
  <si>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</si>
  <si>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</si>
  <si>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</si>
  <si>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</si>
  <si>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</si>
  <si>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</si>
  <si>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</si>
  <si>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</si>
  <si>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</si>
  <si>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</si>
  <si>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</si>
  <si>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</si>
  <si>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</si>
  <si>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</si>
  <si>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</si>
  <si>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</si>
  <si>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</si>
  <si>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</si>
  <si>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</si>
  <si>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</si>
  <si>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</si>
  <si>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</si>
  <si>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</si>
  <si>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</si>
  <si>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</si>
  <si>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</si>
  <si>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</si>
  <si>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</si>
  <si>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</si>
  <si>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</si>
  <si>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</si>
  <si>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</si>
  <si>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</si>
  <si>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</si>
  <si>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</si>
  <si>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</si>
  <si>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</si>
  <si>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</si>
  <si>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</si>
  <si>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</si>
  <si>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</si>
  <si>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</si>
  <si>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</si>
  <si>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</si>
  <si>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</si>
  <si>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</si>
  <si>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</si>
  <si>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</si>
  <si>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</si>
  <si>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</si>
  <si>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</si>
  <si>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</si>
  <si>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</si>
  <si>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</si>
  <si>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</si>
  <si>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</si>
  <si>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</si>
  <si>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</si>
  <si>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</si>
  <si>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</si>
  <si>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</si>
  <si>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</si>
  <si>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</si>
  <si>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</si>
  <si>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</si>
  <si>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</si>
  <si>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</si>
  <si>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</si>
  <si>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</si>
  <si>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</si>
  <si>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</si>
  <si>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</si>
  <si>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</si>
  <si>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</si>
  <si>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</si>
  <si>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</si>
  <si>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</si>
  <si>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</si>
  <si>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</si>
  <si>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</si>
  <si>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</si>
  <si>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</si>
  <si>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</si>
  <si>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</si>
  <si>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</si>
  <si>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</si>
  <si>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</si>
  <si>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</si>
  <si>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</si>
  <si>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</si>
  <si>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</si>
  <si>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</si>
  <si>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</si>
  <si>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</si>
  <si>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</si>
  <si>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</si>
  <si>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</si>
  <si>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</si>
  <si>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</si>
  <si>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</si>
  <si>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</si>
  <si>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</si>
  <si>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</si>
  <si>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</si>
  <si>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</si>
  <si>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</si>
  <si>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</si>
  <si>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</si>
  <si>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</si>
  <si>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</si>
  <si>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</si>
  <si>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</si>
  <si>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</si>
  <si>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</si>
  <si>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</si>
  <si>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</si>
  <si>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</si>
  <si>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</si>
  <si>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</si>
  <si>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</si>
  <si>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</si>
  <si>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</si>
  <si>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</si>
  <si>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</si>
  <si>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</si>
  <si>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</si>
  <si>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</si>
  <si>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</si>
  <si>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</si>
  <si>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</si>
  <si>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</si>
  <si>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</si>
  <si>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</si>
  <si>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</si>
  <si>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</si>
  <si>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</si>
  <si>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</si>
  <si>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</si>
  <si>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</si>
  <si>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</si>
  <si>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</si>
  <si>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</si>
  <si>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</si>
  <si>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</si>
  <si>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</si>
  <si>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</si>
  <si>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</si>
  <si>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</si>
  <si>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</si>
  <si>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</si>
  <si>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</si>
  <si>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</si>
  <si>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</si>
  <si>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</si>
  <si>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</si>
  <si>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</si>
  <si>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</si>
  <si>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</si>
  <si>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</si>
  <si>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</si>
  <si>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</si>
  <si>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</si>
  <si>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</si>
  <si>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</si>
  <si>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</si>
  <si>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</si>
  <si>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</si>
  <si>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</si>
  <si>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</si>
  <si>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</si>
  <si>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</si>
  <si>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</si>
  <si>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</si>
  <si>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</si>
  <si>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</si>
  <si>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</si>
  <si>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</si>
  <si>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</si>
  <si>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</si>
  <si>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</si>
  <si>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</si>
  <si>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</si>
  <si>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</si>
  <si>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</si>
  <si>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</si>
  <si>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</si>
  <si>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</si>
  <si>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</si>
  <si>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</si>
  <si>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</si>
  <si>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</si>
  <si>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</si>
  <si>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</si>
  <si>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</si>
  <si>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</si>
  <si>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</si>
  <si>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</si>
  <si>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</si>
  <si>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</si>
  <si>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</si>
  <si>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</si>
  <si>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</si>
  <si>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</si>
  <si>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</si>
  <si>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</si>
  <si>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</si>
  <si>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</si>
  <si>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</si>
  <si>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</si>
  <si>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</si>
  <si>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</si>
  <si>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</si>
  <si>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</si>
  <si>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</si>
  <si>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</si>
  <si>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</si>
  <si>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</si>
  <si>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</si>
  <si>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</si>
  <si>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</si>
  <si>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</si>
  <si>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</si>
  <si>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</si>
  <si>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</si>
  <si>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</si>
  <si>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</si>
  <si>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</si>
  <si>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</si>
  <si>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</si>
  <si>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</si>
  <si>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</si>
  <si>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</si>
  <si>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</si>
  <si>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</si>
  <si>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</si>
  <si>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</si>
  <si>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</si>
  <si>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</si>
  <si>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</si>
  <si>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</si>
  <si>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</si>
  <si>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</si>
  <si>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</si>
  <si>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</si>
  <si>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</si>
  <si>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</si>
  <si>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</si>
  <si>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</si>
  <si>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</si>
  <si>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</si>
  <si>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</si>
  <si>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</si>
  <si>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</si>
  <si>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</si>
  <si>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</si>
  <si>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</si>
  <si>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</si>
  <si>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</si>
  <si>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</si>
  <si>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</si>
  <si>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</si>
  <si>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</si>
  <si>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</si>
  <si>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</si>
  <si>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</si>
  <si>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</si>
  <si>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</si>
  <si>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</si>
  <si>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</si>
  <si>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</si>
  <si>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</si>
  <si>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</si>
  <si>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</si>
  <si>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</si>
  <si>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</si>
  <si>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</si>
  <si>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</si>
  <si>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</si>
  <si>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</si>
  <si>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</si>
  <si>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</si>
  <si>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</si>
  <si>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</si>
  <si>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</si>
  <si>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</si>
  <si>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</si>
  <si>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</si>
  <si>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</si>
  <si>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</si>
  <si>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</si>
  <si>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</si>
  <si>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</si>
  <si>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</si>
  <si>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</si>
  <si>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</si>
  <si>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</si>
  <si>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</si>
  <si>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</si>
  <si>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</si>
  <si>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</si>
  <si>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</si>
  <si>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</si>
  <si>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</si>
  <si>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</si>
  <si>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</si>
  <si>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</si>
  <si>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</si>
  <si>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</si>
  <si>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</si>
  <si>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</si>
  <si>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</si>
  <si>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</si>
  <si>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</si>
  <si>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</si>
  <si>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</si>
  <si>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</si>
  <si>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</si>
  <si>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</si>
  <si>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</si>
  <si>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</si>
  <si>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</si>
  <si>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</si>
  <si>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</si>
  <si>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</si>
  <si>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</si>
  <si>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</si>
  <si>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</si>
  <si>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</si>
  <si>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</si>
  <si>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</si>
  <si>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</si>
  <si>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</si>
  <si>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</si>
  <si>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</si>
  <si>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</si>
  <si>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</si>
  <si>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</si>
  <si>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</si>
  <si>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</si>
  <si>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</si>
  <si>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</si>
  <si>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</si>
  <si>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</si>
  <si>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</si>
  <si>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</si>
  <si>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</si>
  <si>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</si>
  <si>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</si>
  <si>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</si>
  <si>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</si>
  <si>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</si>
  <si>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</si>
  <si>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</si>
  <si>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</si>
  <si>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</si>
  <si>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</si>
  <si>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</si>
  <si>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</si>
  <si>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</si>
  <si>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</si>
  <si>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</si>
  <si>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</si>
  <si>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</si>
  <si>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</si>
  <si>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</si>
  <si>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</si>
  <si>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</si>
  <si>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</si>
  <si>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</si>
  <si>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</si>
  <si>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</si>
  <si>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</si>
  <si>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</si>
  <si>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</si>
  <si>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</si>
  <si>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</si>
  <si>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</si>
  <si>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</si>
  <si>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</si>
  <si>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</si>
  <si>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</si>
  <si>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</si>
  <si>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</si>
  <si>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</si>
  <si>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</si>
  <si>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</si>
  <si>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</si>
  <si>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</si>
  <si>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</si>
  <si>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</si>
  <si>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</si>
  <si>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</si>
  <si>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</si>
  <si>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</si>
  <si>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</si>
  <si>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</si>
  <si>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</si>
  <si>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</si>
  <si>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</si>
  <si>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</si>
  <si>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</si>
  <si>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</si>
  <si>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</si>
  <si>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</si>
  <si>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</si>
  <si>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</si>
  <si>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</si>
  <si>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</si>
  <si>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</si>
  <si>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</si>
  <si>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</si>
  <si>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</si>
  <si>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</si>
  <si>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</si>
  <si>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</si>
  <si>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</si>
  <si>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</si>
  <si>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</si>
  <si>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</si>
  <si>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</si>
  <si>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</si>
  <si>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</si>
  <si>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</si>
  <si>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</si>
  <si>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</si>
  <si>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</si>
  <si>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</si>
  <si>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</si>
  <si>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</si>
  <si>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</si>
  <si>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</si>
  <si>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</si>
  <si>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</si>
  <si>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</si>
  <si>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</si>
  <si>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</si>
  <si>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</si>
  <si>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</si>
  <si>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</si>
  <si>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</si>
  <si>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</si>
  <si>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</si>
  <si>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</si>
  <si>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</si>
  <si>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</si>
  <si>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</si>
  <si>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</si>
  <si>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</si>
  <si>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</si>
  <si>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</si>
  <si>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</si>
  <si>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</si>
  <si>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</si>
  <si>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</si>
  <si>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</si>
  <si>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</si>
  <si>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</si>
  <si>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</si>
  <si>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</si>
  <si>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</si>
  <si>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</si>
  <si>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</si>
  <si>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</si>
  <si>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</si>
  <si>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</si>
  <si>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</si>
  <si>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</si>
  <si>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</si>
  <si>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</si>
  <si>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</si>
  <si>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</si>
  <si>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</si>
  <si>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</si>
  <si>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</si>
  <si>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</si>
  <si>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</si>
  <si>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</si>
  <si>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</si>
  <si>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</si>
  <si>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</si>
  <si>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</si>
  <si>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</si>
  <si>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</si>
  <si>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</si>
  <si>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</si>
  <si>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</si>
  <si>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</si>
  <si>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</si>
  <si>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</si>
  <si>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</si>
  <si>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</si>
  <si>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</si>
  <si>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</si>
  <si>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</si>
  <si>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</si>
  <si>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</si>
  <si>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</si>
  <si>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</si>
  <si>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</si>
  <si>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</si>
  <si>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</si>
  <si>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</si>
  <si>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</si>
  <si>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</si>
  <si>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</si>
  <si>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</si>
  <si>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</si>
  <si>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</si>
  <si>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</si>
  <si>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</si>
  <si>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</si>
  <si>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</si>
  <si>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</si>
  <si>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</si>
  <si>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</si>
  <si>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</si>
  <si>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</si>
  <si>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</si>
  <si>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</si>
  <si>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</si>
  <si>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</si>
  <si>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</si>
  <si>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</si>
  <si>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</si>
  <si>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</si>
  <si>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</si>
  <si>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</si>
  <si>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</si>
  <si>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</si>
  <si>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</si>
  <si>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</si>
  <si>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</si>
  <si>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</si>
  <si>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</si>
  <si>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</si>
  <si>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</si>
  <si>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</si>
  <si>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</si>
  <si>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</si>
  <si>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</si>
  <si>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</si>
  <si>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</si>
  <si>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</si>
  <si>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</si>
  <si>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</si>
  <si>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</si>
  <si>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</si>
  <si>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</si>
  <si>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</si>
  <si>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</si>
  <si>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</si>
  <si>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</si>
  <si>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</si>
  <si>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</si>
  <si>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</si>
  <si>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</si>
  <si>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</si>
  <si>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</si>
  <si>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</si>
  <si>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</si>
  <si>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</si>
  <si>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</si>
  <si>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</si>
  <si>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</si>
  <si>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</si>
  <si>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</si>
  <si>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</si>
  <si>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</si>
  <si>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</si>
  <si>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</si>
  <si>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</si>
  <si>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</si>
  <si>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</si>
  <si>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</si>
  <si>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</si>
  <si>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</si>
  <si>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</si>
  <si>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</si>
  <si>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</si>
  <si>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</si>
  <si>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</si>
  <si>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</si>
  <si>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</si>
  <si>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</si>
  <si>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</si>
  <si>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</si>
  <si>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</si>
  <si>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</si>
  <si>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</si>
  <si>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</si>
  <si>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</si>
  <si>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</si>
  <si>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</si>
  <si>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</si>
  <si>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</si>
  <si>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</si>
  <si>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</si>
  <si>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</si>
  <si>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</si>
  <si>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</si>
  <si>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</si>
  <si>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</si>
  <si>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</si>
  <si>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</si>
  <si>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</si>
  <si>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</si>
  <si>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</si>
  <si>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</si>
  <si>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</si>
  <si>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</si>
  <si>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</si>
  <si>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</si>
  <si>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</si>
  <si>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</si>
  <si>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</si>
  <si>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</si>
  <si>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</si>
  <si>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</si>
  <si>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</si>
  <si>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</si>
  <si>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</si>
  <si>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</si>
  <si>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</si>
  <si>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</si>
  <si>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</si>
  <si>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</si>
  <si>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</si>
  <si>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</si>
  <si>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</si>
  <si>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</si>
  <si>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</si>
  <si>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</si>
  <si>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</si>
  <si>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</si>
  <si>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</si>
  <si>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</si>
  <si>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</si>
  <si>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</si>
  <si>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</si>
  <si>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</si>
  <si>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</si>
  <si>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</si>
  <si>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</si>
  <si>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</si>
  <si>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</si>
  <si>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</si>
  <si>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</si>
  <si>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</si>
  <si>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</si>
  <si>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</si>
  <si>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</si>
  <si>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</si>
  <si>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</si>
  <si>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</si>
  <si>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</si>
  <si>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</si>
  <si>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</si>
  <si>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</si>
  <si>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</si>
  <si>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</si>
  <si>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</si>
  <si>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</si>
  <si>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</si>
  <si>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</si>
  <si>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</si>
  <si>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</si>
  <si>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</si>
  <si>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</si>
  <si>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</si>
  <si>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</si>
  <si>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</si>
  <si>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</si>
  <si>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</si>
  <si>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</si>
  <si>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</si>
  <si>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</si>
  <si>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</si>
  <si>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</si>
  <si>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</si>
  <si>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</si>
  <si>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</si>
  <si>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</si>
  <si>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</si>
  <si>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</si>
  <si>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</si>
  <si>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</si>
  <si>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</si>
  <si>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</si>
  <si>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</si>
  <si>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</si>
  <si>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</si>
  <si>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</si>
  <si>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</si>
  <si>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</si>
  <si>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</si>
  <si>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</si>
  <si>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</si>
  <si>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</si>
  <si>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</si>
  <si>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</si>
  <si>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</si>
  <si>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</si>
  <si>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</si>
  <si>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</si>
  <si>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</si>
  <si>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</si>
  <si>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</si>
  <si>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</si>
  <si>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</si>
  <si>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</si>
  <si>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</si>
  <si>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</si>
  <si>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</si>
  <si>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</si>
  <si>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</si>
  <si>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</si>
  <si>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</si>
  <si>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</si>
  <si>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</si>
  <si>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</si>
  <si>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</si>
  <si>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</si>
  <si>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</si>
  <si>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</si>
  <si>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</si>
  <si>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</si>
  <si>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</si>
  <si>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</si>
  <si>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</si>
  <si>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</si>
  <si>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</si>
  <si>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</si>
  <si>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</si>
  <si>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</si>
  <si>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</si>
  <si>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</si>
  <si>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</si>
  <si>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</si>
  <si>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</si>
  <si>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</si>
  <si>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</si>
  <si>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</si>
  <si>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</si>
  <si>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</si>
  <si>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</si>
  <si>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</si>
  <si>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</si>
  <si>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</si>
  <si>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</si>
  <si>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</si>
  <si>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</si>
  <si>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</si>
  <si>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</si>
  <si>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</si>
  <si>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</si>
  <si>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</si>
  <si>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</si>
  <si>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</si>
  <si>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</si>
  <si>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</si>
  <si>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</si>
  <si>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</si>
  <si>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</si>
  <si>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</si>
  <si>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</si>
  <si>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</si>
  <si>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</si>
  <si>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</si>
  <si>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</si>
  <si>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</si>
  <si>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</si>
  <si>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</si>
  <si>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</si>
  <si>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</si>
  <si>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</si>
  <si>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</si>
  <si>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</si>
  <si>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</si>
  <si>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</si>
  <si>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</si>
  <si>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</si>
  <si>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</si>
  <si>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</si>
  <si>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</si>
  <si>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</si>
  <si>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</si>
  <si>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</si>
  <si>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</si>
  <si>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</si>
  <si>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</si>
  <si>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</si>
  <si>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</si>
  <si>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</si>
  <si>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</si>
  <si>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</si>
  <si>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</si>
  <si>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</si>
  <si>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</si>
  <si>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</si>
  <si>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</si>
  <si>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</si>
  <si>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</si>
  <si>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</si>
  <si>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</si>
  <si>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</si>
  <si>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</si>
  <si>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</si>
  <si>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</si>
  <si>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</si>
  <si>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</si>
  <si>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</si>
  <si>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</si>
  <si>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</si>
  <si>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</si>
  <si>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</si>
  <si>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</si>
  <si>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</si>
  <si>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</si>
  <si>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</si>
  <si>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</si>
  <si>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</si>
  <si>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</si>
  <si>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</si>
  <si>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</si>
  <si>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</si>
  <si>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</si>
  <si>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</si>
  <si>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</si>
  <si>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</si>
  <si>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</si>
  <si>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</si>
  <si>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</si>
  <si>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</si>
  <si>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</si>
  <si>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</si>
  <si>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</si>
  <si>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</si>
  <si>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</si>
  <si>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</si>
  <si>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</si>
  <si>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</si>
  <si>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</si>
  <si>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</si>
  <si>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</si>
  <si>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</si>
  <si>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</si>
  <si>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</si>
  <si>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</si>
  <si>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</si>
  <si>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</si>
  <si>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</si>
  <si>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</si>
  <si>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</si>
  <si>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</si>
  <si>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</si>
  <si>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</si>
  <si>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</si>
  <si>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</si>
  <si>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</si>
  <si>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</si>
  <si>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</si>
  <si>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</si>
  <si>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</si>
  <si>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</si>
  <si>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</si>
  <si>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</si>
  <si>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</si>
  <si>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</si>
  <si>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</si>
  <si>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</si>
  <si>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</si>
  <si>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</si>
  <si>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</si>
  <si>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</si>
  <si>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</si>
  <si>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</si>
  <si>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</si>
  <si>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</si>
  <si>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</si>
  <si>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</si>
  <si>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</si>
  <si>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</si>
  <si>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</si>
  <si>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</si>
  <si>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</si>
  <si>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</si>
  <si>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</si>
  <si>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</si>
  <si>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</si>
  <si>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</si>
  <si>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</si>
  <si>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</si>
  <si>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</si>
  <si>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</si>
  <si>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</si>
  <si>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</si>
  <si>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</si>
  <si>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</si>
  <si>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</si>
  <si>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</si>
  <si>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</si>
  <si>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</si>
  <si>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</si>
  <si>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</si>
  <si>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</si>
  <si>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</si>
  <si>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</si>
  <si>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</si>
  <si>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</si>
  <si>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</si>
  <si>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</si>
  <si>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</si>
  <si>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</si>
  <si>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</si>
  <si>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</si>
  <si>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</si>
  <si>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</si>
  <si>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</si>
  <si>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</si>
  <si>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</si>
  <si>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</si>
  <si>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</si>
  <si>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</si>
  <si>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</si>
  <si>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</si>
  <si>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</si>
  <si>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</si>
  <si>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</si>
  <si>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</si>
  <si>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</si>
  <si>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</si>
  <si>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</si>
  <si>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</si>
  <si>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</si>
  <si>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</si>
  <si>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</si>
  <si>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</si>
  <si>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</si>
  <si>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</si>
  <si>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</si>
  <si>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</si>
  <si>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</si>
  <si>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</si>
  <si>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</si>
  <si>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</si>
  <si>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</si>
  <si>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</si>
  <si>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</si>
  <si>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</si>
  <si>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</si>
  <si>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</si>
  <si>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</si>
  <si>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</si>
  <si>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</si>
  <si>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</si>
  <si>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</si>
  <si>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</si>
  <si>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</si>
  <si>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</si>
  <si>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</si>
  <si>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</si>
  <si>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</si>
  <si>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</si>
  <si>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</si>
  <si>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</si>
  <si>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</si>
  <si>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</si>
  <si>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</si>
  <si>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</si>
  <si>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</si>
  <si>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</si>
  <si>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</si>
  <si>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</si>
  <si>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</si>
  <si>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</si>
  <si>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</si>
  <si>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</si>
  <si>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</si>
  <si>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</si>
  <si>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</si>
  <si>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</si>
  <si>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</si>
  <si>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</si>
  <si>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</si>
  <si>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</si>
  <si>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</si>
  <si>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</si>
  <si>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</si>
  <si>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</si>
  <si>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</si>
  <si>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</si>
  <si>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</si>
  <si>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</si>
  <si>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</si>
  <si>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</si>
  <si>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</si>
  <si>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</si>
  <si>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</si>
  <si>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</si>
  <si>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</si>
  <si>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</si>
  <si>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</si>
  <si>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</si>
  <si>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</si>
  <si>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</si>
  <si>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</si>
  <si>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</si>
  <si>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</si>
  <si>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</si>
  <si>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</si>
  <si>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</si>
  <si>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</si>
  <si>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</si>
  <si>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</si>
  <si>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</si>
  <si>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</si>
  <si>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</si>
  <si>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</si>
  <si>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</si>
  <si>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</si>
  <si>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</si>
  <si>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</si>
  <si>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</si>
  <si>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</si>
  <si>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</si>
  <si>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</si>
  <si>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</si>
  <si>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</si>
  <si>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</si>
  <si>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</si>
  <si>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</si>
  <si>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</si>
  <si>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</si>
  <si>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</si>
  <si>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</si>
  <si>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</si>
  <si>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</si>
  <si>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</si>
  <si>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</si>
  <si>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</si>
  <si>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</si>
  <si>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</si>
  <si>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</si>
  <si>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</si>
  <si>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</si>
  <si>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</si>
  <si>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</si>
  <si>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</si>
  <si>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</si>
  <si>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</si>
  <si>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</si>
  <si>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</si>
  <si>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</si>
  <si>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</si>
  <si>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</si>
  <si>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</si>
  <si>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</si>
  <si>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</si>
  <si>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</si>
  <si>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</si>
  <si>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</si>
  <si>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</si>
  <si>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</si>
  <si>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</si>
  <si>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</si>
  <si>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</si>
  <si>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</si>
  <si>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</si>
  <si>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</si>
  <si>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</si>
  <si>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</si>
  <si>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</si>
  <si>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</si>
  <si>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</si>
  <si>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</si>
  <si>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</si>
  <si>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</si>
  <si>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</si>
  <si>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</si>
  <si>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</si>
  <si>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</si>
  <si>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</si>
  <si>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</si>
  <si>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</si>
  <si>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</si>
  <si>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</si>
  <si>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</si>
  <si>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</si>
  <si>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</si>
  <si>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</si>
  <si>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</si>
  <si>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</si>
  <si>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</si>
  <si>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</si>
  <si>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</si>
  <si>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</si>
  <si>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</si>
  <si>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</si>
  <si>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</si>
  <si>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</si>
  <si>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</si>
  <si>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</si>
  <si>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</si>
  <si>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</si>
  <si>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</si>
  <si>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</si>
  <si>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</si>
  <si>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</si>
  <si>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</si>
  <si>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</si>
  <si>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</si>
  <si>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</si>
  <si>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</si>
  <si>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</si>
  <si>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</si>
  <si>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</si>
  <si>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</si>
  <si>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</si>
  <si>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</si>
  <si>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</si>
  <si>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</si>
  <si>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</si>
  <si>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</si>
  <si>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</si>
  <si>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</si>
  <si>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</si>
  <si>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</si>
  <si>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</si>
  <si>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</si>
  <si>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</si>
  <si>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</si>
  <si>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</si>
  <si>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</si>
  <si>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</si>
  <si>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</si>
  <si>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</si>
  <si>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</si>
  <si>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</si>
  <si>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</si>
  <si>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</si>
  <si>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</si>
  <si>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</si>
  <si>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</si>
  <si>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</si>
  <si>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</si>
  <si>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</si>
  <si>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</si>
  <si>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</si>
  <si>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</si>
  <si>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</si>
  <si>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</si>
  <si>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</si>
  <si>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</si>
  <si>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</si>
  <si>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</si>
  <si>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</si>
  <si>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</si>
  <si>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</si>
  <si>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</si>
  <si>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</si>
  <si>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</si>
  <si>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</si>
  <si>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</si>
  <si>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</si>
  <si>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</si>
  <si>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</si>
  <si>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</si>
  <si>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</si>
  <si>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</si>
  <si>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</si>
  <si>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</si>
  <si>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</si>
  <si>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</si>
  <si>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</si>
  <si>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</si>
  <si>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</si>
  <si>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</si>
  <si>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</si>
  <si>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</si>
  <si>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</si>
  <si>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</si>
  <si>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</si>
  <si>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</si>
  <si>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</si>
  <si>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</si>
  <si>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</si>
  <si>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</si>
  <si>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</si>
  <si>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</si>
  <si>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</si>
  <si>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</si>
  <si>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</si>
  <si>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</si>
  <si>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</si>
  <si>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</si>
  <si>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</si>
  <si>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</si>
  <si>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</si>
  <si>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</si>
  <si>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</si>
  <si>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</si>
  <si>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</si>
  <si>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</si>
  <si>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</si>
  <si>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</si>
  <si>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</si>
  <si>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</si>
  <si>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</si>
  <si>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</si>
  <si>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</si>
  <si>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</si>
  <si>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</si>
  <si>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</si>
  <si>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</si>
  <si>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</si>
  <si>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</si>
  <si>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</si>
  <si>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</si>
  <si>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</si>
  <si>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</si>
  <si>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</si>
  <si>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</si>
  <si>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</si>
  <si>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</si>
  <si>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</si>
  <si>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</si>
  <si>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</si>
  <si>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</si>
  <si>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</si>
  <si>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</si>
  <si>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</si>
  <si>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</si>
  <si>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</si>
  <si>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</si>
  <si>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</si>
  <si>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</si>
  <si>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</si>
  <si>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</si>
  <si>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</si>
  <si>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</si>
  <si>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</si>
  <si>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</si>
  <si>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</si>
  <si>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</si>
  <si>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</si>
  <si>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</si>
  <si>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</si>
  <si>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</si>
  <si>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</si>
  <si>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</si>
  <si>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</si>
  <si>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</si>
  <si>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</si>
  <si>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</si>
  <si>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</si>
  <si>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</si>
  <si>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</si>
  <si>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</si>
  <si>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</si>
  <si>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</si>
  <si>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</si>
  <si>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</si>
  <si>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</si>
  <si>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</si>
  <si>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</si>
  <si>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</si>
  <si>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</si>
  <si>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</si>
  <si>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</si>
  <si>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</si>
  <si>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</si>
  <si>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</si>
  <si>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</si>
  <si>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</si>
  <si>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</si>
  <si>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</si>
  <si>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</si>
  <si>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</si>
  <si>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</si>
  <si>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</si>
  <si>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</si>
  <si>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</si>
  <si>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</si>
  <si>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</si>
  <si>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</si>
  <si>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</si>
  <si>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</si>
  <si>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</si>
  <si>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</si>
  <si>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</si>
  <si>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</si>
  <si>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</si>
  <si>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</si>
  <si>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</si>
  <si>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</si>
  <si>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</si>
  <si>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</si>
  <si>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</si>
  <si>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</si>
  <si>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</si>
  <si>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</si>
  <si>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</si>
  <si>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</si>
  <si>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</si>
  <si>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</si>
  <si>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</si>
  <si>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</si>
  <si>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</si>
  <si>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</si>
  <si>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</si>
  <si>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</si>
  <si>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</si>
  <si>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</si>
  <si>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</si>
  <si>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</si>
  <si>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</si>
  <si>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</si>
  <si>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</si>
  <si>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</si>
  <si>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</si>
  <si>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</si>
  <si>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</si>
  <si>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</si>
  <si>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</si>
  <si>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</si>
  <si>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</si>
  <si>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</si>
  <si>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</si>
  <si>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</si>
  <si>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</si>
  <si>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</si>
  <si>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</si>
  <si>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</si>
  <si>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</si>
  <si>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</si>
  <si>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</si>
  <si>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</si>
  <si>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</si>
  <si>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</si>
  <si>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</si>
  <si>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</si>
  <si>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</si>
  <si>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</si>
  <si>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</si>
  <si>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</si>
  <si>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</si>
  <si>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</si>
  <si>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</si>
  <si>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</si>
  <si>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</si>
  <si>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</si>
  <si>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</si>
  <si>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</si>
  <si>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</si>
  <si>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</si>
  <si>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</si>
  <si>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</si>
  <si>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</si>
  <si>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</si>
  <si>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</si>
  <si>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</si>
  <si>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</si>
  <si>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</si>
  <si>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</si>
  <si>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</si>
  <si>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</si>
  <si>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</si>
  <si>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</si>
  <si>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</si>
  <si>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</si>
  <si>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</si>
  <si>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</si>
  <si>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</si>
  <si>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</si>
  <si>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</si>
  <si>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</si>
  <si>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</si>
  <si>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</si>
  <si>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</si>
  <si>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</si>
  <si>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</si>
  <si>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</si>
  <si>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</si>
  <si>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</si>
  <si>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</si>
  <si>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</si>
  <si>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</si>
  <si>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</si>
  <si>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</si>
  <si>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</si>
  <si>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</si>
  <si>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</si>
  <si>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</si>
  <si>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</si>
  <si>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</si>
  <si>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</si>
  <si>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</si>
  <si>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</si>
  <si>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</si>
  <si>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</si>
  <si>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</si>
  <si>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</si>
  <si>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</si>
  <si>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</si>
  <si>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</si>
  <si>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</si>
  <si>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</si>
  <si>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</si>
  <si>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</si>
  <si>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</si>
  <si>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</si>
  <si>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</si>
  <si>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</si>
  <si>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</si>
  <si>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</si>
  <si>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</si>
  <si>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</si>
  <si>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</si>
  <si>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</si>
  <si>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</si>
  <si>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</si>
  <si>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</si>
  <si>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</si>
  <si>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</si>
  <si>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</si>
  <si>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</si>
  <si>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</si>
  <si>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</si>
  <si>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</si>
  <si>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</si>
  <si>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</si>
  <si>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</si>
  <si>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</si>
  <si>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</si>
  <si>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</si>
  <si>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</si>
  <si>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</si>
  <si>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</si>
  <si>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</si>
  <si>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</si>
  <si>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</si>
  <si>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</si>
  <si>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</si>
  <si>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</si>
  <si>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</si>
  <si>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</si>
  <si>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</si>
  <si>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</si>
  <si>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</si>
  <si>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</si>
  <si>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</si>
  <si>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</si>
  <si>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</si>
  <si>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</si>
  <si>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</si>
  <si>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</si>
  <si>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</si>
  <si>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</si>
  <si>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</si>
  <si>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</si>
  <si>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</si>
  <si>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</si>
  <si>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</si>
  <si>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</si>
  <si>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</si>
  <si>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</si>
  <si>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</si>
  <si>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</si>
  <si>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</si>
  <si>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</si>
  <si>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</si>
  <si>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</si>
  <si>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</si>
  <si>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</si>
  <si>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</si>
  <si>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</si>
  <si>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</si>
  <si>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</si>
  <si>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</si>
  <si>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</si>
  <si>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</si>
  <si>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</si>
  <si>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</si>
  <si>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</si>
  <si>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</si>
  <si>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</si>
  <si>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</si>
  <si>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</si>
  <si>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</si>
  <si>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</si>
  <si>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</si>
  <si>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</si>
  <si>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</si>
  <si>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</si>
  <si>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</si>
  <si>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</si>
  <si>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</si>
  <si>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</si>
  <si>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</si>
  <si>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</si>
  <si>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</si>
  <si>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</si>
  <si>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</si>
  <si>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</si>
  <si>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</si>
  <si>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</si>
  <si>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</si>
  <si>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</si>
  <si>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</si>
  <si>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</si>
  <si>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</si>
  <si>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</si>
  <si>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</si>
  <si>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</si>
  <si>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</si>
  <si>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</si>
  <si>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</si>
  <si>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</si>
  <si>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</si>
  <si>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</si>
  <si>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</si>
  <si>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</si>
  <si>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</si>
  <si>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</si>
  <si>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</si>
  <si>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</si>
  <si>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</si>
  <si>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</si>
  <si>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</si>
  <si>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</si>
  <si>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</si>
  <si>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</si>
  <si>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</si>
  <si>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</si>
  <si>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</si>
  <si>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</si>
  <si>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</si>
  <si>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</si>
  <si>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</si>
  <si>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</si>
  <si>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</si>
  <si>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</si>
  <si>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</si>
  <si>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</si>
  <si>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</si>
  <si>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</si>
  <si>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</si>
  <si>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</si>
  <si>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</si>
  <si>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</si>
  <si>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</si>
  <si>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</si>
  <si>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</si>
  <si>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</si>
  <si>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</si>
  <si>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</si>
  <si>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</si>
  <si>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</si>
  <si>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</si>
  <si>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</si>
  <si>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</si>
  <si>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</si>
  <si>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</si>
  <si>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</si>
  <si>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</si>
  <si>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</si>
  <si>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</si>
  <si>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</si>
  <si>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</si>
  <si>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</si>
  <si>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</si>
  <si>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</si>
  <si>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</si>
  <si>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</si>
  <si>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</si>
  <si>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</si>
  <si>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</si>
  <si>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</si>
  <si>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</si>
  <si>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</si>
  <si>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</si>
  <si>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</si>
  <si>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</si>
  <si>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</si>
  <si>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</si>
  <si>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</si>
  <si>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</si>
  <si>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</si>
  <si>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</si>
  <si>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</si>
  <si>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</si>
  <si>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</si>
  <si>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</si>
  <si>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</si>
  <si>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</si>
  <si>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</si>
  <si>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</si>
  <si>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</si>
  <si>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</si>
  <si>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</si>
  <si>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</si>
  <si>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</si>
  <si>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</si>
  <si>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</si>
  <si>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</si>
  <si>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</si>
  <si>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</si>
  <si>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</si>
  <si>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</si>
  <si>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</si>
  <si>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</si>
  <si>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</si>
  <si>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</si>
  <si>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</si>
  <si>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</si>
  <si>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</si>
  <si>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</si>
  <si>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</si>
  <si>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</si>
  <si>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</si>
  <si>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</si>
  <si>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</si>
  <si>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</si>
  <si>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</si>
  <si>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</si>
  <si>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</si>
  <si>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</si>
  <si>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</si>
  <si>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</si>
  <si>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</si>
  <si>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</si>
  <si>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</si>
  <si>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</si>
  <si>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</si>
  <si>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</si>
  <si>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</si>
  <si>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</si>
  <si>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</si>
  <si>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</si>
  <si>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</si>
  <si>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</si>
  <si>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</si>
  <si>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</si>
  <si>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</si>
  <si>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</si>
  <si>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</si>
  <si>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</si>
  <si>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</si>
  <si>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</si>
  <si>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</si>
  <si>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</si>
  <si>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</si>
  <si>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</si>
  <si>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</si>
  <si>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</si>
  <si>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</si>
  <si>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</si>
  <si>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</si>
  <si>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</si>
  <si>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</si>
  <si>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</si>
  <si>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</si>
  <si>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</si>
  <si>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</si>
  <si>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</si>
  <si>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</si>
  <si>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</si>
  <si>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</si>
  <si>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</si>
  <si>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</si>
  <si>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</si>
  <si>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</si>
  <si>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</si>
  <si>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</si>
  <si>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</si>
  <si>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</si>
  <si>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</si>
  <si>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</si>
  <si>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</si>
  <si>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</si>
  <si>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</si>
  <si>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</si>
  <si>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</si>
  <si>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</si>
  <si>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</si>
  <si>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</si>
  <si>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</si>
  <si>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</si>
  <si>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</si>
  <si>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</si>
  <si>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</si>
  <si>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</si>
  <si>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</si>
  <si>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</si>
  <si>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</si>
  <si>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</si>
  <si>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</si>
  <si>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</si>
  <si>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</si>
  <si>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</si>
  <si>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</si>
  <si>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</si>
  <si>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</si>
  <si>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</si>
  <si>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</si>
  <si>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</si>
  <si>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</si>
  <si>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</si>
  <si>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</si>
  <si>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</si>
  <si>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</si>
  <si>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</si>
  <si>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</si>
  <si>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</si>
  <si>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</si>
  <si>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</si>
  <si>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</si>
  <si>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</si>
  <si>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</si>
  <si>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</si>
  <si>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</si>
  <si>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</si>
  <si>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</si>
  <si>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</si>
  <si>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</si>
  <si>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</si>
  <si>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</si>
  <si>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</si>
  <si>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</si>
  <si>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</si>
  <si>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</si>
  <si>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</si>
  <si>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</si>
  <si>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</si>
  <si>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</si>
  <si>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</si>
  <si>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</si>
  <si>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</si>
  <si>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</si>
  <si>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</si>
  <si>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</si>
  <si>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</si>
  <si>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</si>
  <si>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</si>
  <si>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</si>
  <si>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</si>
  <si>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</si>
  <si>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</si>
  <si>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</si>
  <si>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</si>
  <si>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</si>
  <si>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</si>
  <si>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</si>
  <si>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</si>
  <si>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</si>
  <si>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</si>
  <si>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</si>
  <si>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</si>
  <si>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</si>
  <si>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</si>
  <si>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</si>
  <si>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</si>
  <si>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</si>
  <si>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</si>
  <si>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</si>
  <si>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</si>
  <si>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</si>
  <si>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</si>
  <si>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</si>
  <si>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</si>
  <si>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</si>
  <si>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</si>
  <si>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</si>
  <si>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</si>
  <si>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</si>
  <si>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</si>
  <si>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</si>
  <si>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</si>
  <si>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</si>
  <si>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</si>
  <si>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</si>
  <si>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</si>
  <si>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</si>
  <si>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</si>
  <si>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</si>
  <si>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</si>
  <si>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</si>
  <si>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</si>
  <si>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</si>
  <si>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</si>
  <si>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</si>
  <si>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</si>
  <si>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</si>
  <si>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</si>
  <si>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</si>
  <si>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</si>
  <si>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</si>
  <si>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</si>
  <si>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</si>
  <si>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</si>
  <si>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</si>
  <si>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</si>
  <si>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</si>
  <si>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</si>
  <si>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</si>
  <si>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</si>
  <si>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</si>
  <si>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</si>
  <si>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</si>
  <si>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</si>
  <si>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</si>
  <si>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</si>
  <si>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</si>
  <si>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</si>
  <si>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</si>
  <si>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</si>
  <si>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</si>
  <si>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</si>
  <si>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</si>
  <si>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</si>
  <si>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</si>
  <si>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</si>
  <si>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</si>
  <si>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</si>
  <si>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</si>
  <si>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</si>
  <si>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</si>
  <si>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</si>
  <si>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</si>
  <si>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</si>
  <si>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</si>
  <si>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</si>
  <si>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</si>
  <si>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</si>
  <si>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</si>
  <si>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</si>
  <si>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</si>
  <si>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</si>
  <si>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</si>
  <si>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</si>
  <si>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</si>
  <si>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</si>
  <si>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</si>
  <si>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</si>
  <si>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</si>
  <si>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</si>
  <si>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</si>
  <si>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</si>
  <si>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</si>
  <si>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</si>
  <si>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</si>
  <si>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</si>
  <si>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</si>
  <si>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</si>
  <si>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</si>
  <si>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</si>
  <si>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</si>
  <si>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</si>
  <si>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</si>
  <si>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</si>
  <si>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</si>
  <si>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</si>
  <si>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</si>
  <si>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</si>
  <si>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</si>
  <si>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</si>
  <si>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</si>
  <si>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</si>
  <si>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</si>
  <si>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</si>
  <si>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</si>
  <si>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</si>
  <si>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</si>
  <si>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</si>
  <si>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</si>
  <si>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</si>
  <si>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</si>
  <si>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</si>
  <si>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</si>
  <si>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</si>
  <si>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</si>
  <si>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</si>
  <si>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</si>
  <si>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</si>
  <si>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</si>
  <si>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</si>
  <si>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</si>
  <si>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</si>
  <si>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</si>
  <si>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</si>
  <si>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</si>
  <si>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</si>
  <si>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</si>
  <si>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</si>
  <si>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</si>
  <si>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</si>
  <si>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</si>
  <si>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</si>
  <si>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</si>
  <si>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</si>
  <si>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</si>
  <si>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</si>
  <si>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</si>
  <si>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</si>
  <si>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</si>
  <si>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</si>
  <si>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</si>
  <si>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</si>
  <si>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</si>
  <si>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</si>
  <si>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</si>
  <si>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</si>
  <si>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</si>
  <si>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</si>
  <si>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</si>
  <si>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</si>
  <si>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</si>
  <si>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</si>
  <si>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</si>
  <si>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</si>
  <si>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</si>
  <si>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</si>
  <si>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</si>
  <si>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</si>
  <si>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</si>
  <si>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</si>
  <si>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</si>
  <si>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</si>
  <si>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</si>
  <si>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</si>
  <si>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</si>
  <si>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</si>
  <si>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</si>
  <si>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</si>
  <si>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</si>
  <si>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</si>
  <si>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</si>
  <si>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</si>
  <si>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</si>
  <si>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</si>
  <si>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</si>
  <si>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</si>
  <si>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</si>
  <si>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</si>
  <si>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</si>
  <si>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</si>
  <si>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</si>
  <si>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</si>
  <si>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</si>
  <si>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</si>
  <si>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</si>
  <si>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</si>
  <si>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</si>
  <si>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</si>
  <si>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</si>
  <si>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</si>
  <si>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</si>
  <si>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</si>
  <si>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</si>
  <si>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</si>
  <si>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</si>
  <si>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</si>
  <si>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</si>
  <si>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</si>
  <si>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</si>
  <si>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</si>
  <si>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</si>
  <si>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</si>
  <si>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</si>
  <si>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</si>
  <si>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</si>
  <si>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</si>
  <si>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</si>
  <si>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</si>
  <si>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</si>
  <si>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</si>
  <si>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</si>
  <si>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</si>
  <si>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</si>
  <si>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</si>
  <si>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</si>
  <si>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</si>
  <si>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</si>
  <si>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</si>
  <si>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</si>
  <si>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</si>
  <si>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</si>
  <si>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</si>
  <si>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</si>
  <si>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</si>
  <si>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</si>
  <si>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</si>
  <si>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</si>
  <si>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</si>
  <si>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</si>
  <si>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</si>
  <si>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</si>
  <si>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</si>
  <si>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</si>
  <si>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</si>
  <si>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</si>
  <si>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</si>
  <si>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</si>
  <si>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</si>
  <si>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</si>
  <si>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</si>
  <si>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</si>
  <si>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</si>
  <si>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</si>
  <si>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</si>
  <si>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</si>
  <si>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</si>
  <si>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</si>
  <si>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</si>
  <si>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</si>
  <si>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</si>
  <si>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</si>
  <si>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</si>
  <si>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</si>
  <si>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</si>
  <si>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</si>
  <si>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</si>
  <si>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</si>
  <si>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</si>
  <si>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</si>
  <si>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</si>
  <si>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</si>
  <si>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</si>
  <si>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</si>
  <si>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</si>
  <si>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</si>
  <si>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</si>
  <si>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</si>
  <si>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</si>
  <si>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</si>
  <si>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</si>
  <si>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</si>
  <si>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</si>
  <si>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</si>
  <si>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</si>
  <si>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</si>
  <si>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</si>
  <si>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</si>
  <si>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</si>
  <si>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</si>
  <si>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</si>
  <si>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</si>
  <si>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</si>
  <si>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</si>
  <si>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</si>
  <si>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</si>
  <si>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</si>
  <si>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</si>
  <si>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</si>
  <si>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</si>
  <si>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</si>
  <si>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</si>
  <si>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</si>
  <si>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</si>
  <si>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</si>
  <si>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</si>
  <si>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</si>
  <si>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</si>
  <si>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</si>
  <si>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</si>
  <si>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</si>
  <si>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</si>
  <si>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</si>
  <si>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</si>
  <si>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</si>
  <si>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</si>
  <si>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</si>
  <si>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</si>
  <si>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</si>
  <si>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</si>
  <si>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</si>
  <si>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</si>
  <si>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</si>
  <si>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</si>
  <si>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</si>
  <si>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</si>
  <si>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</si>
  <si>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</si>
  <si>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</si>
  <si>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</si>
  <si>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</si>
  <si>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</si>
  <si>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</si>
  <si>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</si>
  <si>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</si>
  <si>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</si>
  <si>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</si>
  <si>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</si>
  <si>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</si>
  <si>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</si>
  <si>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</si>
  <si>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</si>
  <si>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</si>
  <si>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</si>
  <si>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</si>
  <si>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</si>
  <si>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</si>
  <si>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</si>
  <si>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</si>
  <si>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</si>
  <si>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</si>
  <si>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</si>
  <si>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</si>
  <si>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</si>
  <si>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</si>
  <si>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</si>
  <si>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</si>
  <si>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</si>
  <si>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</si>
  <si>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</si>
  <si>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</si>
  <si>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</si>
  <si>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</si>
  <si>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</si>
  <si>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</si>
  <si>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</si>
  <si>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</si>
  <si>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</si>
  <si>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</si>
  <si>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</si>
  <si>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</si>
  <si>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</si>
  <si>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</si>
  <si>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</si>
  <si>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</si>
  <si>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</si>
  <si>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</si>
  <si>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</si>
  <si>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</si>
  <si>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</si>
  <si>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</si>
  <si>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</si>
  <si>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</si>
  <si>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</si>
  <si>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</si>
  <si>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2025-12-09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</si>
  <si>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</si>
  <si>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</si>
  <si>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</si>
  <si>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</si>
  <si>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</si>
  <si>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</si>
  <si>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</si>
  <si>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</si>
  <si>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미르오토(대구)_251209_172618.xlsx</t>
    <phoneticPr fontId="2" type="noConversion"/>
  </si>
  <si>
    <t>박정수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</si>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</sst>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4780000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2040500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20</c:v>
                      </c:pt>
                      <c:pt idx="2">
                        <c:v>20</c:v>
                      </c:pt>
                      <c:pt idx="3">
                        <c:v>20</c:v>
                      </c:pt>
                      <c:pt idx="4">
                        <c:v>6</c:v>
                      </c:pt>
                      <c:pt idx="5">
                        <c:v>20</c:v>
                      </c:pt>
                      <c:pt idx="6">
                        <c:v>20</c:v>
                      </c:pt>
                      <c:pt idx="7">
                        <c:v>20</c:v>
                      </c:pt>
                      <c:pt idx="8">
                        <c:v>20</c:v>
                      </c:pt>
                      <c:pt idx="9">
                        <c:v>20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46000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1296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21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20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25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2605</v>
      </c>
      <c r="B8" s="426"/>
      <c r="C8" s="426"/>
      <c r="D8" s="426"/>
      <c r="E8" s="427"/>
      <c r="F8" s="428" t="s">
        <v>1749</v>
      </c>
      <c r="G8" s="429"/>
      <c r="H8" s="429"/>
      <c r="I8" s="430"/>
      <c r="J8" s="436">
        <v>50000</v>
      </c>
      <c r="K8" s="436"/>
      <c r="L8" s="436"/>
      <c r="M8" s="436"/>
      <c r="N8" s="436"/>
      <c r="O8" s="437">
        <v>1</v>
      </c>
      <c r="P8" s="437"/>
      <c r="Q8" s="431"/>
      <c r="R8" s="432"/>
      <c r="S8" s="433"/>
      <c r="T8" s="434">
        <v>50000</v>
      </c>
      <c r="U8" s="435"/>
    </row>
    <row r="9" spans="1:21" ht="15.6" customHeight="1" x14ac:dyDescent="0.3">
      <c r="A9" s="414" t="s">
        <v>1964</v>
      </c>
      <c r="B9" s="415"/>
      <c r="C9" s="415"/>
      <c r="D9" s="415"/>
      <c r="E9" s="416"/>
      <c r="F9" s="417" t="s">
        <v>1950</v>
      </c>
      <c r="G9" s="415"/>
      <c r="H9" s="415"/>
      <c r="I9" s="416"/>
      <c r="J9" s="423">
        <v>1900000</v>
      </c>
      <c r="K9" s="423"/>
      <c r="L9" s="423"/>
      <c r="M9" s="423"/>
      <c r="N9" s="423"/>
      <c r="O9" s="424">
        <v>1</v>
      </c>
      <c r="P9" s="424"/>
      <c r="Q9" s="418"/>
      <c r="R9" s="419"/>
      <c r="S9" s="420"/>
      <c r="T9" s="421">
        <v>1900000</v>
      </c>
      <c r="U9" s="422"/>
    </row>
    <row r="10" spans="1:21" ht="15.6" customHeight="1" x14ac:dyDescent="0.3">
      <c r="A10" s="414" t="s">
        <v>3642</v>
      </c>
      <c r="B10" s="415"/>
      <c r="C10" s="415"/>
      <c r="D10" s="415"/>
      <c r="E10" s="416"/>
      <c r="F10" s="417"/>
      <c r="G10" s="415"/>
      <c r="H10" s="415"/>
      <c r="I10" s="416"/>
      <c r="J10" s="423">
        <v>200000</v>
      </c>
      <c r="K10" s="423"/>
      <c r="L10" s="423"/>
      <c r="M10" s="423"/>
      <c r="N10" s="423"/>
      <c r="O10" s="424">
        <v>1</v>
      </c>
      <c r="P10" s="424"/>
      <c r="Q10" s="418"/>
      <c r="R10" s="419"/>
      <c r="S10" s="420"/>
      <c r="T10" s="421">
        <v>200000</v>
      </c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2630000</v>
      </c>
      <c r="G20" s="320"/>
      <c r="H20" s="320"/>
      <c r="I20" s="321"/>
      <c r="J20" s="357">
        <f>SUM(J8:N19)</f>
        <v>2150000</v>
      </c>
      <c r="K20" s="358"/>
      <c r="L20" s="358"/>
      <c r="M20" s="358"/>
      <c r="N20" s="359"/>
      <c r="O20" s="322">
        <f>SUM(O8:P19)</f>
        <v>3</v>
      </c>
      <c r="P20" s="322"/>
      <c r="Q20" s="360">
        <f>SUM(Q8:S19)</f>
        <v>0</v>
      </c>
      <c r="R20" s="320"/>
      <c r="S20" s="321"/>
      <c r="T20" s="320">
        <f>SUM(T8:U15)</f>
        <v>2150000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4780000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미르오토(대구)</v>
      </c>
      <c r="R21" s="328"/>
      <c r="S21" s="328"/>
      <c r="T21" s="328"/>
      <c r="U21" s="380"/>
    </row>
    <row r="22" spans="1:21" ht="20.100000000000001" customHeight="1" x14ac:dyDescent="0.3">
      <c r="A22" s="307" t="s">
        <v>4550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46000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미르오토(대구)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대구 서구 가르뱅이로10길 3-5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010-6859-2065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대구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0CK_Filter</v>
      </c>
      <c r="B31" s="375"/>
      <c r="C31" s="375"/>
      <c r="D31" s="375"/>
      <c r="E31" s="375"/>
      <c r="F31" s="375" t="str">
        <f>F8</f>
        <v>0DN325421</v>
      </c>
      <c r="G31" s="375"/>
      <c r="H31" s="375"/>
      <c r="I31" s="375"/>
      <c r="J31" s="379">
        <f>J8</f>
        <v>50000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0</v>
      </c>
      <c r="R31" s="376"/>
      <c r="S31" s="376"/>
      <c r="T31" s="377">
        <f>T8</f>
        <v>50000</v>
      </c>
      <c r="U31" s="378"/>
    </row>
    <row r="32" spans="1:21" ht="15.6" customHeight="1" x14ac:dyDescent="0.3">
      <c r="A32" s="367" t="str">
        <f t="shared" ref="A32:A38" si="0">A9</f>
        <v>0HK_TCU</v>
      </c>
      <c r="B32" s="368"/>
      <c r="C32" s="368"/>
      <c r="D32" s="368"/>
      <c r="E32" s="368"/>
      <c r="F32" s="368" t="str">
        <f t="shared" ref="F32:F38" si="1">F9</f>
        <v>0HK927156B</v>
      </c>
      <c r="G32" s="368"/>
      <c r="H32" s="368"/>
      <c r="I32" s="368"/>
      <c r="J32" s="372">
        <f t="shared" ref="J32:J38" si="2">J9</f>
        <v>1900000</v>
      </c>
      <c r="K32" s="372"/>
      <c r="L32" s="372"/>
      <c r="M32" s="372"/>
      <c r="N32" s="372"/>
      <c r="O32" s="372">
        <f t="shared" ref="O32:O38" si="3">O9</f>
        <v>1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1900000</v>
      </c>
      <c r="U32" s="371"/>
    </row>
    <row r="33" spans="1:21" ht="15.6" customHeight="1" x14ac:dyDescent="0.3">
      <c r="A33" s="367" t="str">
        <f t="shared" si="0"/>
        <v>0HK_ONLINE_SERVICE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200000</v>
      </c>
      <c r="K33" s="372"/>
      <c r="L33" s="372"/>
      <c r="M33" s="372"/>
      <c r="N33" s="372"/>
      <c r="O33" s="372">
        <f t="shared" si="3"/>
        <v>1</v>
      </c>
      <c r="P33" s="372"/>
      <c r="Q33" s="369">
        <f t="shared" si="4"/>
        <v>0</v>
      </c>
      <c r="R33" s="369"/>
      <c r="S33" s="369"/>
      <c r="T33" s="370">
        <f t="shared" si="5"/>
        <v>200000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2630000</v>
      </c>
      <c r="G43" s="320"/>
      <c r="H43" s="320"/>
      <c r="I43" s="321"/>
      <c r="J43" s="357">
        <f>J20</f>
        <v>2150000</v>
      </c>
      <c r="K43" s="358"/>
      <c r="L43" s="358"/>
      <c r="M43" s="358"/>
      <c r="N43" s="359"/>
      <c r="O43" s="322">
        <f>O20</f>
        <v>3</v>
      </c>
      <c r="P43" s="322"/>
      <c r="Q43" s="360">
        <f>Q20</f>
        <v>0</v>
      </c>
      <c r="R43" s="320"/>
      <c r="S43" s="320"/>
      <c r="T43" s="320">
        <f>T20</f>
        <v>2150000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4780000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미르오토(대구)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50000</v>
      </c>
      <c r="H1" s="107">
        <f>SUM(H2:H2)</f>
        <v>1</v>
      </c>
      <c r="I1" s="107">
        <f>SUM(I2:I2)</f>
        <v>0</v>
      </c>
      <c r="J1" s="107">
        <f>SUM(J2:J2)</f>
        <v>50000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4541</v>
      </c>
      <c r="C2" s="47" t="s">
        <v>1393</v>
      </c>
      <c r="D2" s="290" t="s">
        <v>1797</v>
      </c>
      <c r="E2" t="s">
        <v>2174</v>
      </c>
      <c r="F2" s="290" t="s">
        <v>1797</v>
      </c>
      <c r="G2">
        <v>50000</v>
      </c>
      <c r="H2">
        <v>1</v>
      </c>
      <c r="I2" s="226"/>
      <c r="J2" s="226">
        <v>50000</v>
      </c>
    </row>
    <row r="3" spans="1:12" x14ac:dyDescent="0.3">
      <c r="A3" s="47">
        <v>2</v>
      </c>
      <c r="B3" s="47" t="s">
        <v>4541</v>
      </c>
      <c r="C3" s="47" t="s">
        <v>1393</v>
      </c>
      <c r="D3" s="290" t="s">
        <v>1950</v>
      </c>
      <c r="E3" t="s">
        <v>2195</v>
      </c>
      <c r="F3" s="290" t="s">
        <v>1950</v>
      </c>
      <c r="G3">
        <v>1900000</v>
      </c>
      <c r="H3">
        <v>1</v>
      </c>
      <c r="I3" s="226"/>
      <c r="J3" s="226">
        <v>1900000</v>
      </c>
    </row>
    <row r="4" spans="1:12" x14ac:dyDescent="0.3">
      <c r="A4" s="47">
        <v>3</v>
      </c>
      <c r="B4" s="47" t="s">
        <v>4541</v>
      </c>
      <c r="C4" s="47" t="s">
        <v>1393</v>
      </c>
      <c r="E4" t="s">
        <v>3642</v>
      </c>
      <c r="G4">
        <v>200000</v>
      </c>
      <c r="H4">
        <v>1</v>
      </c>
      <c r="I4" s="226"/>
      <c r="J4" s="226">
        <v>200000</v>
      </c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84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1" sqref="N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2485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3653</v>
      </c>
      <c r="E196" s="292" t="s">
        <v>1853</v>
      </c>
      <c r="F196" s="269" t="s">
        <v>3653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3653</v>
      </c>
      <c r="E236" s="292" t="s">
        <v>1853</v>
      </c>
      <c r="F236" s="269" t="s">
        <v>3653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4013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4013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4013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4013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4013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3474</v>
      </c>
      <c r="E1430" s="292" t="s">
        <v>3475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3474</v>
      </c>
      <c r="E1431" s="292" t="s">
        <v>3476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3474</v>
      </c>
      <c r="E1432" s="292" t="s">
        <v>3477</v>
      </c>
      <c r="F1432" s="269" t="s">
        <v>3478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3474</v>
      </c>
      <c r="E1433" s="292" t="s">
        <v>3479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3474</v>
      </c>
      <c r="E1434" s="292" t="s">
        <v>3480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3474</v>
      </c>
      <c r="E1453" s="292" t="s">
        <v>3481</v>
      </c>
      <c r="F1453" s="269" t="s">
        <v>3482</v>
      </c>
      <c r="G1453" s="265">
        <v>800000</v>
      </c>
      <c r="H1453" s="269">
        <v>1</v>
      </c>
      <c r="K1453" s="265">
        <v>800000</v>
      </c>
      <c r="M1453" s="269" t="s">
        <v>3483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3437</v>
      </c>
      <c r="E1489" s="292" t="s">
        <v>3438</v>
      </c>
      <c r="F1489" s="269" t="s">
        <v>3439</v>
      </c>
      <c r="G1489" s="265">
        <v>1850000</v>
      </c>
      <c r="H1489" s="269">
        <v>1</v>
      </c>
      <c r="J1489" s="266" t="s">
        <v>3440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3601</v>
      </c>
      <c r="E1490" s="292" t="s">
        <v>3602</v>
      </c>
      <c r="F1490" s="269" t="s">
        <v>3603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3601</v>
      </c>
      <c r="E1493" s="292" t="s">
        <v>3604</v>
      </c>
      <c r="G1493" s="265">
        <v>150000</v>
      </c>
      <c r="H1493" s="269">
        <v>1</v>
      </c>
      <c r="J1493" s="266" t="s">
        <v>3605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3420</v>
      </c>
      <c r="E1497" s="292" t="s">
        <v>3421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3406</v>
      </c>
      <c r="F1505" s="269" t="s">
        <v>3405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3396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3396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3422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3423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3424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3425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3442</v>
      </c>
      <c r="E1530" s="292" t="s">
        <v>4013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3442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3396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3449</v>
      </c>
      <c r="E1539" s="292" t="s">
        <v>3456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3449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3449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3449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3459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3452</v>
      </c>
      <c r="E1544" s="292" t="s">
        <v>3461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3449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3452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3463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3456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3456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3456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3509</v>
      </c>
      <c r="E1567" s="292" t="s">
        <v>3510</v>
      </c>
      <c r="G1567" s="265">
        <v>1100000</v>
      </c>
      <c r="H1567" s="269">
        <v>1</v>
      </c>
      <c r="J1567" s="266" t="s">
        <v>3511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3497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3647</v>
      </c>
      <c r="E1578" s="292" t="s">
        <v>3649</v>
      </c>
      <c r="F1578" s="269" t="s">
        <v>3650</v>
      </c>
      <c r="G1578" s="265">
        <v>150000</v>
      </c>
      <c r="H1578" s="269">
        <v>1</v>
      </c>
      <c r="K1578" s="265">
        <v>150000</v>
      </c>
      <c r="M1578" s="292" t="s">
        <v>3651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3496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3493</v>
      </c>
      <c r="E1581" s="292" t="s">
        <v>3456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3456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3493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3520</v>
      </c>
      <c r="F1608" s="269" t="s">
        <v>3519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3531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3534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3536</v>
      </c>
      <c r="E1623" s="292" t="s">
        <v>3537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3534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3549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3456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3456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3552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3561</v>
      </c>
      <c r="E1658" s="292" t="s">
        <v>3456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3456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3456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3571</v>
      </c>
      <c r="F1675" s="269" t="s">
        <v>3581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3441</v>
      </c>
      <c r="E1683" s="292" t="s">
        <v>3583</v>
      </c>
      <c r="F1683" s="269" t="s">
        <v>3582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3580</v>
      </c>
      <c r="F1685" s="269" t="s">
        <v>3579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3571</v>
      </c>
      <c r="F1686" s="269" t="s">
        <v>3581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3613</v>
      </c>
      <c r="E1692" s="292" t="s">
        <v>3614</v>
      </c>
      <c r="F1692" s="269" t="s">
        <v>3615</v>
      </c>
      <c r="G1692" s="265">
        <v>350000</v>
      </c>
      <c r="H1692" s="269">
        <v>2</v>
      </c>
      <c r="J1692" s="266" t="s">
        <v>3616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3441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3571</v>
      </c>
      <c r="F1701" s="269" t="s">
        <v>3581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3699</v>
      </c>
      <c r="E1714" s="292" t="s">
        <v>3700</v>
      </c>
      <c r="F1714" s="269" t="s">
        <v>3701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3571</v>
      </c>
      <c r="F1732" s="269" t="s">
        <v>3581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3456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3647</v>
      </c>
      <c r="E1746" s="292" t="s">
        <v>3648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3646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3571</v>
      </c>
      <c r="F1749" s="269" t="s">
        <v>3581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3709</v>
      </c>
      <c r="E1768" s="292">
        <v>2703900</v>
      </c>
      <c r="F1768" s="269" t="s">
        <v>3710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3709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3712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3712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3718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3722</v>
      </c>
      <c r="H1775" s="269">
        <v>1</v>
      </c>
      <c r="K1775" s="265">
        <v>0</v>
      </c>
      <c r="M1775" s="292" t="s">
        <v>3723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3731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3736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3738</v>
      </c>
    </row>
    <row r="1786" spans="1:13" x14ac:dyDescent="0.3">
      <c r="A1786" s="271">
        <v>1785</v>
      </c>
      <c r="B1786" s="264">
        <v>45929</v>
      </c>
      <c r="C1786" s="292" t="s">
        <v>3452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3740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4217</v>
      </c>
      <c r="D1791" s="295" t="s">
        <v>4082</v>
      </c>
      <c r="E1791" s="292" t="s">
        <v>4218</v>
      </c>
      <c r="F1791" s="269" t="s">
        <v>4219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4217</v>
      </c>
      <c r="D1792" s="295" t="s">
        <v>4082</v>
      </c>
      <c r="E1792" s="292" t="s">
        <v>4220</v>
      </c>
      <c r="F1792" s="269" t="s">
        <v>4221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4217</v>
      </c>
      <c r="D1793" s="295" t="s">
        <v>4082</v>
      </c>
      <c r="E1793" s="292" t="s">
        <v>4222</v>
      </c>
      <c r="F1793" s="269" t="s">
        <v>4223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3452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3767</v>
      </c>
      <c r="E1810" s="292" t="s">
        <v>3768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3767</v>
      </c>
      <c r="E1811" s="292" t="s">
        <v>3769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3772</v>
      </c>
      <c r="E1819" s="292" t="s">
        <v>3773</v>
      </c>
      <c r="F1819" s="269" t="s">
        <v>3774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3456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3804</v>
      </c>
      <c r="E1827" s="292" t="s">
        <v>3456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3813</v>
      </c>
      <c r="F1834" s="269" t="s">
        <v>3812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3807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3817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3807</v>
      </c>
      <c r="E1838" s="292" t="s">
        <v>3821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3618</v>
      </c>
      <c r="F1855" s="269" t="s">
        <v>3617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4081</v>
      </c>
      <c r="D1856" s="295" t="s">
        <v>4082</v>
      </c>
      <c r="E1856" s="292" t="s">
        <v>4083</v>
      </c>
      <c r="F1856" s="269" t="s">
        <v>4084</v>
      </c>
      <c r="G1856" s="265">
        <v>250000</v>
      </c>
      <c r="H1856" s="269">
        <v>1</v>
      </c>
      <c r="K1856" s="265">
        <v>0</v>
      </c>
      <c r="M1856" s="304" t="s">
        <v>3845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3804</v>
      </c>
      <c r="E1864" s="292" t="s">
        <v>3456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3804</v>
      </c>
      <c r="E1870" s="292" t="s">
        <v>3857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3859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3868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3870</v>
      </c>
    </row>
    <row r="1880" spans="1:15" x14ac:dyDescent="0.3">
      <c r="A1880" s="271">
        <v>1879</v>
      </c>
      <c r="B1880" s="264">
        <v>45943</v>
      </c>
      <c r="C1880" s="292" t="s">
        <v>3872</v>
      </c>
      <c r="E1880" s="292" t="s">
        <v>3456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3456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4207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4206</v>
      </c>
    </row>
    <row r="1884" spans="1:15" x14ac:dyDescent="0.3">
      <c r="A1884" s="271">
        <v>1883</v>
      </c>
      <c r="B1884" s="264">
        <v>45943</v>
      </c>
      <c r="C1884" s="292" t="s">
        <v>3878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3878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3878</v>
      </c>
      <c r="E1888" s="292" t="s">
        <v>3882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3872</v>
      </c>
      <c r="E1892" s="292" t="s">
        <v>3886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4053</v>
      </c>
      <c r="E1894" s="292" t="s">
        <v>4054</v>
      </c>
      <c r="F1894" s="269" t="s">
        <v>4055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4053</v>
      </c>
      <c r="E1895" s="292" t="s">
        <v>4056</v>
      </c>
      <c r="F1895" s="269" t="s">
        <v>4057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3892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3513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3456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3900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3903</v>
      </c>
      <c r="F1909" s="269" t="s">
        <v>3902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3906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4206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4206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4206</v>
      </c>
    </row>
    <row r="1915" spans="1:15" x14ac:dyDescent="0.3">
      <c r="A1915" s="58">
        <v>1915</v>
      </c>
      <c r="B1915" s="264">
        <v>45945</v>
      </c>
      <c r="C1915" s="292" t="s">
        <v>4003</v>
      </c>
      <c r="E1915" s="292" t="s">
        <v>4004</v>
      </c>
      <c r="G1915" s="265">
        <v>1100000</v>
      </c>
      <c r="H1915" s="269">
        <v>1</v>
      </c>
      <c r="J1915" s="266" t="s">
        <v>3511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4003</v>
      </c>
      <c r="E1916" s="292" t="s">
        <v>4005</v>
      </c>
      <c r="F1916" s="269" t="s">
        <v>4006</v>
      </c>
      <c r="G1916" s="265">
        <v>1000000</v>
      </c>
      <c r="H1916" s="269">
        <v>1</v>
      </c>
      <c r="J1916" s="266" t="s">
        <v>4007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3909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3456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3909</v>
      </c>
      <c r="E1929" s="292" t="s">
        <v>3921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3456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3804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3804</v>
      </c>
      <c r="E1938" s="292" t="s">
        <v>3937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3922</v>
      </c>
      <c r="E1939" s="292" t="s">
        <v>3938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4008</v>
      </c>
      <c r="E1954" s="292" t="s">
        <v>4009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3892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3956</v>
      </c>
      <c r="E1960" s="292" t="s">
        <v>3955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3966</v>
      </c>
      <c r="F1970" s="269" t="s">
        <v>3965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3909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3909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3909</v>
      </c>
      <c r="E1974" s="292" t="s">
        <v>3971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4097</v>
      </c>
      <c r="E1976" s="292" t="s">
        <v>4098</v>
      </c>
      <c r="F1976" s="269" t="s">
        <v>4099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3992</v>
      </c>
      <c r="F1991" s="269" t="s">
        <v>3991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4206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3456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4135</v>
      </c>
      <c r="D2026" s="295" t="s">
        <v>4082</v>
      </c>
      <c r="E2026" s="292" t="s">
        <v>4136</v>
      </c>
      <c r="F2026" s="269" t="s">
        <v>4137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4119</v>
      </c>
      <c r="D2027" s="295" t="s">
        <v>4082</v>
      </c>
      <c r="E2027" s="292" t="s">
        <v>4122</v>
      </c>
      <c r="F2027" s="269" t="s">
        <v>4123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4063</v>
      </c>
      <c r="E2030" s="292" t="s">
        <v>4064</v>
      </c>
      <c r="F2030" s="269" t="s">
        <v>4065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4030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3909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4033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4052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4045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4041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4037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4037</v>
      </c>
      <c r="E2042" s="292" t="s">
        <v>3456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4037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4037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4037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4058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4041</v>
      </c>
      <c r="E2049" s="292" t="s">
        <v>4059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4037</v>
      </c>
      <c r="E2050" s="292" t="s">
        <v>4060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3456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4080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4066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4206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4206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4066</v>
      </c>
      <c r="E2072" s="292" t="s">
        <v>4079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3618</v>
      </c>
      <c r="F2077" s="269" t="s">
        <v>3617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4085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4119</v>
      </c>
      <c r="E2082" s="292" t="s">
        <v>4120</v>
      </c>
      <c r="F2082" s="269" t="s">
        <v>4121</v>
      </c>
      <c r="G2082" s="265">
        <v>1100000</v>
      </c>
      <c r="H2082" s="269">
        <v>1</v>
      </c>
      <c r="J2082" s="266" t="s">
        <v>3511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3456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4085</v>
      </c>
      <c r="E2087" s="292" t="s">
        <v>4096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4100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4147</v>
      </c>
      <c r="D2090" s="295" t="s">
        <v>4082</v>
      </c>
      <c r="E2090" s="292" t="s">
        <v>4136</v>
      </c>
      <c r="F2090" s="269" t="s">
        <v>4137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4105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4106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4110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3513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4041</v>
      </c>
      <c r="E2102" s="292" t="s">
        <v>3214</v>
      </c>
      <c r="F2102" s="269" t="s">
        <v>3513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4041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4102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4206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4206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4206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4118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4020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4124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4126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4125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4130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4127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4128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4041</v>
      </c>
      <c r="E2120" s="292" t="s">
        <v>4129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4181</v>
      </c>
      <c r="D2121" s="295" t="s">
        <v>4082</v>
      </c>
      <c r="E2121" s="292" t="s">
        <v>4182</v>
      </c>
      <c r="F2121" s="269" t="s">
        <v>4183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4139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4102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4185</v>
      </c>
      <c r="D2128" s="295" t="s">
        <v>4082</v>
      </c>
      <c r="E2128" s="292" t="s">
        <v>4186</v>
      </c>
      <c r="F2128" s="269" t="s">
        <v>4187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4149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4150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3920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4151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4139</v>
      </c>
      <c r="E2134" s="292" t="s">
        <v>4152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4153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3766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4154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4013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3890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4165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4166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4167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4168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4171</v>
      </c>
      <c r="E2153" s="292" t="s">
        <v>4169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4172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3956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3956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4250</v>
      </c>
      <c r="E2161" s="292" t="s">
        <v>4251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4179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3956</v>
      </c>
      <c r="E2163" s="292" t="s">
        <v>4180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4184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4301</v>
      </c>
      <c r="E2165" s="292" t="s">
        <v>4302</v>
      </c>
      <c r="F2165" s="269" t="s">
        <v>4303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4230</v>
      </c>
      <c r="D2167" s="295" t="s">
        <v>4231</v>
      </c>
      <c r="E2167" s="292" t="s">
        <v>4232</v>
      </c>
      <c r="F2167" s="269" t="s">
        <v>4233</v>
      </c>
      <c r="G2167" s="265">
        <v>50000</v>
      </c>
      <c r="H2167" s="269">
        <v>1</v>
      </c>
      <c r="M2167" s="292" t="s">
        <v>4194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4195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4195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4202</v>
      </c>
      <c r="E2170" s="292" t="s">
        <v>4203</v>
      </c>
      <c r="F2170" s="269" t="s">
        <v>4204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4168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4201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4205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3806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4210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4214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3941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4224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4149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4020</v>
      </c>
      <c r="E2192" s="292" t="s">
        <v>4225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4020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4234</v>
      </c>
      <c r="E2199" s="292" t="s">
        <v>4235</v>
      </c>
      <c r="F2199" s="269" t="s">
        <v>4236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4237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4118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4239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4242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3456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4246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4247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3883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4252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4254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4180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4262</v>
      </c>
      <c r="E2218" s="292" t="s">
        <v>4263</v>
      </c>
      <c r="F2218" s="269" t="s">
        <v>4264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4261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4265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4266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3941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4274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4276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3583</v>
      </c>
      <c r="F2228" s="269" t="s">
        <v>3582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4282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4283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4284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4285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4168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4286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3456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4365</v>
      </c>
      <c r="E2245" s="292" t="s">
        <v>4366</v>
      </c>
      <c r="F2245" s="269" t="s">
        <v>4367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4365</v>
      </c>
      <c r="E2246" s="292" t="s">
        <v>4368</v>
      </c>
      <c r="F2246" s="269" t="s">
        <v>4369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4294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3920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4300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4167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4299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4298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4188</v>
      </c>
      <c r="E2255" s="292" t="s">
        <v>4304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4305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4306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4309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3456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4313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4242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4315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3824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4321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4322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4323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4324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3456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4352</v>
      </c>
      <c r="E2279" s="292" t="s">
        <v>4353</v>
      </c>
      <c r="F2279" s="269" t="s">
        <v>4354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3456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4329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4334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4149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3591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4336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3396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4343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4355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4167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3456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4348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4348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4348</v>
      </c>
      <c r="E2311" s="292" t="s">
        <v>4363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3881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4439</v>
      </c>
      <c r="E2313" s="292" t="s">
        <v>4440</v>
      </c>
      <c r="F2313" s="269" t="s">
        <v>4441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4287</v>
      </c>
      <c r="E2314" s="292" t="s">
        <v>4370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3396</v>
      </c>
      <c r="E2315" s="292" t="s">
        <v>4371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4372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4388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3943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3456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4393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3456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4283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4321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4343</v>
      </c>
      <c r="E2334" s="292" t="s">
        <v>4398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4125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3943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3534</v>
      </c>
      <c r="E2339" s="292" t="s">
        <v>3456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4409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4410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4412</v>
      </c>
    </row>
    <row r="2343" spans="1:13" x14ac:dyDescent="0.3">
      <c r="A2343" s="58">
        <v>2343</v>
      </c>
      <c r="B2343" s="264">
        <v>45985</v>
      </c>
      <c r="C2343" s="292" t="s">
        <v>4439</v>
      </c>
      <c r="E2343" s="292" t="s">
        <v>4442</v>
      </c>
      <c r="F2343" s="269" t="s">
        <v>4443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4444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4416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4418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4420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4261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4284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3534</v>
      </c>
      <c r="E2354" s="292" t="s">
        <v>4423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4425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4266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3806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4299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4432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4438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3838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4432</v>
      </c>
      <c r="E2365" s="292" t="s">
        <v>4437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3826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4127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4451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4452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4457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4457</v>
      </c>
      <c r="E2390" s="292" t="s">
        <v>4468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4469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3456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4472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4168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4476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4425</v>
      </c>
      <c r="E2408" s="292" t="s">
        <v>4477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4479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3766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3771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4480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4481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3729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4481</v>
      </c>
      <c r="E2421" s="292" t="s">
        <v>4487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3855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3884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3943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4489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4510</v>
      </c>
      <c r="E2426" s="292" t="s">
        <v>4511</v>
      </c>
      <c r="F2426" s="269" t="s">
        <v>4512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4489</v>
      </c>
      <c r="E2429" s="292" t="s">
        <v>4498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3591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3642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4509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4020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4153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2406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2833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4513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4513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4519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3770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4522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2551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4188</v>
      </c>
      <c r="E2454" s="292" t="s">
        <v>3117</v>
      </c>
      <c r="F2454" s="269">
        <v>6058008122</v>
      </c>
      <c r="G2454" s="265">
        <v>2500000</v>
      </c>
      <c r="H2454" s="269">
        <v>1</v>
      </c>
      <c r="K2454" s="265">
        <v>2500000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3838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4452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3878</v>
      </c>
      <c r="E2457" s="292" t="s">
        <v>3456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4530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2393</v>
      </c>
      <c r="F2459" s="269" t="s">
        <v>2392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3878</v>
      </c>
      <c r="E2465" s="292" t="s">
        <v>3882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2551</v>
      </c>
      <c r="E2466" s="292" t="s">
        <v>4537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4538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4126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3456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3282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2991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2551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1741</v>
      </c>
      <c r="E2477" s="292" t="s">
        <v>2829</v>
      </c>
      <c r="F2477" s="269" t="s">
        <v>1202</v>
      </c>
      <c r="G2477" s="265">
        <v>200000</v>
      </c>
      <c r="H2477" s="269">
        <v>1</v>
      </c>
      <c r="J2477" s="266">
        <v>20000</v>
      </c>
      <c r="K2477" s="265">
        <v>220000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3642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4551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3282</v>
      </c>
      <c r="E2483" s="292" t="s">
        <v>4284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4265</v>
      </c>
      <c r="L2484" s="265">
        <v>-1320000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4376</v>
      </c>
    </row>
    <row r="4" spans="1:1" x14ac:dyDescent="0.3">
      <c r="A4" s="306" t="s">
        <v>4378</v>
      </c>
    </row>
    <row r="5" spans="1:1" x14ac:dyDescent="0.3">
      <c r="A5" s="306" t="s">
        <v>4379</v>
      </c>
    </row>
    <row r="6" spans="1:1" x14ac:dyDescent="0.3">
      <c r="A6" s="306" t="s">
        <v>4380</v>
      </c>
    </row>
    <row r="7" spans="1:1" x14ac:dyDescent="0.3">
      <c r="A7" s="306" t="s">
        <v>4381</v>
      </c>
    </row>
    <row r="8" spans="1:1" x14ac:dyDescent="0.3">
      <c r="A8" s="306" t="s">
        <v>4382</v>
      </c>
    </row>
    <row r="9" spans="1:1" x14ac:dyDescent="0.3">
      <c r="A9" s="306" t="s">
        <v>4383</v>
      </c>
    </row>
    <row r="10" spans="1:1" x14ac:dyDescent="0.3">
      <c r="A10" s="306" t="s">
        <v>4384</v>
      </c>
    </row>
    <row r="11" spans="1:1" x14ac:dyDescent="0.3">
      <c r="A11" s="306" t="s">
        <v>4385</v>
      </c>
    </row>
    <row r="12" spans="1:1" x14ac:dyDescent="0.3">
      <c r="A12" s="306" t="s">
        <v>4386</v>
      </c>
    </row>
    <row r="13" spans="1:1" x14ac:dyDescent="0.3">
      <c r="A13" s="306" t="s">
        <v>4387</v>
      </c>
    </row>
    <row r="14" spans="1:1" x14ac:dyDescent="0.3">
      <c r="A14" s="306" t="s">
        <v>4377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17" sqref="D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46000</v>
      </c>
      <c r="B3" s="235" t="s">
        <v>1126</v>
      </c>
      <c r="C3" s="286">
        <f>SUMIF($B:$B,A3,I:I)</f>
        <v>12307000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1120000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39233000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3766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3771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4480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4481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3729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4481</v>
      </c>
      <c r="D20" s="112" t="s">
        <v>4487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3855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3884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3943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4489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4020</v>
      </c>
      <c r="D25" s="112" t="s">
        <v>3941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4489</v>
      </c>
      <c r="D28" s="112" t="s">
        <v>4498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3642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4509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4020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4153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2406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2833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4513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4513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4519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3770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4522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2551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4188</v>
      </c>
      <c r="D53" s="113" t="s">
        <v>3117</v>
      </c>
      <c r="F53" s="120">
        <v>2500000</v>
      </c>
      <c r="G53" s="85">
        <v>1</v>
      </c>
      <c r="I53" s="80">
        <v>2500000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3838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4452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3878</v>
      </c>
      <c r="D56" s="113" t="s">
        <v>3456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4530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2393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3878</v>
      </c>
      <c r="D64" s="113" t="s">
        <v>3882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2551</v>
      </c>
      <c r="D65" s="113" t="s">
        <v>4537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4538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4126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3456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3282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2991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2551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2829</v>
      </c>
      <c r="F76" s="120">
        <v>200000</v>
      </c>
      <c r="G76" s="85">
        <v>1</v>
      </c>
      <c r="H76" s="126">
        <v>20000</v>
      </c>
      <c r="I76" s="80">
        <v>220000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3642</v>
      </c>
      <c r="F80" s="120">
        <v>200000</v>
      </c>
      <c r="G80" s="85">
        <v>1</v>
      </c>
      <c r="I80" s="80">
        <v>200000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3658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4780000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20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20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20</v>
      </c>
    </row>
    <row r="6" spans="1:6" x14ac:dyDescent="0.3">
      <c r="B6" s="58" t="s">
        <v>1347</v>
      </c>
      <c r="C6" s="301">
        <f>SUMIF(BTS_매출관리!C:C,B6,BTS_매출관리!I:I)</f>
        <v>2040500</v>
      </c>
      <c r="D6" s="58">
        <f t="shared" si="0"/>
        <v>6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20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20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20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20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20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20</v>
      </c>
      <c r="F12" t="str">
        <f>IF(D12 &lt; 10,,"")</f>
        <v/>
      </c>
    </row>
    <row r="13" spans="1:6" x14ac:dyDescent="0.3">
      <c r="B13" s="269" t="s">
        <v>3393</v>
      </c>
      <c r="C13" s="268">
        <f>SUMIF(BTS_매출관리!C:C,B13,BTS_매출관리!I:I)</f>
        <v>0</v>
      </c>
      <c r="D13" s="269">
        <f t="shared" si="0"/>
        <v>20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20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16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20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20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20</v>
      </c>
    </row>
    <row r="19" spans="2:18" x14ac:dyDescent="0.3">
      <c r="B19" s="58" t="s">
        <v>1148</v>
      </c>
      <c r="C19" s="301">
        <f>SUMIF(BTS_매출관리!C:C,B19,BTS_매출관리!I:I)</f>
        <v>950000</v>
      </c>
      <c r="D19" s="58">
        <f t="shared" si="0"/>
        <v>15</v>
      </c>
    </row>
    <row r="20" spans="2:18" x14ac:dyDescent="0.3">
      <c r="B20" s="58" t="s">
        <v>1171</v>
      </c>
      <c r="C20" s="301">
        <f>SUMIF(BTS_매출관리!C:C,B20,BTS_매출관리!I:I)</f>
        <v>1700000</v>
      </c>
      <c r="D20" s="58">
        <f t="shared" si="0"/>
        <v>7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14</v>
      </c>
      <c r="F21" t="s">
        <v>3684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20</v>
      </c>
      <c r="F22" t="s">
        <v>3659</v>
      </c>
      <c r="G22" t="s">
        <v>3789</v>
      </c>
      <c r="I22" t="s">
        <v>3662</v>
      </c>
      <c r="J22" s="303" t="s">
        <v>3702</v>
      </c>
      <c r="O22" t="s">
        <v>3685</v>
      </c>
      <c r="P22">
        <v>2</v>
      </c>
      <c r="Q22" t="s">
        <v>3790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20</v>
      </c>
      <c r="F23" t="s">
        <v>3660</v>
      </c>
      <c r="G23" t="s">
        <v>3789</v>
      </c>
      <c r="I23" t="s">
        <v>3664</v>
      </c>
      <c r="J23" s="303" t="s">
        <v>3702</v>
      </c>
      <c r="O23" t="s">
        <v>3686</v>
      </c>
      <c r="P23">
        <v>3</v>
      </c>
      <c r="Q23" t="s">
        <v>3790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13</v>
      </c>
      <c r="F24" t="s">
        <v>3661</v>
      </c>
      <c r="G24" t="s">
        <v>3789</v>
      </c>
      <c r="I24" t="s">
        <v>3666</v>
      </c>
      <c r="J24" s="303" t="s">
        <v>3702</v>
      </c>
      <c r="O24" t="s">
        <v>3687</v>
      </c>
      <c r="P24">
        <v>2</v>
      </c>
      <c r="Q24" t="s">
        <v>3790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20</v>
      </c>
      <c r="F25" t="s">
        <v>3663</v>
      </c>
      <c r="G25" t="s">
        <v>3702</v>
      </c>
      <c r="I25" t="s">
        <v>3669</v>
      </c>
      <c r="J25" s="303" t="s">
        <v>3789</v>
      </c>
      <c r="O25" t="s">
        <v>3688</v>
      </c>
      <c r="P25">
        <v>1</v>
      </c>
      <c r="R25" t="s">
        <v>3789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20</v>
      </c>
      <c r="F26" t="s">
        <v>3665</v>
      </c>
      <c r="G26" t="s">
        <v>3789</v>
      </c>
      <c r="I26" t="s">
        <v>3682</v>
      </c>
      <c r="J26" s="303" t="s">
        <v>3721</v>
      </c>
      <c r="O26" t="s">
        <v>3689</v>
      </c>
      <c r="P26">
        <v>2</v>
      </c>
      <c r="Q26" t="s">
        <v>3703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20</v>
      </c>
      <c r="F27" t="s">
        <v>3775</v>
      </c>
      <c r="G27" t="s">
        <v>3797</v>
      </c>
      <c r="I27" t="s">
        <v>2853</v>
      </c>
      <c r="J27" s="303" t="s">
        <v>3721</v>
      </c>
      <c r="O27" t="s">
        <v>3690</v>
      </c>
      <c r="P27">
        <v>1</v>
      </c>
      <c r="Q27" t="s">
        <v>3702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20</v>
      </c>
      <c r="F28" t="s">
        <v>3668</v>
      </c>
      <c r="G28" t="s">
        <v>3795</v>
      </c>
      <c r="I28" t="s">
        <v>2251</v>
      </c>
      <c r="J28" s="303" t="s">
        <v>3721</v>
      </c>
      <c r="O28" t="s">
        <v>3691</v>
      </c>
      <c r="P28">
        <v>2</v>
      </c>
      <c r="R28" t="s">
        <v>3796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20</v>
      </c>
      <c r="F29" t="s">
        <v>3670</v>
      </c>
      <c r="G29" t="s">
        <v>3789</v>
      </c>
      <c r="O29" t="s">
        <v>3692</v>
      </c>
      <c r="P29">
        <v>2</v>
      </c>
      <c r="Q29" t="s">
        <v>3790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20</v>
      </c>
      <c r="F30" t="s">
        <v>3671</v>
      </c>
      <c r="G30" t="s">
        <v>3795</v>
      </c>
      <c r="O30" t="s">
        <v>3693</v>
      </c>
      <c r="P30">
        <v>2</v>
      </c>
      <c r="Q30" t="s">
        <v>3720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20</v>
      </c>
      <c r="F31" t="s">
        <v>3672</v>
      </c>
      <c r="G31" t="s">
        <v>3789</v>
      </c>
      <c r="O31" t="s">
        <v>3694</v>
      </c>
      <c r="P31">
        <v>1</v>
      </c>
      <c r="R31" t="s">
        <v>3795</v>
      </c>
    </row>
    <row r="32" spans="2:18" x14ac:dyDescent="0.3">
      <c r="B32" s="58" t="s">
        <v>2554</v>
      </c>
      <c r="C32" s="301">
        <f>SUMIF(BTS_매출관리!C:C,B32,BTS_매출관리!I:I)</f>
        <v>2100000</v>
      </c>
      <c r="D32" s="58">
        <f t="shared" si="0"/>
        <v>5</v>
      </c>
      <c r="F32" t="s">
        <v>3673</v>
      </c>
      <c r="G32" t="s">
        <v>3789</v>
      </c>
      <c r="O32" t="s">
        <v>3695</v>
      </c>
      <c r="P32">
        <v>1</v>
      </c>
      <c r="R32" t="s">
        <v>3789</v>
      </c>
    </row>
    <row r="33" spans="2:17" x14ac:dyDescent="0.3">
      <c r="B33" s="269" t="s">
        <v>3621</v>
      </c>
      <c r="C33" s="268">
        <f>SUMIF(BTS_매출관리!C:C,B33,BTS_매출관리!I:I)</f>
        <v>0</v>
      </c>
      <c r="D33" s="269">
        <f t="shared" si="0"/>
        <v>20</v>
      </c>
      <c r="F33" t="s">
        <v>3674</v>
      </c>
      <c r="G33" t="s">
        <v>3789</v>
      </c>
      <c r="O33" t="s">
        <v>3696</v>
      </c>
      <c r="P33">
        <v>1</v>
      </c>
      <c r="Q33" t="s">
        <v>3704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20</v>
      </c>
      <c r="F34" t="s">
        <v>3675</v>
      </c>
      <c r="G34" t="s">
        <v>3795</v>
      </c>
      <c r="O34" t="s">
        <v>3667</v>
      </c>
      <c r="P34">
        <v>2</v>
      </c>
      <c r="Q34" t="s">
        <v>3790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20</v>
      </c>
      <c r="F35" t="s">
        <v>3676</v>
      </c>
      <c r="G35" t="s">
        <v>3795</v>
      </c>
      <c r="O35" t="s">
        <v>3697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2</v>
      </c>
      <c r="F36" t="s">
        <v>3677</v>
      </c>
      <c r="G36" t="s">
        <v>3789</v>
      </c>
      <c r="O36" t="s">
        <v>3698</v>
      </c>
      <c r="P36">
        <v>1</v>
      </c>
      <c r="Q36" t="s">
        <v>3790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8</v>
      </c>
      <c r="F37" t="s">
        <v>3678</v>
      </c>
      <c r="G37" t="s">
        <v>3789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20</v>
      </c>
      <c r="F38" t="s">
        <v>3679</v>
      </c>
      <c r="G38" t="s">
        <v>3795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12</v>
      </c>
      <c r="F39" t="s">
        <v>3680</v>
      </c>
      <c r="G39" t="s">
        <v>3795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20</v>
      </c>
      <c r="F40" t="s">
        <v>3681</v>
      </c>
      <c r="G40" t="s">
        <v>3795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20</v>
      </c>
      <c r="F41" t="s">
        <v>3683</v>
      </c>
      <c r="G41" t="s">
        <v>3789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20</v>
      </c>
      <c r="F42" t="s">
        <v>1322</v>
      </c>
      <c r="G42" t="s">
        <v>3795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20</v>
      </c>
      <c r="F43" t="s">
        <v>3776</v>
      </c>
      <c r="G43" t="s">
        <v>3789</v>
      </c>
    </row>
    <row r="44" spans="2:17" x14ac:dyDescent="0.3">
      <c r="B44" s="58" t="s">
        <v>1281</v>
      </c>
      <c r="C44" s="301">
        <f>SUMIF(BTS_매출관리!C:C,B44,BTS_매출관리!I:I)</f>
        <v>2530000</v>
      </c>
      <c r="D44" s="58">
        <f t="shared" si="0"/>
        <v>4</v>
      </c>
      <c r="F44" t="s">
        <v>3777</v>
      </c>
      <c r="G44" t="s">
        <v>3789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20</v>
      </c>
      <c r="F45" t="s">
        <v>3778</v>
      </c>
      <c r="G45" t="s">
        <v>3789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20</v>
      </c>
      <c r="F46" t="s">
        <v>3791</v>
      </c>
      <c r="G46" t="s">
        <v>3789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20</v>
      </c>
      <c r="F47" s="58" t="s">
        <v>1035</v>
      </c>
      <c r="G47" t="s">
        <v>3789</v>
      </c>
      <c r="K47" t="s">
        <v>3789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20</v>
      </c>
      <c r="F48" s="58" t="s">
        <v>1351</v>
      </c>
      <c r="G48" t="s">
        <v>3795</v>
      </c>
      <c r="K48" t="s">
        <v>3795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20</v>
      </c>
      <c r="F49" t="s">
        <v>1315</v>
      </c>
      <c r="G49" t="s">
        <v>3795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20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20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20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20</v>
      </c>
    </row>
    <row r="54" spans="2:7" x14ac:dyDescent="0.3">
      <c r="B54" t="s">
        <v>1349</v>
      </c>
      <c r="C54" s="300">
        <f>SUMIF(BTS_매출관리!C:C,B54,BTS_매출관리!I:I)</f>
        <v>560000</v>
      </c>
      <c r="D54">
        <f t="shared" si="0"/>
        <v>18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20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19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9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20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20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20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20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20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20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20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20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20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20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20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20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20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20</v>
      </c>
    </row>
    <row r="72" spans="2:4" x14ac:dyDescent="0.3">
      <c r="B72" s="47" t="s">
        <v>2858</v>
      </c>
      <c r="C72" s="302">
        <f>SUMIF(BTS_매출관리!C:C,B72,BTS_매출관리!I:I)</f>
        <v>600000</v>
      </c>
      <c r="D72" s="47">
        <f t="shared" si="1"/>
        <v>17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20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20</v>
      </c>
    </row>
    <row r="75" spans="2:4" x14ac:dyDescent="0.3">
      <c r="B75" s="47" t="s">
        <v>3282</v>
      </c>
      <c r="C75" s="302">
        <f>SUMIF(BTS_매출관리!C:C,B75,BTS_매출관리!I:I)</f>
        <v>3850000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20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20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20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20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20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20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20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20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20</v>
      </c>
    </row>
    <row r="85" spans="2:4" x14ac:dyDescent="0.3">
      <c r="B85" t="s">
        <v>3534</v>
      </c>
      <c r="C85" s="52">
        <f>SUMIF(BTS_매출관리!C:C,B85,BTS_매출관리!I:I)</f>
        <v>0</v>
      </c>
      <c r="D85">
        <f t="shared" si="1"/>
        <v>20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20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20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20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20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20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20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20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20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20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20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20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20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20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20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20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20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20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20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20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20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20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20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20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20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20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20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20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20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10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20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20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20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20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20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20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20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20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20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20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20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20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20</v>
      </c>
    </row>
    <row r="128" spans="2:4" x14ac:dyDescent="0.3">
      <c r="B128" t="s">
        <v>3453</v>
      </c>
      <c r="C128" s="52">
        <f>SUMIF(BTS_매출관리!C:C,B128,BTS_매출관리!I:I)</f>
        <v>0</v>
      </c>
      <c r="D128">
        <f t="shared" si="1"/>
        <v>20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20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20</v>
      </c>
    </row>
    <row r="131" spans="2:4" x14ac:dyDescent="0.3">
      <c r="B131" t="s">
        <v>3562</v>
      </c>
      <c r="C131" s="52">
        <f>SUMIF(BTS_매출관리!C:C,B131,BTS_매출관리!I:I)</f>
        <v>0</v>
      </c>
      <c r="D131">
        <f t="shared" si="2"/>
        <v>20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20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20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20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20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20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20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20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20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20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20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20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20</v>
      </c>
    </row>
    <row r="145" spans="2:4" x14ac:dyDescent="0.3">
      <c r="B145" t="s">
        <v>3449</v>
      </c>
      <c r="C145" s="52">
        <f>SUMIF(BTS_매출관리!C:C,B145,BTS_매출관리!I:I)</f>
        <v>0</v>
      </c>
      <c r="D145">
        <f t="shared" si="2"/>
        <v>20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11</v>
      </c>
    </row>
    <row r="147" spans="2:4" x14ac:dyDescent="0.3">
      <c r="B147" t="s">
        <v>3442</v>
      </c>
      <c r="C147" s="52">
        <f>SUMIF(BTS_매출관리!C:C,B147,BTS_매출관리!I:I)</f>
        <v>0</v>
      </c>
      <c r="D147">
        <f t="shared" si="2"/>
        <v>20</v>
      </c>
    </row>
    <row r="148" spans="2:4" x14ac:dyDescent="0.3">
      <c r="B148" t="s">
        <v>3493</v>
      </c>
      <c r="C148" s="52">
        <f>SUMIF(BTS_매출관리!C:C,B148,BTS_매출관리!I:I)</f>
        <v>0</v>
      </c>
      <c r="D148">
        <f t="shared" si="2"/>
        <v>20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20</v>
      </c>
    </row>
    <row r="150" spans="2:4" x14ac:dyDescent="0.3">
      <c r="B150" t="s">
        <v>3712</v>
      </c>
      <c r="C150" s="52">
        <f>SUMIF(BTS_매출관리!C:C,B150,BTS_매출관리!I:I)</f>
        <v>0</v>
      </c>
      <c r="D150">
        <f t="shared" si="2"/>
        <v>20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20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20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20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20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20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20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20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20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20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20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20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20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20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20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20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20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20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20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20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20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20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20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20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20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20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20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20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20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20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20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20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20</v>
      </c>
    </row>
    <row r="188" spans="2:4" x14ac:dyDescent="0.3">
      <c r="C188" s="52">
        <f>SUMIF(BTS_매출관리!C:C,B188,BTS_매출관리!I:I)</f>
        <v>0</v>
      </c>
      <c r="D188">
        <f t="shared" si="2"/>
        <v>20</v>
      </c>
    </row>
    <row r="189" spans="2:4" x14ac:dyDescent="0.3">
      <c r="C189" s="52">
        <f>SUMIF(BTS_매출관리!C:C,B189,BTS_매출관리!I:I)</f>
        <v>0</v>
      </c>
      <c r="D189">
        <f t="shared" si="2"/>
        <v>20</v>
      </c>
    </row>
    <row r="190" spans="2:4" x14ac:dyDescent="0.3">
      <c r="C190" s="52">
        <f>SUMIF(BTS_매출관리!C:C,B190,BTS_매출관리!I:I)</f>
        <v>0</v>
      </c>
      <c r="D190">
        <f t="shared" si="2"/>
        <v>20</v>
      </c>
    </row>
    <row r="191" spans="2:4" x14ac:dyDescent="0.3">
      <c r="C191" s="52">
        <f>SUMIF(BTS_매출관리!C:C,B191,BTS_매출관리!I:I)</f>
        <v>0</v>
      </c>
      <c r="D191">
        <f t="shared" si="2"/>
        <v>20</v>
      </c>
    </row>
    <row r="192" spans="2:4" x14ac:dyDescent="0.3">
      <c r="C192" s="52">
        <f>SUMIF(BTS_매출관리!C:C,B192,BTS_매출관리!I:I)</f>
        <v>0</v>
      </c>
      <c r="D192">
        <f t="shared" si="2"/>
        <v>20</v>
      </c>
    </row>
    <row r="193" spans="3:4" x14ac:dyDescent="0.3">
      <c r="C193" s="52">
        <f>SUMIF(BTS_매출관리!C:C,B193,BTS_매출관리!I:I)</f>
        <v>0</v>
      </c>
      <c r="D193">
        <f t="shared" si="2"/>
        <v>20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20</v>
      </c>
    </row>
    <row r="195" spans="3:4" x14ac:dyDescent="0.3">
      <c r="C195" s="52">
        <f>SUMIF(BTS_매출관리!C:C,B195,BTS_매출관리!I:I)</f>
        <v>0</v>
      </c>
      <c r="D195">
        <f t="shared" si="3"/>
        <v>20</v>
      </c>
    </row>
    <row r="196" spans="3:4" x14ac:dyDescent="0.3">
      <c r="C196" s="52">
        <f>SUMIF(BTS_매출관리!C:C,B196,BTS_매출관리!I:I)</f>
        <v>0</v>
      </c>
      <c r="D196">
        <f t="shared" si="3"/>
        <v>20</v>
      </c>
    </row>
    <row r="197" spans="3:4" x14ac:dyDescent="0.3">
      <c r="C197" s="52">
        <f>SUMIF(BTS_매출관리!C:C,B197,BTS_매출관리!I:I)</f>
        <v>0</v>
      </c>
      <c r="D197">
        <f t="shared" si="3"/>
        <v>20</v>
      </c>
    </row>
    <row r="198" spans="3:4" x14ac:dyDescent="0.3">
      <c r="C198" s="52">
        <f>SUMIF(BTS_매출관리!C:C,B198,BTS_매출관리!I:I)</f>
        <v>0</v>
      </c>
      <c r="D198">
        <f t="shared" si="3"/>
        <v>20</v>
      </c>
    </row>
    <row r="199" spans="3:4" x14ac:dyDescent="0.3">
      <c r="C199" s="52">
        <f>SUMIF(BTS_매출관리!C:C,B199,BTS_매출관리!I:I)</f>
        <v>0</v>
      </c>
      <c r="D199">
        <f t="shared" si="3"/>
        <v>20</v>
      </c>
    </row>
    <row r="200" spans="3:4" x14ac:dyDescent="0.3">
      <c r="C200" s="52">
        <f>SUMIF(BTS_매출관리!C:C,B200,BTS_매출관리!I:I)</f>
        <v>0</v>
      </c>
      <c r="D200">
        <f t="shared" si="3"/>
        <v>20</v>
      </c>
    </row>
    <row r="201" spans="3:4" x14ac:dyDescent="0.3">
      <c r="C201" s="52">
        <f>SUMIF(BTS_매출관리!C:C,B201,BTS_매출관리!I:I)</f>
        <v>0</v>
      </c>
      <c r="D201">
        <f t="shared" si="3"/>
        <v>20</v>
      </c>
    </row>
    <row r="202" spans="3:4" x14ac:dyDescent="0.3">
      <c r="C202" s="52">
        <f>SUMIF(BTS_매출관리!C:C,B202,BTS_매출관리!I:I)</f>
        <v>0</v>
      </c>
      <c r="D202">
        <f t="shared" si="3"/>
        <v>20</v>
      </c>
    </row>
    <row r="203" spans="3:4" x14ac:dyDescent="0.3">
      <c r="C203" s="52">
        <f>SUMIF(BTS_매출관리!C:C,B203,BTS_매출관리!I:I)</f>
        <v>0</v>
      </c>
      <c r="D203">
        <f t="shared" si="3"/>
        <v>20</v>
      </c>
    </row>
    <row r="204" spans="3:4" x14ac:dyDescent="0.3">
      <c r="C204" s="52">
        <f>SUMIF(BTS_매출관리!C:C,B204,BTS_매출관리!I:I)</f>
        <v>0</v>
      </c>
      <c r="D204">
        <f t="shared" si="3"/>
        <v>20</v>
      </c>
    </row>
    <row r="205" spans="3:4" x14ac:dyDescent="0.3">
      <c r="C205" s="52">
        <f>SUMIF(BTS_매출관리!C:C,B205,BTS_매출관리!I:I)</f>
        <v>0</v>
      </c>
      <c r="D205">
        <f t="shared" si="3"/>
        <v>20</v>
      </c>
    </row>
    <row r="206" spans="3:4" x14ac:dyDescent="0.3">
      <c r="C206" s="52">
        <f>SUMIF(BTS_매출관리!C:C,B206,BTS_매출관리!I:I)</f>
        <v>0</v>
      </c>
      <c r="D206">
        <f t="shared" si="3"/>
        <v>20</v>
      </c>
    </row>
    <row r="207" spans="3:4" x14ac:dyDescent="0.3">
      <c r="C207" s="52">
        <f>SUMIF(BTS_매출관리!C:C,B207,BTS_매출관리!I:I)</f>
        <v>0</v>
      </c>
      <c r="D207">
        <f t="shared" si="3"/>
        <v>20</v>
      </c>
    </row>
    <row r="208" spans="3:4" x14ac:dyDescent="0.3">
      <c r="C208" s="52">
        <f>SUMIF(BTS_매출관리!C:C,B208,BTS_매출관리!I:I)</f>
        <v>0</v>
      </c>
      <c r="D208">
        <f t="shared" si="3"/>
        <v>20</v>
      </c>
    </row>
    <row r="209" spans="3:4" x14ac:dyDescent="0.3">
      <c r="C209" s="52">
        <f>SUMIF(BTS_매출관리!C:C,B209,BTS_매출관리!I:I)</f>
        <v>0</v>
      </c>
      <c r="D209">
        <f t="shared" si="3"/>
        <v>20</v>
      </c>
    </row>
    <row r="210" spans="3:4" x14ac:dyDescent="0.3">
      <c r="C210" s="52">
        <f>SUMIF(BTS_매출관리!C:C,B210,BTS_매출관리!I:I)</f>
        <v>0</v>
      </c>
      <c r="D210">
        <f t="shared" si="3"/>
        <v>20</v>
      </c>
    </row>
    <row r="211" spans="3:4" x14ac:dyDescent="0.3">
      <c r="C211" s="52">
        <f>SUMIF(BTS_매출관리!C:C,B211,BTS_매출관리!I:I)</f>
        <v>0</v>
      </c>
      <c r="D211">
        <f t="shared" si="3"/>
        <v>20</v>
      </c>
    </row>
    <row r="212" spans="3:4" x14ac:dyDescent="0.3">
      <c r="C212" s="52">
        <f>SUMIF(BTS_매출관리!C:C,B212,BTS_매출관리!I:I)</f>
        <v>0</v>
      </c>
      <c r="D212">
        <f t="shared" si="3"/>
        <v>20</v>
      </c>
    </row>
    <row r="213" spans="3:4" x14ac:dyDescent="0.3">
      <c r="C213" s="52">
        <f>SUMIF(BTS_매출관리!C:C,B213,BTS_매출관리!I:I)</f>
        <v>0</v>
      </c>
      <c r="D213">
        <f t="shared" si="3"/>
        <v>20</v>
      </c>
    </row>
    <row r="214" spans="3:4" x14ac:dyDescent="0.3">
      <c r="C214" s="52">
        <f>SUMIF(BTS_매출관리!C:C,B214,BTS_매출관리!I:I)</f>
        <v>0</v>
      </c>
      <c r="D214">
        <f t="shared" si="3"/>
        <v>20</v>
      </c>
    </row>
    <row r="215" spans="3:4" x14ac:dyDescent="0.3">
      <c r="C215" s="52">
        <f>SUMIF(BTS_매출관리!C:C,B215,BTS_매출관리!I:I)</f>
        <v>0</v>
      </c>
      <c r="D215">
        <f t="shared" si="3"/>
        <v>20</v>
      </c>
    </row>
    <row r="216" spans="3:4" x14ac:dyDescent="0.3">
      <c r="C216" s="52">
        <f>SUMIF(BTS_매출관리!C:C,B216,BTS_매출관리!I:I)</f>
        <v>0</v>
      </c>
      <c r="D216">
        <f t="shared" si="3"/>
        <v>20</v>
      </c>
    </row>
    <row r="217" spans="3:4" x14ac:dyDescent="0.3">
      <c r="C217" s="52">
        <f>SUMIF(BTS_매출관리!C:C,B217,BTS_매출관리!I:I)</f>
        <v>0</v>
      </c>
      <c r="D217">
        <f t="shared" si="3"/>
        <v>20</v>
      </c>
    </row>
    <row r="218" spans="3:4" x14ac:dyDescent="0.3">
      <c r="C218" s="52">
        <f>SUMIF(BTS_매출관리!C:C,B218,BTS_매출관리!I:I)</f>
        <v>0</v>
      </c>
      <c r="D218">
        <f t="shared" si="3"/>
        <v>20</v>
      </c>
    </row>
    <row r="219" spans="3:4" x14ac:dyDescent="0.3">
      <c r="C219" s="52">
        <f>SUMIF(BTS_매출관리!C:C,B219,BTS_매출관리!I:I)</f>
        <v>0</v>
      </c>
      <c r="D219">
        <f t="shared" si="3"/>
        <v>20</v>
      </c>
    </row>
    <row r="220" spans="3:4" x14ac:dyDescent="0.3">
      <c r="C220" s="52">
        <f>SUMIF(BTS_매출관리!C:C,B220,BTS_매출관리!I:I)</f>
        <v>0</v>
      </c>
      <c r="D220">
        <f t="shared" si="3"/>
        <v>20</v>
      </c>
    </row>
    <row r="221" spans="3:4" x14ac:dyDescent="0.3">
      <c r="C221" s="52">
        <f>SUMIF(BTS_매출관리!C:C,B221,BTS_매출관리!I:I)</f>
        <v>0</v>
      </c>
      <c r="D221">
        <f t="shared" si="3"/>
        <v>20</v>
      </c>
    </row>
    <row r="222" spans="3:4" x14ac:dyDescent="0.3">
      <c r="C222" s="52">
        <f>SUMIF(BTS_매출관리!C:C,B222,BTS_매출관리!I:I)</f>
        <v>0</v>
      </c>
      <c r="D222">
        <f t="shared" si="3"/>
        <v>20</v>
      </c>
    </row>
    <row r="223" spans="3:4" x14ac:dyDescent="0.3">
      <c r="C223" s="52">
        <f>SUMIF(BTS_매출관리!C:C,B223,BTS_매출관리!I:I)</f>
        <v>0</v>
      </c>
      <c r="D223">
        <f t="shared" si="3"/>
        <v>20</v>
      </c>
    </row>
    <row r="224" spans="3:4" x14ac:dyDescent="0.3">
      <c r="C224" s="52">
        <f>SUMIF(BTS_매출관리!C:C,B224,BTS_매출관리!I:I)</f>
        <v>0</v>
      </c>
      <c r="D224">
        <f t="shared" si="3"/>
        <v>20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8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1306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3400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3401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3402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3403</v>
      </c>
    </row>
    <row r="800" spans="1:4" x14ac:dyDescent="0.3">
      <c r="A800">
        <v>824</v>
      </c>
      <c r="B800" s="13">
        <v>45904</v>
      </c>
      <c r="C800" t="s">
        <v>3396</v>
      </c>
      <c r="D800" t="s">
        <v>3404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3407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3408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3409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3410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3411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3412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3413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3414</v>
      </c>
    </row>
    <row r="809" spans="1:4" x14ac:dyDescent="0.3">
      <c r="A809">
        <v>833</v>
      </c>
      <c r="B809" s="13">
        <v>45904</v>
      </c>
      <c r="C809" t="s">
        <v>3396</v>
      </c>
      <c r="D809" t="s">
        <v>3415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3416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3417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3418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3419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3427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3429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3430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3432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3433</v>
      </c>
    </row>
    <row r="820" spans="1:4" x14ac:dyDescent="0.3">
      <c r="A820">
        <v>844</v>
      </c>
      <c r="B820" s="13">
        <v>45905</v>
      </c>
      <c r="C820" t="s">
        <v>3434</v>
      </c>
      <c r="D820" t="s">
        <v>3435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3436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3448</v>
      </c>
    </row>
    <row r="823" spans="1:4" x14ac:dyDescent="0.3">
      <c r="A823">
        <v>847</v>
      </c>
      <c r="B823" s="13">
        <v>45906</v>
      </c>
      <c r="C823" t="s">
        <v>3449</v>
      </c>
      <c r="D823" t="s">
        <v>3458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3460</v>
      </c>
    </row>
    <row r="825" spans="1:4" x14ac:dyDescent="0.3">
      <c r="A825">
        <v>849</v>
      </c>
      <c r="B825" s="13">
        <v>45906</v>
      </c>
      <c r="C825" t="s">
        <v>3452</v>
      </c>
      <c r="D825" t="s">
        <v>3462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3464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3465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3466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3467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3471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3472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3473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3485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3486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3487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3488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3489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3490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3491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3492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3495</v>
      </c>
    </row>
    <row r="843" spans="1:4" x14ac:dyDescent="0.3">
      <c r="A843">
        <v>867</v>
      </c>
      <c r="B843" s="13">
        <v>45910</v>
      </c>
      <c r="C843" t="s">
        <v>3493</v>
      </c>
      <c r="D843" t="s">
        <v>3499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3500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3501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3502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3503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3504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3505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3506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3507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3508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3516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3518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3521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3522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3523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3524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3525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3527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3528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3529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3530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3532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3533</v>
      </c>
    </row>
    <row r="869" spans="1:4" x14ac:dyDescent="0.3">
      <c r="A869">
        <v>893</v>
      </c>
      <c r="B869" s="13">
        <v>45912</v>
      </c>
      <c r="C869" t="s">
        <v>3534</v>
      </c>
      <c r="D869" t="s">
        <v>3535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3538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3541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3543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3544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3546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3548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3550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3551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3553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3554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3556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3558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3559</v>
      </c>
    </row>
    <row r="887" spans="1:4" x14ac:dyDescent="0.3">
      <c r="A887">
        <v>911</v>
      </c>
      <c r="B887" s="13">
        <v>45917</v>
      </c>
      <c r="C887" t="s">
        <v>3561</v>
      </c>
      <c r="D887" t="s">
        <v>3568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3569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3570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3572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3573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3574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3575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3588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3589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3590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3592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3593</v>
      </c>
    </row>
    <row r="900" spans="1:4" x14ac:dyDescent="0.3">
      <c r="A900">
        <v>924</v>
      </c>
      <c r="B900" s="13">
        <v>45918</v>
      </c>
      <c r="C900" t="s">
        <v>3441</v>
      </c>
      <c r="D900" t="s">
        <v>3594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3595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3596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3597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3598</v>
      </c>
    </row>
    <row r="905" spans="1:4" x14ac:dyDescent="0.3">
      <c r="A905">
        <v>929</v>
      </c>
      <c r="B905" s="13">
        <v>45918</v>
      </c>
      <c r="C905" t="s">
        <v>2697</v>
      </c>
      <c r="D905" t="s">
        <v>3599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3607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3609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3611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3619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3624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3625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3626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3627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3628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3629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3637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3638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3639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3643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3645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3654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3655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3656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3657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3705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3706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3707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3708</v>
      </c>
    </row>
    <row r="937" spans="1:4" x14ac:dyDescent="0.3">
      <c r="A937">
        <v>961</v>
      </c>
      <c r="B937" s="13">
        <v>45926</v>
      </c>
      <c r="C937" t="s">
        <v>3709</v>
      </c>
      <c r="D937" t="s">
        <v>3711</v>
      </c>
    </row>
    <row r="938" spans="1:4" x14ac:dyDescent="0.3">
      <c r="A938">
        <v>962</v>
      </c>
      <c r="B938" s="13">
        <v>45927</v>
      </c>
      <c r="C938" t="s">
        <v>3712</v>
      </c>
      <c r="D938" t="s">
        <v>3716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3719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3724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3730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3732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3733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3734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3735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3737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3739</v>
      </c>
    </row>
    <row r="948" spans="1:4" x14ac:dyDescent="0.3">
      <c r="A948">
        <v>972</v>
      </c>
      <c r="B948" s="13">
        <v>45929</v>
      </c>
      <c r="C948" t="s">
        <v>3452</v>
      </c>
      <c r="D948" t="s">
        <v>3741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3742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3743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3744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3745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3746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3756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3757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3759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3760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3761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3762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3763</v>
      </c>
    </row>
    <row r="961" spans="1:4" x14ac:dyDescent="0.3">
      <c r="A961">
        <v>985</v>
      </c>
      <c r="B961" s="13">
        <v>45930</v>
      </c>
      <c r="C961" t="s">
        <v>3749</v>
      </c>
      <c r="D961" t="s">
        <v>3764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3798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3799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3801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3803</v>
      </c>
    </row>
    <row r="967" spans="1:4" x14ac:dyDescent="0.3">
      <c r="A967">
        <v>991</v>
      </c>
      <c r="B967" s="13">
        <v>45931</v>
      </c>
      <c r="C967" t="s">
        <v>3804</v>
      </c>
      <c r="D967" t="s">
        <v>3805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3810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3811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3816</v>
      </c>
    </row>
    <row r="971" spans="1:4" x14ac:dyDescent="0.3">
      <c r="A971">
        <v>995</v>
      </c>
      <c r="B971" s="13">
        <v>45932</v>
      </c>
      <c r="C971" t="s">
        <v>3807</v>
      </c>
      <c r="D971" t="s">
        <v>3818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3819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3825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3828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3829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3831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3832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3836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3842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3843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3844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3847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3848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3849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3850</v>
      </c>
    </row>
    <row r="987" spans="1:4" x14ac:dyDescent="0.3">
      <c r="A987">
        <v>1011</v>
      </c>
      <c r="B987" s="13">
        <v>45940</v>
      </c>
      <c r="C987" t="s">
        <v>3804</v>
      </c>
      <c r="D987" t="s">
        <v>3851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3852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3853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3860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3861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3862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3863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3867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3869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3871</v>
      </c>
    </row>
    <row r="997" spans="1:4" x14ac:dyDescent="0.3">
      <c r="A997">
        <v>1021</v>
      </c>
      <c r="B997" s="13">
        <v>45943</v>
      </c>
      <c r="C997" t="s">
        <v>3872</v>
      </c>
      <c r="D997" t="s">
        <v>3875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3876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3877</v>
      </c>
    </row>
    <row r="1000" spans="1:4" x14ac:dyDescent="0.3">
      <c r="A1000">
        <v>1024</v>
      </c>
      <c r="B1000" s="13">
        <v>45943</v>
      </c>
      <c r="C1000" t="s">
        <v>3878</v>
      </c>
      <c r="D1000" t="s">
        <v>3879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3880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3887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3888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3889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3891</v>
      </c>
    </row>
    <row r="1006" spans="1:4" x14ac:dyDescent="0.3">
      <c r="A1006">
        <v>1030</v>
      </c>
      <c r="B1006" s="13">
        <v>45944</v>
      </c>
      <c r="C1006" t="s">
        <v>3892</v>
      </c>
      <c r="D1006" t="s">
        <v>3895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3896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3897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3898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3899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3901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3904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3905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3907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3908</v>
      </c>
    </row>
    <row r="1016" spans="1:4" x14ac:dyDescent="0.3">
      <c r="A1016">
        <v>1040</v>
      </c>
      <c r="B1016" s="13">
        <v>45945</v>
      </c>
      <c r="C1016" t="s">
        <v>3909</v>
      </c>
      <c r="D1016" t="s">
        <v>3913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3914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3915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3916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3918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3931</v>
      </c>
    </row>
    <row r="1025" spans="1:4" x14ac:dyDescent="0.3">
      <c r="A1025">
        <v>1049</v>
      </c>
      <c r="B1025" s="13">
        <v>45946</v>
      </c>
      <c r="C1025" t="s">
        <v>3922</v>
      </c>
      <c r="D1025" t="s">
        <v>3932</v>
      </c>
    </row>
    <row r="1026" spans="1:4" x14ac:dyDescent="0.3">
      <c r="A1026">
        <v>1050</v>
      </c>
      <c r="B1026" s="13">
        <v>45946</v>
      </c>
      <c r="C1026" t="s">
        <v>3804</v>
      </c>
      <c r="D1026" t="s">
        <v>3933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3946</v>
      </c>
    </row>
    <row r="1033" spans="1:4" x14ac:dyDescent="0.3">
      <c r="A1033">
        <v>1057</v>
      </c>
      <c r="B1033" s="13">
        <v>45950</v>
      </c>
      <c r="C1033" t="s">
        <v>3947</v>
      </c>
      <c r="D1033" t="s">
        <v>3950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3954</v>
      </c>
    </row>
    <row r="1037" spans="1:4" x14ac:dyDescent="0.3">
      <c r="A1037">
        <v>1061</v>
      </c>
      <c r="B1037" s="13">
        <v>45950</v>
      </c>
      <c r="C1037" t="s">
        <v>3956</v>
      </c>
      <c r="D1037" t="s">
        <v>3957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3964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3969</v>
      </c>
    </row>
    <row r="1046" spans="1:4" x14ac:dyDescent="0.3">
      <c r="A1046">
        <v>1070</v>
      </c>
      <c r="B1046" s="13">
        <v>45951</v>
      </c>
      <c r="C1046" t="s">
        <v>3909</v>
      </c>
      <c r="D1046" t="s">
        <v>3970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3975</v>
      </c>
    </row>
    <row r="1049" spans="1:4" x14ac:dyDescent="0.3">
      <c r="A1049">
        <v>1073</v>
      </c>
      <c r="B1049" s="13">
        <v>45951</v>
      </c>
      <c r="C1049" t="s">
        <v>3976</v>
      </c>
      <c r="D1049" t="s">
        <v>3977</v>
      </c>
    </row>
    <row r="1050" spans="1:4" x14ac:dyDescent="0.3">
      <c r="A1050">
        <v>1074</v>
      </c>
      <c r="B1050" s="13">
        <v>45952</v>
      </c>
      <c r="C1050" t="s">
        <v>3978</v>
      </c>
      <c r="D1050" t="s">
        <v>3984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3986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3987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3994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4010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4016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4017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4018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4019</v>
      </c>
    </row>
    <row r="1070" spans="1:4" x14ac:dyDescent="0.3">
      <c r="A1070">
        <v>1094</v>
      </c>
      <c r="B1070" s="13">
        <v>45955</v>
      </c>
      <c r="C1070" t="s">
        <v>4020</v>
      </c>
      <c r="D1070" t="s">
        <v>4024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4025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4026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4027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4031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4046</v>
      </c>
    </row>
    <row r="1076" spans="1:4" x14ac:dyDescent="0.3">
      <c r="A1076">
        <v>1100</v>
      </c>
      <c r="B1076" s="13">
        <v>45957</v>
      </c>
      <c r="C1076" t="s">
        <v>4041</v>
      </c>
      <c r="D1076" t="s">
        <v>4047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4048</v>
      </c>
    </row>
    <row r="1078" spans="1:4" x14ac:dyDescent="0.3">
      <c r="A1078">
        <v>1102</v>
      </c>
      <c r="B1078" s="13">
        <v>45957</v>
      </c>
      <c r="C1078" t="s">
        <v>4037</v>
      </c>
      <c r="D1078" t="s">
        <v>4049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4050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4051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4061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4062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4072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4073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4074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4075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4076</v>
      </c>
    </row>
    <row r="1088" spans="1:4" x14ac:dyDescent="0.3">
      <c r="A1088">
        <v>1112</v>
      </c>
      <c r="B1088" s="13">
        <v>45958</v>
      </c>
      <c r="C1088" t="s">
        <v>4066</v>
      </c>
      <c r="D1088" t="s">
        <v>4077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4078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4088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4089</v>
      </c>
    </row>
    <row r="1092" spans="1:4" x14ac:dyDescent="0.3">
      <c r="A1092">
        <v>1116</v>
      </c>
      <c r="B1092" s="13">
        <v>45959</v>
      </c>
      <c r="C1092" t="s">
        <v>4085</v>
      </c>
      <c r="D1092" t="s">
        <v>4091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4092</v>
      </c>
    </row>
    <row r="1094" spans="1:4" x14ac:dyDescent="0.3">
      <c r="A1094">
        <v>1118</v>
      </c>
      <c r="B1094" s="13">
        <v>45959</v>
      </c>
      <c r="C1094" t="s">
        <v>4020</v>
      </c>
      <c r="D1094" t="s">
        <v>4093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4094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4095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4103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4104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4107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4108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4109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4111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4112</v>
      </c>
    </row>
    <row r="1104" spans="1:4" x14ac:dyDescent="0.3">
      <c r="A1104">
        <v>1128</v>
      </c>
      <c r="B1104" s="13">
        <v>45960</v>
      </c>
      <c r="C1104" t="s">
        <v>4041</v>
      </c>
      <c r="D1104" t="s">
        <v>4113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4114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4115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4116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4117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4138</v>
      </c>
    </row>
    <row r="1110" spans="1:4" x14ac:dyDescent="0.3">
      <c r="A1110">
        <v>1134</v>
      </c>
      <c r="B1110" s="13">
        <v>45961</v>
      </c>
      <c r="C1110" t="s">
        <v>4139</v>
      </c>
      <c r="D1110" t="s">
        <v>4142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4143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4144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4145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4146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4148</v>
      </c>
    </row>
    <row r="1116" spans="1:4" x14ac:dyDescent="0.3">
      <c r="A1116">
        <v>1140</v>
      </c>
      <c r="B1116" t="s">
        <v>4155</v>
      </c>
      <c r="C1116" t="s">
        <v>1716</v>
      </c>
      <c r="D1116" t="s">
        <v>4156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4160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4161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4162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4163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4164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4170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4173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4174</v>
      </c>
    </row>
    <row r="1126" spans="1:4" x14ac:dyDescent="0.3">
      <c r="A1126">
        <v>1150</v>
      </c>
      <c r="B1126" s="13">
        <v>45965</v>
      </c>
      <c r="C1126" t="s">
        <v>3956</v>
      </c>
      <c r="D1126" t="s">
        <v>4175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4176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4178</v>
      </c>
    </row>
    <row r="1129" spans="1:4" x14ac:dyDescent="0.3">
      <c r="A1129">
        <v>1153</v>
      </c>
      <c r="B1129" s="13">
        <v>45966</v>
      </c>
      <c r="C1129" t="s">
        <v>4188</v>
      </c>
      <c r="D1129" t="s">
        <v>4192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4193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4196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4197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4198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4199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4200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4208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4209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4211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4212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4213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4215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4216</v>
      </c>
    </row>
    <row r="1143" spans="1:4" x14ac:dyDescent="0.3">
      <c r="A1143">
        <v>1167</v>
      </c>
      <c r="B1143" s="13">
        <v>45968</v>
      </c>
      <c r="C1143" t="s">
        <v>4020</v>
      </c>
      <c r="D1143" t="s">
        <v>4226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4227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4228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4229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4238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4240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4243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4244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4245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4248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4253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4255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4257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4258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4259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4260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4272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4273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4275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4277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4278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4279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4280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4281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4290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4291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4292</v>
      </c>
    </row>
    <row r="1170" spans="1:4" x14ac:dyDescent="0.3">
      <c r="A1170">
        <v>1194</v>
      </c>
      <c r="B1170" s="13">
        <v>45974</v>
      </c>
      <c r="C1170" t="s">
        <v>4287</v>
      </c>
      <c r="D1170" t="s">
        <v>4293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4295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4296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4307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4308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4310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4311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4312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4314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4316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4317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4318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4319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4320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4325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4326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4327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4328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4330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4331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4332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4333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4335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4337</v>
      </c>
    </row>
    <row r="1194" spans="1:4" x14ac:dyDescent="0.3">
      <c r="A1194">
        <v>1218</v>
      </c>
      <c r="B1194" s="13">
        <v>45979</v>
      </c>
      <c r="C1194" t="s">
        <v>3396</v>
      </c>
      <c r="D1194" t="s">
        <v>4338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4339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4340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4341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4342</v>
      </c>
    </row>
    <row r="1199" spans="1:4" x14ac:dyDescent="0.3">
      <c r="A1199">
        <v>1223</v>
      </c>
      <c r="B1199" s="13">
        <v>45979</v>
      </c>
      <c r="C1199" t="s">
        <v>4343</v>
      </c>
      <c r="D1199" t="s">
        <v>4344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4358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4360</v>
      </c>
    </row>
    <row r="1203" spans="1:4" x14ac:dyDescent="0.3">
      <c r="A1203">
        <v>1227</v>
      </c>
      <c r="B1203" s="13">
        <v>45980</v>
      </c>
      <c r="C1203" t="s">
        <v>4348</v>
      </c>
      <c r="D1203" t="s">
        <v>4361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4392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4394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4403</v>
      </c>
    </row>
    <row r="1216" spans="1:4" x14ac:dyDescent="0.3">
      <c r="A1216">
        <v>1240</v>
      </c>
      <c r="B1216" s="13">
        <v>45985</v>
      </c>
      <c r="C1216" t="s">
        <v>3534</v>
      </c>
      <c r="D1216" t="s">
        <v>4408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4411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4413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4414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4415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4417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4419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4421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4422</v>
      </c>
    </row>
    <row r="1225" spans="1:4" x14ac:dyDescent="0.3">
      <c r="A1225">
        <v>1249</v>
      </c>
      <c r="B1225" s="13">
        <v>45985</v>
      </c>
      <c r="C1225" t="s">
        <v>4425</v>
      </c>
      <c r="D1225" t="s">
        <v>4427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4431</v>
      </c>
    </row>
    <row r="1227" spans="1:4" x14ac:dyDescent="0.3">
      <c r="A1227">
        <v>1251</v>
      </c>
      <c r="B1227" s="13">
        <v>45986</v>
      </c>
      <c r="C1227" t="s">
        <v>4432</v>
      </c>
      <c r="D1227" t="s">
        <v>4435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4436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4445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4446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4447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4448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4449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4450</v>
      </c>
    </row>
    <row r="1235" spans="1:4" x14ac:dyDescent="0.3">
      <c r="A1235">
        <v>1259</v>
      </c>
      <c r="B1235" s="13">
        <v>45988</v>
      </c>
      <c r="C1235" t="s">
        <v>4457</v>
      </c>
      <c r="D1235" t="s">
        <v>4462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4463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4464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4465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4466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4467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4470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4471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4473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4474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4475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4478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4484</v>
      </c>
    </row>
    <row r="1248" spans="1:4" x14ac:dyDescent="0.3">
      <c r="A1248">
        <v>1272</v>
      </c>
      <c r="B1248" s="13">
        <v>45992</v>
      </c>
      <c r="C1248" t="s">
        <v>4481</v>
      </c>
      <c r="D1248" t="s">
        <v>4485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4486</v>
      </c>
    </row>
    <row r="1250" spans="1:4" x14ac:dyDescent="0.3">
      <c r="A1250">
        <v>1274</v>
      </c>
      <c r="B1250" s="13">
        <v>45993</v>
      </c>
      <c r="C1250" t="s">
        <v>4489</v>
      </c>
      <c r="D1250" t="s">
        <v>4495</v>
      </c>
    </row>
    <row r="1251" spans="1:4" x14ac:dyDescent="0.3">
      <c r="A1251">
        <v>1275</v>
      </c>
      <c r="B1251" s="13">
        <v>45993</v>
      </c>
      <c r="C1251" t="s">
        <v>4020</v>
      </c>
      <c r="D1251" t="s">
        <v>4496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4497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4502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4503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4504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4505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4506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4507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4508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4516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4517</v>
      </c>
    </row>
    <row r="1262" spans="1:4" x14ac:dyDescent="0.3">
      <c r="A1262">
        <v>1286</v>
      </c>
      <c r="B1262" s="13">
        <v>45995</v>
      </c>
      <c r="C1262" t="s">
        <v>4513</v>
      </c>
      <c r="D1262" t="s">
        <v>4518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4523</v>
      </c>
    </row>
    <row r="1264" spans="1:4" x14ac:dyDescent="0.3">
      <c r="A1264">
        <v>1288</v>
      </c>
      <c r="B1264" s="13">
        <v>45996</v>
      </c>
      <c r="C1264" t="s">
        <v>2551</v>
      </c>
      <c r="D1264" t="s">
        <v>4524</v>
      </c>
    </row>
    <row r="1265" spans="1:4" x14ac:dyDescent="0.3">
      <c r="A1265">
        <v>1289</v>
      </c>
      <c r="B1265" s="13">
        <v>45996</v>
      </c>
      <c r="C1265" t="s">
        <v>4188</v>
      </c>
      <c r="D1265" t="s">
        <v>4525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4526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4527</v>
      </c>
    </row>
    <row r="1268" spans="1:4" x14ac:dyDescent="0.3">
      <c r="A1268">
        <v>1292</v>
      </c>
      <c r="B1268" s="13">
        <v>45999</v>
      </c>
      <c r="C1268" t="s">
        <v>3878</v>
      </c>
      <c r="D1268" t="s">
        <v>4531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4532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4533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4534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4535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4536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4542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4543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4544</v>
      </c>
    </row>
    <row r="1277" spans="1:4" x14ac:dyDescent="0.3">
      <c r="A1277">
        <v>1301</v>
      </c>
      <c r="B1277" s="13">
        <v>46000</v>
      </c>
      <c r="C1277" t="s">
        <v>3282</v>
      </c>
      <c r="D1277" t="s">
        <v>4545</v>
      </c>
    </row>
    <row r="1278" spans="1:4" x14ac:dyDescent="0.3">
      <c r="A1278">
        <v>1302</v>
      </c>
      <c r="B1278" s="13">
        <v>46000</v>
      </c>
      <c r="C1278" t="s">
        <v>2991</v>
      </c>
      <c r="D1278" t="s">
        <v>4546</v>
      </c>
    </row>
    <row r="1279" spans="1:4" x14ac:dyDescent="0.3">
      <c r="A1279">
        <v>1303</v>
      </c>
      <c r="B1279" s="13">
        <v>46000</v>
      </c>
      <c r="C1279" t="s">
        <v>2551</v>
      </c>
      <c r="D1279" t="s">
        <v>4547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4548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224" sqref="H22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hidden="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3631</v>
      </c>
      <c r="E4" t="s">
        <v>3632</v>
      </c>
      <c r="F4" t="s">
        <v>963</v>
      </c>
      <c r="G4" t="s">
        <v>3633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  <c r="I10" s="52" t="s">
        <v>4552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3926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4347</v>
      </c>
    </row>
    <row r="14" spans="1:11" hidden="1" x14ac:dyDescent="0.3">
      <c r="A14" s="47">
        <v>13</v>
      </c>
      <c r="B14" t="s">
        <v>1278</v>
      </c>
      <c r="C14" t="s">
        <v>2496</v>
      </c>
      <c r="E14" t="s">
        <v>3785</v>
      </c>
      <c r="F14" t="s">
        <v>3780</v>
      </c>
      <c r="G14" t="s">
        <v>3786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16833000.200000003</v>
      </c>
      <c r="I17" s="52" t="s">
        <v>4552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9483000</v>
      </c>
      <c r="I19" s="52" t="s">
        <v>4552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4552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4347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  <c r="I22" s="52" t="s">
        <v>4552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3512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3447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3606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4780000</v>
      </c>
      <c r="I37" s="52" t="s">
        <v>4552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3794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4399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665000.10000000149</v>
      </c>
      <c r="I49" s="52" t="s">
        <v>4552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3854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950000</v>
      </c>
      <c r="I54" s="52" t="s">
        <v>4552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3864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4399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4424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4453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3779</v>
      </c>
      <c r="F73" t="s">
        <v>3780</v>
      </c>
      <c r="G73" t="s">
        <v>3781</v>
      </c>
      <c r="H73" s="194">
        <f>SUMIF(주문_리스트!C:C,거래처!B73,주문_리스트!K:K)+SUMIF(주문_리스트!C:C,거래처!B73,주문_리스트!L:L)-3100000+1500000</f>
        <v>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3839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4453</v>
      </c>
    </row>
    <row r="78" spans="1:9" hidden="1" x14ac:dyDescent="0.3">
      <c r="A78" s="47">
        <v>77</v>
      </c>
      <c r="B78" t="s">
        <v>1329</v>
      </c>
      <c r="C78" t="s">
        <v>3397</v>
      </c>
      <c r="E78" t="s">
        <v>3398</v>
      </c>
      <c r="F78" t="s">
        <v>963</v>
      </c>
      <c r="G78" t="s">
        <v>3399</v>
      </c>
      <c r="H78" s="194">
        <f>SUMIF(주문_리스트!C:C,거래처!B78,주문_리스트!K:K)+SUMIF(주문_리스트!C:C,거래처!B78,주문_리스트!L:L)</f>
        <v>0</v>
      </c>
      <c r="I78" s="52" t="s">
        <v>4347</v>
      </c>
    </row>
    <row r="79" spans="1:9" hidden="1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hidden="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</row>
    <row r="83" spans="1:9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hidden="1" x14ac:dyDescent="0.3">
      <c r="A84" s="47">
        <v>83</v>
      </c>
      <c r="B84" t="s">
        <v>1335</v>
      </c>
      <c r="C84" t="s">
        <v>1170</v>
      </c>
      <c r="E84" t="s">
        <v>3792</v>
      </c>
      <c r="F84" t="s">
        <v>3780</v>
      </c>
      <c r="G84" t="s">
        <v>3793</v>
      </c>
      <c r="H84" s="194">
        <f>SUMIF(주문_리스트!C:C,거래처!B84,주문_리스트!K:K)+SUMIF(주문_리스트!C:C,거래처!B84,주문_리스트!L:L)-1100000</f>
        <v>0</v>
      </c>
    </row>
    <row r="85" spans="1:9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9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3748</v>
      </c>
    </row>
    <row r="89" spans="1:9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hidden="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4552</v>
      </c>
    </row>
    <row r="93" spans="1:9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  <c r="I94" s="52" t="s">
        <v>4552</v>
      </c>
    </row>
    <row r="95" spans="1:9" hidden="1" x14ac:dyDescent="0.3">
      <c r="A95" s="47">
        <v>94</v>
      </c>
      <c r="B95" t="s">
        <v>1345</v>
      </c>
      <c r="C95" t="s">
        <v>1807</v>
      </c>
      <c r="E95" t="s">
        <v>3787</v>
      </c>
      <c r="F95" t="s">
        <v>3780</v>
      </c>
      <c r="G95" t="s">
        <v>3788</v>
      </c>
      <c r="H95" s="194">
        <f>SUMIF(주문_리스트!C:C,거래처!B95,주문_리스트!K:K)+SUMIF(주문_리스트!C:C,거래처!B95,주문_리스트!L:L)-715000</f>
        <v>0</v>
      </c>
    </row>
    <row r="96" spans="1:9" hidden="1" x14ac:dyDescent="0.3">
      <c r="A96" s="47">
        <v>95</v>
      </c>
      <c r="B96" t="s">
        <v>1346</v>
      </c>
      <c r="C96" t="s">
        <v>3584</v>
      </c>
      <c r="E96" t="s">
        <v>3585</v>
      </c>
      <c r="F96" t="s">
        <v>963</v>
      </c>
      <c r="G96" t="s">
        <v>3586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1782000</v>
      </c>
      <c r="I97" s="52" t="s">
        <v>4552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3484</v>
      </c>
      <c r="H99" s="194">
        <f>SUMIF(주문_리스트!C:C,거래처!B99,주문_리스트!K:K)+SUMIF(주문_리스트!C:C,거래처!B99,주문_리스트!L:L)</f>
        <v>0</v>
      </c>
      <c r="I99" s="52" t="s">
        <v>4249</v>
      </c>
    </row>
    <row r="100" spans="1:9" hidden="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3927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600000</v>
      </c>
      <c r="I107" s="52" t="s">
        <v>4552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4540</v>
      </c>
      <c r="H108" s="194">
        <f>SUMIF(주문_리스트!C:C,거래처!B108,주문_리스트!K:K)+SUMIF(주문_리스트!C:C,거래처!B108,주문_리스트!L:L)</f>
        <v>1200000</v>
      </c>
      <c r="I108" s="52" t="s">
        <v>4552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5213000</v>
      </c>
      <c r="I109" s="52" t="s">
        <v>4552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hidden="1" x14ac:dyDescent="0.3">
      <c r="A115" s="47">
        <v>114</v>
      </c>
      <c r="B115" t="s">
        <v>4021</v>
      </c>
      <c r="C115" t="s">
        <v>4022</v>
      </c>
      <c r="E115" t="s">
        <v>4023</v>
      </c>
      <c r="F115" t="s">
        <v>4032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1700000</v>
      </c>
      <c r="I116" s="52" t="s">
        <v>4552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4267</v>
      </c>
      <c r="C119" t="s">
        <v>4268</v>
      </c>
      <c r="E119" t="s">
        <v>4269</v>
      </c>
      <c r="F119" t="s">
        <v>4270</v>
      </c>
      <c r="G119" t="s">
        <v>4271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4539</v>
      </c>
    </row>
    <row r="121" spans="1:9" hidden="1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4345</v>
      </c>
      <c r="G129" t="s">
        <v>4346</v>
      </c>
      <c r="H129" s="194">
        <f>SUMIF(주문_리스트!C:C,거래처!B129,주문_리스트!K:K)+SUMIF(주문_리스트!C:C,거래처!B129,주문_리스트!L:L)</f>
        <v>0</v>
      </c>
      <c r="I129" s="52" t="s">
        <v>4347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3606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4297</v>
      </c>
    </row>
    <row r="139" spans="1:9" hidden="1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2554</v>
      </c>
      <c r="C148" t="s">
        <v>2555</v>
      </c>
      <c r="E148" t="s">
        <v>3782</v>
      </c>
      <c r="F148" t="s">
        <v>3783</v>
      </c>
      <c r="G148" t="s">
        <v>3784</v>
      </c>
      <c r="H148" s="194">
        <f>SUMIF(주문_리스트!C:C,거래처!B148,주문_리스트!K:K)+SUMIF(주문_리스트!C:C,거래처!B148,주문_리스트!L:L)</f>
        <v>1200000</v>
      </c>
      <c r="I148" s="52" t="s">
        <v>4552</v>
      </c>
    </row>
    <row r="149" spans="1:9" hidden="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9" hidden="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3748</v>
      </c>
    </row>
    <row r="158" spans="1:9" hidden="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9" hidden="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9" hidden="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3725</v>
      </c>
      <c r="C176" t="s">
        <v>3726</v>
      </c>
      <c r="E176" t="s">
        <v>3727</v>
      </c>
      <c r="F176" t="s">
        <v>3728</v>
      </c>
      <c r="G176" t="s">
        <v>3727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3393</v>
      </c>
      <c r="C179" t="s">
        <v>3394</v>
      </c>
      <c r="E179" t="s">
        <v>3395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3442</v>
      </c>
      <c r="C180" t="s">
        <v>3443</v>
      </c>
      <c r="E180" t="s">
        <v>3444</v>
      </c>
      <c r="F180" t="s">
        <v>3445</v>
      </c>
      <c r="G180" t="s">
        <v>3446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3449</v>
      </c>
      <c r="C181" t="s">
        <v>3450</v>
      </c>
      <c r="E181" t="s">
        <v>3451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3453</v>
      </c>
      <c r="C182" t="s">
        <v>3454</v>
      </c>
      <c r="E182" t="s">
        <v>3455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3750</v>
      </c>
      <c r="C183" t="s">
        <v>3751</v>
      </c>
      <c r="E183" t="s">
        <v>3752</v>
      </c>
      <c r="F183" t="s">
        <v>3753</v>
      </c>
      <c r="G183" t="s">
        <v>3754</v>
      </c>
      <c r="H183" s="194">
        <f>SUMIF(주문_리스트!C:C,거래처!B183,주문_리스트!K:K)+SUMIF(주문_리스트!C:C,거래처!B183,주문_리스트!L:L)</f>
        <v>0</v>
      </c>
      <c r="I183" s="52" t="s">
        <v>3512</v>
      </c>
    </row>
    <row r="184" spans="1:9" hidden="1" x14ac:dyDescent="0.3">
      <c r="A184" s="47">
        <v>183</v>
      </c>
      <c r="B184" t="s">
        <v>3493</v>
      </c>
      <c r="C184" t="s">
        <v>3494</v>
      </c>
      <c r="E184" t="s">
        <v>3498</v>
      </c>
      <c r="F184" t="s">
        <v>973</v>
      </c>
      <c r="H184" s="194">
        <v>0</v>
      </c>
      <c r="I184" s="52" t="s">
        <v>3512</v>
      </c>
    </row>
    <row r="185" spans="1:9" hidden="1" x14ac:dyDescent="0.3">
      <c r="A185" s="47">
        <v>184</v>
      </c>
      <c r="B185" t="s">
        <v>3562</v>
      </c>
      <c r="C185" t="s">
        <v>3563</v>
      </c>
      <c r="E185" t="s">
        <v>3564</v>
      </c>
      <c r="F185" t="s">
        <v>963</v>
      </c>
      <c r="G185" t="s">
        <v>3565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3621</v>
      </c>
      <c r="C186" t="s">
        <v>3622</v>
      </c>
      <c r="E186" t="s">
        <v>3623</v>
      </c>
      <c r="F186" t="s">
        <v>1179</v>
      </c>
      <c r="G186" t="s">
        <v>3620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3712</v>
      </c>
      <c r="C187" t="s">
        <v>3713</v>
      </c>
      <c r="E187" t="s">
        <v>3714</v>
      </c>
      <c r="F187" t="s">
        <v>1179</v>
      </c>
      <c r="G187" t="s">
        <v>3715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3807</v>
      </c>
      <c r="C188" t="s">
        <v>3808</v>
      </c>
      <c r="E188" t="s">
        <v>3809</v>
      </c>
      <c r="F188" t="s">
        <v>1179</v>
      </c>
      <c r="G188" t="s">
        <v>3809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3872</v>
      </c>
      <c r="C189" t="s">
        <v>3873</v>
      </c>
      <c r="E189" t="s">
        <v>3874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3892</v>
      </c>
      <c r="C190" t="s">
        <v>3893</v>
      </c>
      <c r="E190" t="s">
        <v>3894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3909</v>
      </c>
      <c r="C191" t="s">
        <v>3910</v>
      </c>
      <c r="E191" t="s">
        <v>3911</v>
      </c>
      <c r="F191" t="s">
        <v>976</v>
      </c>
      <c r="G191" t="s">
        <v>3912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3922</v>
      </c>
      <c r="C192" t="s">
        <v>3923</v>
      </c>
      <c r="E192" t="s">
        <v>3924</v>
      </c>
      <c r="F192" t="s">
        <v>963</v>
      </c>
      <c r="G192" t="s">
        <v>3925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3947</v>
      </c>
      <c r="C193" t="s">
        <v>3948</v>
      </c>
      <c r="E193" t="s">
        <v>3949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3979</v>
      </c>
      <c r="C194" t="s">
        <v>3980</v>
      </c>
      <c r="E194" t="s">
        <v>3981</v>
      </c>
      <c r="F194" t="s">
        <v>3982</v>
      </c>
      <c r="G194" t="s">
        <v>3983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4037</v>
      </c>
      <c r="C195" t="s">
        <v>4038</v>
      </c>
      <c r="E195" t="s">
        <v>4039</v>
      </c>
      <c r="F195" t="s">
        <v>963</v>
      </c>
      <c r="G195" t="s">
        <v>4040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4041</v>
      </c>
      <c r="C196" t="s">
        <v>4042</v>
      </c>
      <c r="E196" t="s">
        <v>4043</v>
      </c>
      <c r="F196" t="s">
        <v>1179</v>
      </c>
      <c r="G196" t="s">
        <v>4044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4066</v>
      </c>
      <c r="C197" t="s">
        <v>4067</v>
      </c>
      <c r="E197" t="s">
        <v>4068</v>
      </c>
      <c r="F197" t="s">
        <v>963</v>
      </c>
      <c r="G197" t="s">
        <v>4069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4085</v>
      </c>
      <c r="C198" t="s">
        <v>4086</v>
      </c>
      <c r="E198" t="s">
        <v>4087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4139</v>
      </c>
      <c r="C199" t="s">
        <v>4140</v>
      </c>
      <c r="E199" t="s">
        <v>4141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4188</v>
      </c>
      <c r="C200" t="s">
        <v>4189</v>
      </c>
      <c r="E200" t="s">
        <v>4190</v>
      </c>
      <c r="F200" t="s">
        <v>963</v>
      </c>
      <c r="G200" t="s">
        <v>4191</v>
      </c>
      <c r="H200" s="194">
        <f>SUMIF(주문_리스트!C:C,거래처!B200,주문_리스트!K:K)+SUMIF(주문_리스트!C:C,거래처!B200,주문_리스트!L:L)</f>
        <v>2500000</v>
      </c>
      <c r="I200" s="52" t="s">
        <v>4552</v>
      </c>
    </row>
    <row r="201" spans="1:9" hidden="1" x14ac:dyDescent="0.3">
      <c r="A201" s="47">
        <v>201</v>
      </c>
      <c r="B201" t="s">
        <v>4287</v>
      </c>
      <c r="C201" t="s">
        <v>4288</v>
      </c>
      <c r="E201" t="s">
        <v>4289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4347</v>
      </c>
    </row>
    <row r="202" spans="1:9" hidden="1" x14ac:dyDescent="0.3">
      <c r="A202" s="47">
        <v>202</v>
      </c>
      <c r="B202" t="s">
        <v>4349</v>
      </c>
      <c r="C202" t="s">
        <v>4350</v>
      </c>
      <c r="E202" t="s">
        <v>4351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4400</v>
      </c>
      <c r="C203" t="s">
        <v>4401</v>
      </c>
      <c r="E203" t="s">
        <v>4402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3534</v>
      </c>
      <c r="C204" t="s">
        <v>4404</v>
      </c>
      <c r="D204" t="s">
        <v>4405</v>
      </c>
      <c r="E204" t="s">
        <v>4406</v>
      </c>
      <c r="F204" t="s">
        <v>963</v>
      </c>
      <c r="G204" t="s">
        <v>4407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4425</v>
      </c>
      <c r="C205" t="s">
        <v>1039</v>
      </c>
      <c r="E205" t="s">
        <v>4426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4428</v>
      </c>
      <c r="C206" t="s">
        <v>4429</v>
      </c>
      <c r="E206" t="s">
        <v>4430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4432</v>
      </c>
      <c r="C207" t="s">
        <v>4433</v>
      </c>
      <c r="E207" t="s">
        <v>4434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4458</v>
      </c>
      <c r="C208" t="s">
        <v>4459</v>
      </c>
      <c r="E208" t="s">
        <v>4460</v>
      </c>
      <c r="F208" t="s">
        <v>4461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4481</v>
      </c>
      <c r="C209" t="s">
        <v>4482</v>
      </c>
      <c r="E209" t="s">
        <v>4483</v>
      </c>
      <c r="F209" t="s">
        <v>963</v>
      </c>
      <c r="G209" t="s">
        <v>4488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4489</v>
      </c>
      <c r="C210" t="s">
        <v>4490</v>
      </c>
      <c r="E210" t="s">
        <v>4491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4513</v>
      </c>
      <c r="C211" t="s">
        <v>4514</v>
      </c>
      <c r="E211" t="s">
        <v>4515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61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265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-61</v>
      </c>
      <c r="I8"/>
    </row>
    <row r="9" spans="1:11" x14ac:dyDescent="0.3">
      <c r="A9">
        <v>8</v>
      </c>
      <c r="B9">
        <v>2</v>
      </c>
      <c r="C9" s="288" t="s">
        <v>3833</v>
      </c>
      <c r="D9" s="288" t="s">
        <v>1140</v>
      </c>
      <c r="E9" s="288" t="s">
        <v>3833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3972</v>
      </c>
      <c r="D15" s="288" t="s">
        <v>1648</v>
      </c>
      <c r="E15" s="288" t="s">
        <v>3972</v>
      </c>
      <c r="F15" s="52">
        <v>1100000</v>
      </c>
      <c r="H15">
        <v>-7</v>
      </c>
      <c r="I15" s="52" t="s">
        <v>3653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-27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-133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3457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4520</v>
      </c>
      <c r="D44" s="288" t="s">
        <v>4521</v>
      </c>
      <c r="E44" s="288" t="s">
        <v>4520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-60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-35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-59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-59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4456</v>
      </c>
      <c r="D85" s="288" t="s">
        <v>2730</v>
      </c>
      <c r="E85" s="288" t="s">
        <v>4456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-34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4014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4015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-53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-77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-133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-6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4133</v>
      </c>
      <c r="D120" s="288" t="s">
        <v>4134</v>
      </c>
      <c r="E120" s="288" t="s">
        <v>4133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4131</v>
      </c>
      <c r="D121" s="288" t="s">
        <v>4132</v>
      </c>
      <c r="E121" s="288" t="s">
        <v>4131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3834</v>
      </c>
      <c r="D139" s="288" t="s">
        <v>2678</v>
      </c>
      <c r="E139" s="288" t="s">
        <v>3834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3566</v>
      </c>
      <c r="D140" s="288" t="s">
        <v>2676</v>
      </c>
      <c r="E140" s="288" t="s">
        <v>3566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3973</v>
      </c>
      <c r="D145" s="288" t="s">
        <v>2204</v>
      </c>
      <c r="E145" s="288" t="s">
        <v>3973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3755</v>
      </c>
      <c r="D148" s="288" t="s">
        <v>2676</v>
      </c>
      <c r="E148" s="288" t="s">
        <v>3755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3567</v>
      </c>
      <c r="D152" s="288" t="s">
        <v>2511</v>
      </c>
      <c r="E152" s="288" t="s">
        <v>3567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4070</v>
      </c>
      <c r="D162" s="288" t="s">
        <v>2265</v>
      </c>
      <c r="E162" s="288" t="s">
        <v>4070</v>
      </c>
      <c r="F162" s="52">
        <v>80000</v>
      </c>
      <c r="G162" s="52">
        <v>45000</v>
      </c>
      <c r="H162">
        <v>-1</v>
      </c>
      <c r="I162" s="52" t="s">
        <v>4071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4035</v>
      </c>
      <c r="D201" s="288" t="s">
        <v>4036</v>
      </c>
      <c r="E201" s="288" t="s">
        <v>4035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3526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3560</v>
      </c>
      <c r="D216" s="288" t="s">
        <v>4500</v>
      </c>
      <c r="E216" s="288" t="s">
        <v>3560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3405</v>
      </c>
      <c r="D223" s="288" t="s">
        <v>3406</v>
      </c>
      <c r="E223" s="288" t="s">
        <v>3405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3468</v>
      </c>
      <c r="D225" s="288" t="s">
        <v>3469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3513</v>
      </c>
      <c r="D226" s="288" t="s">
        <v>3214</v>
      </c>
      <c r="E226" s="288" t="s">
        <v>3513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3539</v>
      </c>
      <c r="D227" s="288" t="s">
        <v>3540</v>
      </c>
      <c r="E227" s="288" t="s">
        <v>3539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3547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4499</v>
      </c>
      <c r="D229" s="288" t="s">
        <v>4501</v>
      </c>
      <c r="E229" s="288" t="s">
        <v>4499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3571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3576</v>
      </c>
      <c r="D231" s="288" t="s">
        <v>3577</v>
      </c>
      <c r="E231" s="288" t="s">
        <v>3576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3579</v>
      </c>
      <c r="D232" s="288" t="s">
        <v>3580</v>
      </c>
      <c r="E232" s="288" t="s">
        <v>3579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3581</v>
      </c>
      <c r="D233" s="288" t="s">
        <v>3571</v>
      </c>
      <c r="E233" s="288" t="s">
        <v>3581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3582</v>
      </c>
      <c r="D234" s="288" t="s">
        <v>3583</v>
      </c>
      <c r="E234" s="288" t="s">
        <v>3582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3617</v>
      </c>
      <c r="D235" s="288" t="s">
        <v>3618</v>
      </c>
      <c r="E235" s="288" t="s">
        <v>3617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3814</v>
      </c>
      <c r="D236" s="288" t="s">
        <v>3815</v>
      </c>
      <c r="E236" s="288" t="s">
        <v>3814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3826</v>
      </c>
      <c r="D237" s="288" t="s">
        <v>3826</v>
      </c>
      <c r="E237" s="288" t="s">
        <v>3827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3840</v>
      </c>
      <c r="E238" s="288" t="s">
        <v>3841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3865</v>
      </c>
      <c r="D239" s="288" t="s">
        <v>3866</v>
      </c>
      <c r="E239" s="288" t="s">
        <v>3865</v>
      </c>
    </row>
    <row r="240" spans="1:8" x14ac:dyDescent="0.3">
      <c r="A240">
        <v>243</v>
      </c>
      <c r="B240">
        <v>4</v>
      </c>
      <c r="C240" s="288" t="s">
        <v>3902</v>
      </c>
      <c r="D240" s="288" t="s">
        <v>3903</v>
      </c>
      <c r="E240" s="288" t="s">
        <v>3902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3965</v>
      </c>
      <c r="D245" s="288" t="s">
        <v>3966</v>
      </c>
      <c r="E245" s="288" t="s">
        <v>3965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3988</v>
      </c>
      <c r="D246" s="288" t="s">
        <v>2912</v>
      </c>
      <c r="E246" s="288" t="s">
        <v>3988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3991</v>
      </c>
      <c r="D247" s="288" t="s">
        <v>3992</v>
      </c>
      <c r="E247" s="288" t="s">
        <v>3991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4011</v>
      </c>
      <c r="D248" s="288" t="s">
        <v>4012</v>
      </c>
      <c r="E248" s="288" t="s">
        <v>4011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4029</v>
      </c>
      <c r="D249" s="288" t="s">
        <v>4030</v>
      </c>
      <c r="E249" s="288" t="s">
        <v>4029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4034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4090</v>
      </c>
      <c r="D251" s="288" t="s">
        <v>2912</v>
      </c>
      <c r="E251" s="288" t="s">
        <v>4090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4101</v>
      </c>
      <c r="D252" s="288" t="s">
        <v>4102</v>
      </c>
      <c r="E252" s="288" t="s">
        <v>4101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4157</v>
      </c>
      <c r="D253" s="288" t="s">
        <v>2377</v>
      </c>
      <c r="E253" s="288" t="s">
        <v>4157</v>
      </c>
      <c r="I253" s="52" t="s">
        <v>4158</v>
      </c>
    </row>
    <row r="254" spans="1:9" x14ac:dyDescent="0.3">
      <c r="A254">
        <v>257</v>
      </c>
      <c r="B254">
        <v>3</v>
      </c>
      <c r="C254" s="288" t="s">
        <v>4177</v>
      </c>
      <c r="D254" s="288" t="s">
        <v>3117</v>
      </c>
      <c r="E254" s="288" t="s">
        <v>4177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4241</v>
      </c>
      <c r="D255" s="288" t="s">
        <v>4242</v>
      </c>
      <c r="E255" s="288" t="s">
        <v>4241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4256</v>
      </c>
      <c r="D256" s="288" t="s">
        <v>1203</v>
      </c>
      <c r="E256" s="288" t="s">
        <v>4256</v>
      </c>
      <c r="F256" s="52">
        <v>1200000</v>
      </c>
    </row>
    <row r="257" spans="1:6" x14ac:dyDescent="0.3">
      <c r="A257">
        <v>260</v>
      </c>
      <c r="D257" s="288" t="s">
        <v>4294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4390</v>
      </c>
      <c r="D258" s="288" t="s">
        <v>4391</v>
      </c>
      <c r="E258" s="288" t="s">
        <v>4390</v>
      </c>
    </row>
    <row r="259" spans="1:6" x14ac:dyDescent="0.3">
      <c r="A259">
        <v>262</v>
      </c>
      <c r="B259">
        <v>3</v>
      </c>
      <c r="C259" s="288" t="s">
        <v>4454</v>
      </c>
      <c r="D259" s="288" t="s">
        <v>4455</v>
      </c>
      <c r="E259" s="288" t="s">
        <v>4454</v>
      </c>
    </row>
    <row r="260" spans="1:6" x14ac:dyDescent="0.3">
      <c r="A260">
        <v>263</v>
      </c>
      <c r="B260">
        <v>1</v>
      </c>
      <c r="C260" s="288" t="s">
        <v>4528</v>
      </c>
      <c r="D260" s="288" t="s">
        <v>1201</v>
      </c>
      <c r="E260" s="288" t="s">
        <v>4528</v>
      </c>
      <c r="F260" s="52">
        <v>1600000</v>
      </c>
    </row>
    <row r="261" spans="1:6" x14ac:dyDescent="0.3">
      <c r="A261">
        <v>264</v>
      </c>
      <c r="B261">
        <v>15</v>
      </c>
      <c r="C261" s="288" t="s">
        <v>4529</v>
      </c>
      <c r="D261" s="288" t="s">
        <v>4530</v>
      </c>
      <c r="E261" s="288" t="s">
        <v>4529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4492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4493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4494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2025-12-09T08:52:36Z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