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2CC3ED1-A73B-44E4-BABD-C831C318E6B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<sst xmlns="http://schemas.openxmlformats.org/spreadsheetml/2006/main" count="15200" uniqueCount="4979">
  <si>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</si>
  <si>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</si>
  <si>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</si>
  <si>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</si>
  <si>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</si>
  <si>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</si>
  <si>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</si>
  <si>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</si>
  <si>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</si>
  <si>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</si>
  <si>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</si>
  <si>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</si>
  <si>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</si>
  <si>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</si>
  <si>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</si>
  <si>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</si>
  <si>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</si>
  <si>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</si>
  <si>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</si>
  <si>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</si>
  <si>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</si>
  <si>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</si>
  <si>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</si>
  <si>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</si>
  <si>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</si>
  <si>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</si>
  <si>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</si>
  <si>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</si>
  <si>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</si>
  <si>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</si>
  <si>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</si>
  <si>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</si>
  <si>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</si>
  <si>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</si>
  <si>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</si>
  <si>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</si>
  <si>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</si>
  <si>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</si>
  <si>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</si>
  <si>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</si>
  <si>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</si>
  <si>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</si>
  <si>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</si>
  <si>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</si>
  <si>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</si>
  <si>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</si>
  <si>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</si>
  <si>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</si>
  <si>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</si>
  <si>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</si>
  <si>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</si>
  <si>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</si>
  <si>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</si>
  <si>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</si>
  <si>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</si>
  <si>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</si>
  <si>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</si>
  <si>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</si>
  <si>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</si>
  <si>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</si>
  <si>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</si>
  <si>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</si>
  <si>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</si>
  <si>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</si>
  <si>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</si>
  <si>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</si>
  <si>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</si>
  <si>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</si>
  <si>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</si>
  <si>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</si>
  <si>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</si>
  <si>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</si>
  <si>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</si>
  <si>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</si>
  <si>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</si>
  <si>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</si>
  <si>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</si>
  <si>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</si>
  <si>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</si>
  <si>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</si>
  <si>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</si>
  <si>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</si>
  <si>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</si>
  <si>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</si>
  <si>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</si>
  <si>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</si>
  <si>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</si>
  <si>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</si>
  <si>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</si>
  <si>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</si>
  <si>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</si>
  <si>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</si>
  <si>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</si>
  <si>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</si>
  <si>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</si>
  <si>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</si>
  <si>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</si>
  <si>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</si>
  <si>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</si>
  <si>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</si>
  <si>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</si>
  <si>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</si>
  <si>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</si>
  <si>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</si>
  <si>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</si>
  <si>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</si>
  <si>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</si>
  <si>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</si>
  <si>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</si>
  <si>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</si>
  <si>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</si>
  <si>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</si>
  <si>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</si>
  <si>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</si>
  <si>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</si>
  <si>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</si>
  <si>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</si>
  <si>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</si>
  <si>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</si>
  <si>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</si>
  <si>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</si>
  <si>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</si>
  <si>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</si>
  <si>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</si>
  <si>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</si>
  <si>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</si>
  <si>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</si>
  <si>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</si>
  <si>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</si>
  <si>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</si>
  <si>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</si>
  <si>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</si>
  <si>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</si>
  <si>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</si>
  <si>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</si>
  <si>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</si>
  <si>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</si>
  <si>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</si>
  <si>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</si>
  <si>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</si>
  <si>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</si>
  <si>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</si>
  <si>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</si>
  <si>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</si>
  <si>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</si>
  <si>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</si>
  <si>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</si>
  <si>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</si>
  <si>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</si>
  <si>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</si>
  <si>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</si>
  <si>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</si>
  <si>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</si>
  <si>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</si>
  <si>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</si>
  <si>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</si>
  <si>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</si>
  <si>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</si>
  <si>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</si>
  <si>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</si>
  <si>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</si>
  <si>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</si>
  <si>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</si>
  <si>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</si>
  <si>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</si>
  <si>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</si>
  <si>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</si>
  <si>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</si>
  <si>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</si>
  <si>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</si>
  <si>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</si>
  <si>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</si>
  <si>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</si>
  <si>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</si>
  <si>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</si>
  <si>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</si>
  <si>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</si>
  <si>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</si>
  <si>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</si>
  <si>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</si>
  <si>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</si>
  <si>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</si>
  <si>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</si>
  <si>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</si>
  <si>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</si>
  <si>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</si>
  <si>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</si>
  <si>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</si>
  <si>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</si>
  <si>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</si>
  <si>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</si>
  <si>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</si>
  <si>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</si>
  <si>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</si>
  <si>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</si>
  <si>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</si>
  <si>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</si>
  <si>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</si>
  <si>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</si>
  <si>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</si>
  <si>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</si>
  <si>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</si>
  <si>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</si>
  <si>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</si>
  <si>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</si>
  <si>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</si>
  <si>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</si>
  <si>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</si>
  <si>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</si>
  <si>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</si>
  <si>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</si>
  <si>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</si>
  <si>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</si>
  <si>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</si>
  <si>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</si>
  <si>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</si>
  <si>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</si>
  <si>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</si>
  <si>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</si>
  <si>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</si>
  <si>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</si>
  <si>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</si>
  <si>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</si>
  <si>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</si>
  <si>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</si>
  <si>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</si>
  <si>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</si>
  <si>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</si>
  <si>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</si>
  <si>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</si>
  <si>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</si>
  <si>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</si>
  <si>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</si>
  <si>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</si>
  <si>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</si>
  <si>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</si>
  <si>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</si>
  <si>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</si>
  <si>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</si>
  <si>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</si>
  <si>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</si>
  <si>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</si>
  <si>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</si>
  <si>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</si>
  <si>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</si>
  <si>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</si>
  <si>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</si>
  <si>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</si>
  <si>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</si>
  <si>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</si>
  <si>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</si>
  <si>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</si>
  <si>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</si>
  <si>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</si>
  <si>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</si>
  <si>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</si>
  <si>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</si>
  <si>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</si>
  <si>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</si>
  <si>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</si>
  <si>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</si>
  <si>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</si>
  <si>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</si>
  <si>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</si>
  <si>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</si>
  <si>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</si>
  <si>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</si>
  <si>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</si>
  <si>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</si>
  <si>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</si>
  <si>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</si>
  <si>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</si>
  <si>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</si>
  <si>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</si>
  <si>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</si>
  <si>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</si>
  <si>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</si>
  <si>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</si>
  <si>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</si>
  <si>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</si>
  <si>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</si>
  <si>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</si>
  <si>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</si>
  <si>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</si>
  <si>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</si>
  <si>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</si>
  <si>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</si>
  <si>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</si>
  <si>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</si>
  <si>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</si>
  <si>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</si>
  <si>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</si>
  <si>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</si>
  <si>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</si>
  <si>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</si>
  <si>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</si>
  <si>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</si>
  <si>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</si>
  <si>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</si>
  <si>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</si>
  <si>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</si>
  <si>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</si>
  <si>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</si>
  <si>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</si>
  <si>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</si>
  <si>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</si>
  <si>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</si>
  <si>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</si>
  <si>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</si>
  <si>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</si>
  <si>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</si>
  <si>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</si>
  <si>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</si>
  <si>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</si>
  <si>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</si>
  <si>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</si>
  <si>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</si>
  <si>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</si>
  <si>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</si>
  <si>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</si>
  <si>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</si>
  <si>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</si>
  <si>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</si>
  <si>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</si>
  <si>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</si>
  <si>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</si>
  <si>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</si>
  <si>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</si>
  <si>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</si>
  <si>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</si>
  <si>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</si>
  <si>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</si>
  <si>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</si>
  <si>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</si>
  <si>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</si>
  <si>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</si>
  <si>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</si>
  <si>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</si>
  <si>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</si>
  <si>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</si>
  <si>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</si>
  <si>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</si>
  <si>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</si>
  <si>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</si>
  <si>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</si>
  <si>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</si>
  <si>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</si>
  <si>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</si>
  <si>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</si>
  <si>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</si>
  <si>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</si>
  <si>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</si>
  <si>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</si>
  <si>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</si>
  <si>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</si>
  <si>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</si>
  <si>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</si>
  <si>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</si>
  <si>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</si>
  <si>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</si>
  <si>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</si>
  <si>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</si>
  <si>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</si>
  <si>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</si>
  <si>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</si>
  <si>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</si>
  <si>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</si>
  <si>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</si>
  <si>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</si>
  <si>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</si>
  <si>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</si>
  <si>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</si>
  <si>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</si>
  <si>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</si>
  <si>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</si>
  <si>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</si>
  <si>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</si>
  <si>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</si>
  <si>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</si>
  <si>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</si>
  <si>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</si>
  <si>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</si>
  <si>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</si>
  <si>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</si>
  <si>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</si>
  <si>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</si>
  <si>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</si>
  <si>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</si>
  <si>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</si>
  <si>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</si>
  <si>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</si>
  <si>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</si>
  <si>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</si>
  <si>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</si>
  <si>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</si>
  <si>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</si>
  <si>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</si>
  <si>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</si>
  <si>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</si>
  <si>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</si>
  <si>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</si>
  <si>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</si>
  <si>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</si>
  <si>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</si>
  <si>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</si>
  <si>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</si>
  <si>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</si>
  <si>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</si>
  <si>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</si>
  <si>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</si>
  <si>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</si>
  <si>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</si>
  <si>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</si>
  <si>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</si>
  <si>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</si>
  <si>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</si>
  <si>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</si>
  <si>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</si>
  <si>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</si>
  <si>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</si>
  <si>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</si>
  <si>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</si>
  <si>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</si>
  <si>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</si>
  <si>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</si>
  <si>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</si>
  <si>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</si>
  <si>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</si>
  <si>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</si>
  <si>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</si>
  <si>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</si>
  <si>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</si>
  <si>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</si>
  <si>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</si>
  <si>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</si>
  <si>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</si>
  <si>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</si>
  <si>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</si>
  <si>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</si>
  <si>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</si>
  <si>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</si>
  <si>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</si>
  <si>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</si>
  <si>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</si>
  <si>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</si>
  <si>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</si>
  <si>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</si>
  <si>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</si>
  <si>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</si>
  <si>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</si>
  <si>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</si>
  <si>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</si>
  <si>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</si>
  <si>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</si>
  <si>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</si>
  <si>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</si>
  <si>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</si>
  <si>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</si>
  <si>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</si>
  <si>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</si>
  <si>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</si>
  <si>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</si>
  <si>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</si>
  <si>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</si>
  <si>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</si>
  <si>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</si>
  <si>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</si>
  <si>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</si>
  <si>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</si>
  <si>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</si>
  <si>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</si>
  <si>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</si>
  <si>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</si>
  <si>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</si>
  <si>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</si>
  <si>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</si>
  <si>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</si>
  <si>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</si>
  <si>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</si>
  <si>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</si>
  <si>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</si>
  <si>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</si>
  <si>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</si>
  <si>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</si>
  <si>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</si>
  <si>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</si>
  <si>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</si>
  <si>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</si>
  <si>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</si>
  <si>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</si>
  <si>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</si>
  <si>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</si>
  <si>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</si>
  <si>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</si>
  <si>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</si>
  <si>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</si>
  <si>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</si>
  <si>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</si>
  <si>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</si>
  <si>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</si>
  <si>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</si>
  <si>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</si>
  <si>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</si>
  <si>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</si>
  <si>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</si>
  <si>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</si>
  <si>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</si>
  <si>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</si>
  <si>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</si>
  <si>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</si>
  <si>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</si>
  <si>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</si>
  <si>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</si>
  <si>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</si>
  <si>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</si>
  <si>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</si>
  <si>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</si>
  <si>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</si>
  <si>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</si>
  <si>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</si>
  <si>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</si>
  <si>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</si>
  <si>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</si>
  <si>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</si>
  <si>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</si>
  <si>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</si>
  <si>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</si>
  <si>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</si>
  <si>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</si>
  <si>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</si>
  <si>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</si>
  <si>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</si>
  <si>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</si>
  <si>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</si>
  <si>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</si>
  <si>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</si>
  <si>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</si>
  <si>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</si>
  <si>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</si>
  <si>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</si>
  <si>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</si>
  <si>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</si>
  <si>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</si>
  <si>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</si>
  <si>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</si>
  <si>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</si>
  <si>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</si>
  <si>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</si>
  <si>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</si>
  <si>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</si>
  <si>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</si>
  <si>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</si>
  <si>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</si>
  <si>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</si>
  <si>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</si>
  <si>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</si>
  <si>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</si>
  <si>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</si>
  <si>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</si>
  <si>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</si>
  <si>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</si>
  <si>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</si>
  <si>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</si>
  <si>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</si>
  <si>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</si>
  <si>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</si>
  <si>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</si>
  <si>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</si>
  <si>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</si>
  <si>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</si>
  <si>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</si>
  <si>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</si>
  <si>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</si>
  <si>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</si>
  <si>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</si>
  <si>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</si>
  <si>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</si>
  <si>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</si>
  <si>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</si>
  <si>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</si>
  <si>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</si>
  <si>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</si>
  <si>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</si>
  <si>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</si>
  <si>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</si>
  <si>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</si>
  <si>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</si>
  <si>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</si>
  <si>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</si>
  <si>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</si>
  <si>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</si>
  <si>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</si>
  <si>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</si>
  <si>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</si>
  <si>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</si>
  <si>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</si>
  <si>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</si>
  <si>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</si>
  <si>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</si>
  <si>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</si>
  <si>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</si>
  <si>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</si>
  <si>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</si>
  <si>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</si>
  <si>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</si>
  <si>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</si>
  <si>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</si>
  <si>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</si>
  <si>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</si>
  <si>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</si>
  <si>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</si>
  <si>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</si>
  <si>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</si>
  <si>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</si>
  <si>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</si>
  <si>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</si>
  <si>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</si>
  <si>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</si>
  <si>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</si>
  <si>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</si>
  <si>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</si>
  <si>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</si>
  <si>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</si>
  <si>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</si>
  <si>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</si>
  <si>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</si>
  <si>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</si>
  <si>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</si>
  <si>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</si>
  <si>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</si>
  <si>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</si>
  <si>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</si>
  <si>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</si>
  <si>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</si>
  <si>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</si>
  <si>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</si>
  <si>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</si>
  <si>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</si>
  <si>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</si>
  <si>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</si>
  <si>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</si>
  <si>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</si>
  <si>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</si>
  <si>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</si>
  <si>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</si>
  <si>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</si>
  <si>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</si>
  <si>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</si>
  <si>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</si>
  <si>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</si>
  <si>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</si>
  <si>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</si>
  <si>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</si>
  <si>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</si>
  <si>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</si>
  <si>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</si>
  <si>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</si>
  <si>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</si>
  <si>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</si>
  <si>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</si>
  <si>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</si>
  <si>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</si>
  <si>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</si>
  <si>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</si>
  <si>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</si>
  <si>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</si>
  <si>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</si>
  <si>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</si>
  <si>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</si>
  <si>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</si>
  <si>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</si>
  <si>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</si>
  <si>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</si>
  <si>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</si>
  <si>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</si>
  <si>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</si>
  <si>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</si>
  <si>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</si>
  <si>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</si>
  <si>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</si>
  <si>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</si>
  <si>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</si>
  <si>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</si>
  <si>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</si>
  <si>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</si>
  <si>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</si>
  <si>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</si>
  <si>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</si>
  <si>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</si>
  <si>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</si>
  <si>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</si>
  <si>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</si>
  <si>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</si>
  <si>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</si>
  <si>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</si>
  <si>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</si>
  <si>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</si>
  <si>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</si>
  <si>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</si>
  <si>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</si>
  <si>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</si>
  <si>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</si>
  <si>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</si>
  <si>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</si>
  <si>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</si>
  <si>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</si>
  <si>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</si>
  <si>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</si>
  <si>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</si>
  <si>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</si>
  <si>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</si>
  <si>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</si>
  <si>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</si>
  <si>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</si>
  <si>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</si>
  <si>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</si>
  <si>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</si>
  <si>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</si>
  <si>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</si>
  <si>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</si>
  <si>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</si>
  <si>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</si>
  <si>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</si>
  <si>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</si>
  <si>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</si>
  <si>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</si>
  <si>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</si>
  <si>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</si>
  <si>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</si>
  <si>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</si>
  <si>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</si>
  <si>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</si>
  <si>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</si>
  <si>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</si>
  <si>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</si>
  <si>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</si>
  <si>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</si>
  <si>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</si>
  <si>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</si>
  <si>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</si>
  <si>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</si>
  <si>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</si>
  <si>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</si>
  <si>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</si>
  <si>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</si>
  <si>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</si>
  <si>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</si>
  <si>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</si>
  <si>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</si>
  <si>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</si>
  <si>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</si>
  <si>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</si>
  <si>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</si>
  <si>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</si>
  <si>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</si>
  <si>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</si>
  <si>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</si>
  <si>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</si>
  <si>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</si>
  <si>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</si>
  <si>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</si>
  <si>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</si>
  <si>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</si>
  <si>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</si>
  <si>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</si>
  <si>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</si>
  <si>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</si>
  <si>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</si>
  <si>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</si>
  <si>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</si>
  <si>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</si>
  <si>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</si>
  <si>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</si>
  <si>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</si>
  <si>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</si>
  <si>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</si>
  <si>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</si>
  <si>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</si>
  <si>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</si>
  <si>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</si>
  <si>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</si>
  <si>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</si>
  <si>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</si>
  <si>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</si>
  <si>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</si>
  <si>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</si>
  <si>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</si>
  <si>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</si>
  <si>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</si>
  <si>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</si>
  <si>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</si>
  <si>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</si>
  <si>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</si>
  <si>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</si>
  <si>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</si>
  <si>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</si>
  <si>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</si>
  <si>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</si>
  <si>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</si>
  <si>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</si>
  <si>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</si>
  <si>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</si>
  <si>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</si>
  <si>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</si>
  <si>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</si>
  <si>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</si>
  <si>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</si>
  <si>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</si>
  <si>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</si>
  <si>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</si>
  <si>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</si>
  <si>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</si>
  <si>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</si>
  <si>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</si>
  <si>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</si>
  <si>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</si>
  <si>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</si>
  <si>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</si>
  <si>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</si>
  <si>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</si>
  <si>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</si>
  <si>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</si>
  <si>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</si>
  <si>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</si>
  <si>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</si>
  <si>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</si>
  <si>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</si>
  <si>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</si>
  <si>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</si>
  <si>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</si>
  <si>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</si>
  <si>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</si>
  <si>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</si>
  <si>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</si>
  <si>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</si>
  <si>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</si>
  <si>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</si>
  <si>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</si>
  <si>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</si>
  <si>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</si>
  <si>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</si>
  <si>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</si>
  <si>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</si>
  <si>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</si>
  <si>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</si>
  <si>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</si>
  <si>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</si>
  <si>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</si>
  <si>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</si>
  <si>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</si>
  <si>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</si>
  <si>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</si>
  <si>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</si>
  <si>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</si>
  <si>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</si>
  <si>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</si>
  <si>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</si>
  <si>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</si>
  <si>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</si>
  <si>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</si>
  <si>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</si>
  <si>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</si>
  <si>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</si>
  <si>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</si>
  <si>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</si>
  <si>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</si>
  <si>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</si>
  <si>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</si>
  <si>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</si>
  <si>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</si>
  <si>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</si>
  <si>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</si>
  <si>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</si>
  <si>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</si>
  <si>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</si>
  <si>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</si>
  <si>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</si>
  <si>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</si>
  <si>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</si>
  <si>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</si>
  <si>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</si>
  <si>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</si>
  <si>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</si>
  <si>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</si>
  <si>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</si>
  <si>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</si>
  <si>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</si>
  <si>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</si>
  <si>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</si>
  <si>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</si>
  <si>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</si>
  <si>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</si>
  <si>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</si>
  <si>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</si>
  <si>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</si>
  <si>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</si>
  <si>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</si>
  <si>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</si>
  <si>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</si>
  <si>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</si>
  <si>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</si>
  <si>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</si>
  <si>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</si>
  <si>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</si>
  <si>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</si>
  <si>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</si>
  <si>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</si>
  <si>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</si>
  <si>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</si>
  <si>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</si>
  <si>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</si>
  <si>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</si>
  <si>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</si>
  <si>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</si>
  <si>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</si>
  <si>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</si>
  <si>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</si>
  <si>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</si>
  <si>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</si>
  <si>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</si>
  <si>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</si>
  <si>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</si>
  <si>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</si>
  <si>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</si>
  <si>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</si>
  <si>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</si>
  <si>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</si>
  <si>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</si>
  <si>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</si>
  <si>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</si>
  <si>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</si>
  <si>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</si>
  <si>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</si>
  <si>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</si>
  <si>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</si>
  <si>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</si>
  <si>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</si>
  <si>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</si>
  <si>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</si>
  <si>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</si>
  <si>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</si>
  <si>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</si>
  <si>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</si>
  <si>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</si>
  <si>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</si>
  <si>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</si>
  <si>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</si>
  <si>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</si>
  <si>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</si>
  <si>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</si>
  <si>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</si>
  <si>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</si>
  <si>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</si>
  <si>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</si>
  <si>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</si>
  <si>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</si>
  <si>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</si>
  <si>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</si>
  <si>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</si>
  <si>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</si>
  <si>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</si>
  <si>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</si>
  <si>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</si>
  <si>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</si>
  <si>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</si>
  <si>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</si>
  <si>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</si>
  <si>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</si>
  <si>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</si>
  <si>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</si>
  <si>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</si>
  <si>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</si>
  <si>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</si>
  <si>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</si>
  <si>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</si>
  <si>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</si>
  <si>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</si>
  <si>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</si>
  <si>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</si>
  <si>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</si>
  <si>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</si>
  <si>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</si>
  <si>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</si>
  <si>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</si>
  <si>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</si>
  <si>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</si>
  <si>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</si>
  <si>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</si>
  <si>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</si>
  <si>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</si>
  <si>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</si>
  <si>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</si>
  <si>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</si>
  <si>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</si>
  <si>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</si>
  <si>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</si>
  <si>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</si>
  <si>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</si>
  <si>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</si>
  <si>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</si>
  <si>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</si>
  <si>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</si>
  <si>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</si>
  <si>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</si>
  <si>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</si>
  <si>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</si>
  <si>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</si>
  <si>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</si>
  <si>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</si>
  <si>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</si>
  <si>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</si>
  <si>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</si>
  <si>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</si>
  <si>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</si>
  <si>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</si>
  <si>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</si>
  <si>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</si>
  <si>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</si>
  <si>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</si>
  <si>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</si>
  <si>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</si>
  <si>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</si>
  <si>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</si>
  <si>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</si>
  <si>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</si>
  <si>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</si>
  <si>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</si>
  <si>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</si>
  <si>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</si>
  <si>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</si>
  <si>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</si>
  <si>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</si>
  <si>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</si>
  <si>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</si>
  <si>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</si>
  <si>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</si>
  <si>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</si>
  <si>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</si>
  <si>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</si>
  <si>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</si>
  <si>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</si>
  <si>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</si>
  <si>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</si>
  <si>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</si>
  <si>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</si>
  <si>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</si>
  <si>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</si>
  <si>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</si>
  <si>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</si>
  <si>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</si>
  <si>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</si>
  <si>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</si>
  <si>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</si>
  <si>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</si>
  <si>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</si>
  <si>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</si>
  <si>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</si>
  <si>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</si>
  <si>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</si>
  <si>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</si>
  <si>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</si>
  <si>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</si>
  <si>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</si>
  <si>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</si>
  <si>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</si>
  <si>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</si>
  <si>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</si>
  <si>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</si>
  <si>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</si>
  <si>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</si>
  <si>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</si>
  <si>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</si>
  <si>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</si>
  <si>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</si>
  <si>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</si>
  <si>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</si>
  <si>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</si>
  <si>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</si>
  <si>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</si>
  <si>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</si>
  <si>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</si>
  <si>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</si>
  <si>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</si>
  <si>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</si>
  <si>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</si>
  <si>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</si>
  <si>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</si>
  <si>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</si>
  <si>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</si>
  <si>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</si>
  <si>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</si>
  <si>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</si>
  <si>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</si>
  <si>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</si>
  <si>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</si>
  <si>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</si>
  <si>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</si>
  <si>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</si>
  <si>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</si>
  <si>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</si>
  <si>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</si>
  <si>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</si>
  <si>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</si>
  <si>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</si>
  <si>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</si>
  <si>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</si>
  <si>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</si>
  <si>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</si>
  <si>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</si>
  <si>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</si>
  <si>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</si>
  <si>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</si>
  <si>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</si>
  <si>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</si>
  <si>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</si>
  <si>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</si>
  <si>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</si>
  <si>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</si>
  <si>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</si>
  <si>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</si>
  <si>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</si>
  <si>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</si>
  <si>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</si>
  <si>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</si>
  <si>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</si>
  <si>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</si>
  <si>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</si>
  <si>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</si>
  <si>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</si>
  <si>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</si>
  <si>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</si>
  <si>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</si>
  <si>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</si>
  <si>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</si>
  <si>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</si>
  <si>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</si>
  <si>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</si>
  <si>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</si>
  <si>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</si>
  <si>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</si>
  <si>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</si>
  <si>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</si>
  <si>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</si>
  <si>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</si>
  <si>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</si>
  <si>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</si>
  <si>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</si>
  <si>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</si>
  <si>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</si>
  <si>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</si>
  <si>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</si>
  <si>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</si>
  <si>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</si>
  <si>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</si>
  <si>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</si>
  <si>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</si>
  <si>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</si>
  <si>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</si>
  <si>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</si>
  <si>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</si>
  <si>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</si>
  <si>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</si>
  <si>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</si>
  <si>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</si>
  <si>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</si>
  <si>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</si>
  <si>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</si>
  <si>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</si>
  <si>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</si>
  <si>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</si>
  <si>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</si>
  <si>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</si>
  <si>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</si>
  <si>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</si>
  <si>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</si>
  <si>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</si>
  <si>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</si>
  <si>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</si>
  <si>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</si>
  <si>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</si>
  <si>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</si>
  <si>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</si>
  <si>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</si>
  <si>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</si>
  <si>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</si>
  <si>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</si>
  <si>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</si>
  <si>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</si>
  <si>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</si>
  <si>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</si>
  <si>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</si>
  <si>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</si>
  <si>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</si>
  <si>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</si>
  <si>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</si>
  <si>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</si>
  <si>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</si>
  <si>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</si>
  <si>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</si>
  <si>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</si>
  <si>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</si>
  <si>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</si>
  <si>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</si>
  <si>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</si>
  <si>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</si>
  <si>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</si>
  <si>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</si>
  <si>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</si>
  <si>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</si>
  <si>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</si>
  <si>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</si>
  <si>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</si>
  <si>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</si>
  <si>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</si>
  <si>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</si>
  <si>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</si>
  <si>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</si>
  <si>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</si>
  <si>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</si>
  <si>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</si>
  <si>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</si>
  <si>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</si>
  <si>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</si>
  <si>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</si>
  <si>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</si>
  <si>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</si>
  <si>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</si>
  <si>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</si>
  <si>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</si>
  <si>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</si>
  <si>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</si>
  <si>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</si>
  <si>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</si>
  <si>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</si>
  <si>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</si>
  <si>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</si>
  <si>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</si>
  <si>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</si>
  <si>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</si>
  <si>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</si>
  <si>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</si>
  <si>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</si>
  <si>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</si>
  <si>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</si>
  <si>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</si>
  <si>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</si>
  <si>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</si>
  <si>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</si>
  <si>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</si>
  <si>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</si>
  <si>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</si>
  <si>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</si>
  <si>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</si>
  <si>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</si>
  <si>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</si>
  <si>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</si>
  <si>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</si>
  <si>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</si>
  <si>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</si>
  <si>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</si>
  <si>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</si>
  <si>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</si>
  <si>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</si>
  <si>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</si>
  <si>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</si>
  <si>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</si>
  <si>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</si>
  <si>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</si>
  <si>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</si>
  <si>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</si>
  <si>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</si>
  <si>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</si>
  <si>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</si>
  <si>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</si>
  <si>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</si>
  <si>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</si>
  <si>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</si>
  <si>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</si>
  <si>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</si>
  <si>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</si>
  <si>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</si>
  <si>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</si>
  <si>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</si>
  <si>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</si>
  <si>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</si>
  <si>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</si>
  <si>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</si>
  <si>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</si>
  <si>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</si>
  <si>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</si>
  <si>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</si>
  <si>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</si>
  <si>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</si>
  <si>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</si>
  <si>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</si>
  <si>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</si>
  <si>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</si>
  <si>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</si>
  <si>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</si>
  <si>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</si>
  <si>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</si>
  <si>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</si>
  <si>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</si>
  <si>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</si>
  <si>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</si>
  <si>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</si>
  <si>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</si>
  <si>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</si>
  <si>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</si>
  <si>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</si>
  <si>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</si>
  <si>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</si>
  <si>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</si>
  <si>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</si>
  <si>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</si>
  <si>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</si>
  <si>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</si>
  <si>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</si>
  <si>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</si>
  <si>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</si>
  <si>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</si>
  <si>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</si>
  <si>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</si>
  <si>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</si>
  <si>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</si>
  <si>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</si>
  <si>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</si>
  <si>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</si>
  <si>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</si>
  <si>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</si>
  <si>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</si>
  <si>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</si>
  <si>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</si>
  <si>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</si>
  <si>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</si>
  <si>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</si>
  <si>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</si>
  <si>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</si>
  <si>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</si>
  <si>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</si>
  <si>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</si>
  <si>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</si>
  <si>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</si>
  <si>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</si>
  <si>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</si>
  <si>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</si>
  <si>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</si>
  <si>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</si>
  <si>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</si>
  <si>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</si>
  <si>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</si>
  <si>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</si>
  <si>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</si>
  <si>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</si>
  <si>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</si>
  <si>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</si>
  <si>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</si>
  <si>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</si>
  <si>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</si>
  <si>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</si>
  <si>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</si>
  <si>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</si>
  <si>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</si>
  <si>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</si>
  <si>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</si>
  <si>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</si>
  <si>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</si>
  <si>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</si>
  <si>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</si>
  <si>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</si>
  <si>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</si>
  <si>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</si>
  <si>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</si>
  <si>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</si>
  <si>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</si>
  <si>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</si>
  <si>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</si>
  <si>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</si>
  <si>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</si>
  <si>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</si>
  <si>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</si>
  <si>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</si>
  <si>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</si>
  <si>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</si>
  <si>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</si>
  <si>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</si>
  <si>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</si>
  <si>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</si>
  <si>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</si>
  <si>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</si>
  <si>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</si>
  <si>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</si>
  <si>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</si>
  <si>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</si>
  <si>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</si>
  <si>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</si>
  <si>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</si>
  <si>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</si>
  <si>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</si>
  <si>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</si>
  <si>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</si>
  <si>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</si>
  <si>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</si>
  <si>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</si>
  <si>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</si>
  <si>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</si>
  <si>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</si>
  <si>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</si>
  <si>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</si>
  <si>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</si>
  <si>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</si>
  <si>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</si>
  <si>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</si>
  <si>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</si>
  <si>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</si>
  <si>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</si>
  <si>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</si>
  <si>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</si>
  <si>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</si>
  <si>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</si>
  <si>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</si>
  <si>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</si>
  <si>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</si>
  <si>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</si>
  <si>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</si>
  <si>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</si>
  <si>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</si>
  <si>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</si>
  <si>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</si>
  <si>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</si>
  <si>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</si>
  <si>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</si>
  <si>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</si>
  <si>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</si>
  <si>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</si>
  <si>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</si>
  <si>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</si>
  <si>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</si>
  <si>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</si>
  <si>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</si>
  <si>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</si>
  <si>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</si>
  <si>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</si>
  <si>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</si>
  <si>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</si>
  <si>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</si>
  <si>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</si>
  <si>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</si>
  <si>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</si>
  <si>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</si>
  <si>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</si>
  <si>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</si>
  <si>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</si>
  <si>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</si>
  <si>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</si>
  <si>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</si>
  <si>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</si>
  <si>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</si>
  <si>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</si>
  <si>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</si>
  <si>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</si>
  <si>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</si>
  <si>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</si>
  <si>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</si>
  <si>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</si>
  <si>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</si>
  <si>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</si>
  <si>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</si>
  <si>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</si>
  <si>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</si>
  <si>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</si>
  <si>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</si>
  <si>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</si>
  <si>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</si>
  <si>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</si>
  <si>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</si>
  <si>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</si>
  <si>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</si>
  <si>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</si>
  <si>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</si>
  <si>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</si>
  <si>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</si>
  <si>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</si>
  <si>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</si>
  <si>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</si>
  <si>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</si>
  <si>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</si>
  <si>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</si>
  <si>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</si>
  <si>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</si>
  <si>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</si>
  <si>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</si>
  <si>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</si>
  <si>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</si>
  <si>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</si>
  <si>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</si>
  <si>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</si>
  <si>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</si>
  <si>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</si>
  <si>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</si>
  <si>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</si>
  <si>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</si>
  <si>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</si>
  <si>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</si>
  <si>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</si>
  <si>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</si>
  <si>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</si>
  <si>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</si>
  <si>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</si>
  <si>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</si>
  <si>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</si>
  <si>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</si>
  <si>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</si>
  <si>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</si>
  <si>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</si>
  <si>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</si>
  <si>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</si>
  <si>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</si>
  <si>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</si>
  <si>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</si>
  <si>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</si>
  <si>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</si>
  <si>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</si>
  <si>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</si>
  <si>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</si>
  <si>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</si>
  <si>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</si>
  <si>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</si>
  <si>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</si>
  <si>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</si>
  <si>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</si>
  <si>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</si>
  <si>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</si>
  <si>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</si>
  <si>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</si>
  <si>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</si>
  <si>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</si>
  <si>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</si>
  <si>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</si>
  <si>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</si>
  <si>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</si>
  <si>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</si>
  <si>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</si>
  <si>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</si>
  <si>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</si>
  <si>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</si>
  <si>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</si>
  <si>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</si>
  <si>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</si>
  <si>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</si>
  <si>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</si>
  <si>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</si>
  <si>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</si>
  <si>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</si>
  <si>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</si>
  <si>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</si>
  <si>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</si>
  <si>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</si>
  <si>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</si>
  <si>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</si>
  <si>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</si>
  <si>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</si>
  <si>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</si>
  <si>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</si>
  <si>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</si>
  <si>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</si>
  <si>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</si>
  <si>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</si>
  <si>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</si>
  <si>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</si>
  <si>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</si>
  <si>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</si>
  <si>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</si>
  <si>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</si>
  <si>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</si>
  <si>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</si>
  <si>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</si>
  <si>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</si>
  <si>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</si>
  <si>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</si>
  <si>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</si>
  <si>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</si>
  <si>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</si>
  <si>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</si>
  <si>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</si>
  <si>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</si>
  <si>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</si>
  <si>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</si>
  <si>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</si>
  <si>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</si>
  <si>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</si>
  <si>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</si>
  <si>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</si>
  <si>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</si>
  <si>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</si>
  <si>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</si>
  <si>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</si>
  <si>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</si>
  <si>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</si>
  <si>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</si>
  <si>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</si>
  <si>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</si>
  <si>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</si>
  <si>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</si>
  <si>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</si>
  <si>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</si>
  <si>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</si>
  <si>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</si>
  <si>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</si>
  <si>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</si>
  <si>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</si>
  <si>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</si>
  <si>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</si>
  <si>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</si>
  <si>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</si>
  <si>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</si>
  <si>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</si>
  <si>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</si>
  <si>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</si>
  <si>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</si>
  <si>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</si>
  <si>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</si>
  <si>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</si>
  <si>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</si>
  <si>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</si>
  <si>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</si>
  <si>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</si>
  <si>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</si>
  <si>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</si>
  <si>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</si>
  <si>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</si>
  <si>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</si>
  <si>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</si>
  <si>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</si>
  <si>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</si>
  <si>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</si>
  <si>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</si>
  <si>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</si>
  <si>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</si>
  <si>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</si>
  <si>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</si>
  <si>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</si>
  <si>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</si>
  <si>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</si>
  <si>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</si>
  <si>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</si>
  <si>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</si>
  <si>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</si>
  <si>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</si>
  <si>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</si>
  <si>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</si>
  <si>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</si>
  <si>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</si>
  <si>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</si>
  <si>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</si>
  <si>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</si>
  <si>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</si>
  <si>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</si>
  <si>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</si>
  <si>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</si>
  <si>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</si>
  <si>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</si>
  <si>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</si>
  <si>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</si>
  <si>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</si>
  <si>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</si>
  <si>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</si>
  <si>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</si>
  <si>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</si>
  <si>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</si>
  <si>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</si>
  <si>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</si>
  <si>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</si>
  <si>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</si>
  <si>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</si>
  <si>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</si>
  <si>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</si>
  <si>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</si>
  <si>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</si>
  <si>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</si>
  <si>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</si>
  <si>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</si>
  <si>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</si>
  <si>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</si>
  <si>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</si>
  <si>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</si>
  <si>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</si>
  <si>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</si>
  <si>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</si>
  <si>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</si>
  <si>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</si>
  <si>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</si>
  <si>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</si>
  <si>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</si>
  <si>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</si>
  <si>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</si>
  <si>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</si>
  <si>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</si>
  <si>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</si>
  <si>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</si>
  <si>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</si>
  <si>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</si>
  <si>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</si>
  <si>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</si>
  <si>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</si>
  <si>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</si>
  <si>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</si>
  <si>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</si>
  <si>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</si>
  <si>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</si>
  <si>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</si>
  <si>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</si>
  <si>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</si>
  <si>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</si>
  <si>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</si>
  <si>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</si>
  <si>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</si>
  <si>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</si>
  <si>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</si>
  <si>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</si>
  <si>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</si>
  <si>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</si>
  <si>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</si>
  <si>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</si>
  <si>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</si>
  <si>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</si>
  <si>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</si>
  <si>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</si>
  <si>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</si>
  <si>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</si>
  <si>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</si>
  <si>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</si>
  <si>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</si>
  <si>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</si>
  <si>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</si>
  <si>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</si>
  <si>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</si>
  <si>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</si>
  <si>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</si>
  <si>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</si>
  <si>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</si>
  <si>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</si>
  <si>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</si>
  <si>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</si>
  <si>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</si>
  <si>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</si>
  <si>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</si>
  <si>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</si>
  <si>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</si>
  <si>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</si>
  <si>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</si>
  <si>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</si>
  <si>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</si>
  <si>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</si>
  <si>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</si>
  <si>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</si>
  <si>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</si>
  <si>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</si>
  <si>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</si>
  <si>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</si>
  <si>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</si>
  <si>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</si>
  <si>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</si>
  <si>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</si>
  <si>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</si>
  <si>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</si>
  <si>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</si>
  <si>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</si>
  <si>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</si>
  <si>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</si>
  <si>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</si>
  <si>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</si>
  <si>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</si>
  <si>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</si>
  <si>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</si>
  <si>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</si>
  <si>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</si>
  <si>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</si>
  <si>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</si>
  <si>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</si>
  <si>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</si>
  <si>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</si>
  <si>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</si>
  <si>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</si>
  <si>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</si>
  <si>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</si>
  <si>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</si>
  <si>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</si>
  <si>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</si>
  <si>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</si>
  <si>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</si>
  <si>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</si>
  <si>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</si>
  <si>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</si>
  <si>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</si>
  <si>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</si>
  <si>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</si>
  <si>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</si>
  <si>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</si>
  <si>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</si>
  <si>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</si>
  <si>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</si>
  <si>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</si>
  <si>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</si>
  <si>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</si>
  <si>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</si>
  <si>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</si>
  <si>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</si>
  <si>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</si>
  <si>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</si>
  <si>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</si>
  <si>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</si>
  <si>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</si>
  <si>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</si>
  <si>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</si>
  <si>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</si>
  <si>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</si>
  <si>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</si>
  <si>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</si>
  <si>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</si>
  <si>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</si>
  <si>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</si>
  <si>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</si>
  <si>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</si>
  <si>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</si>
  <si>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</si>
  <si>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</si>
  <si>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</si>
  <si>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</si>
  <si>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</si>
  <si>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</si>
  <si>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</si>
  <si>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</si>
  <si>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</si>
  <si>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</si>
  <si>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</si>
  <si>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</si>
  <si>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</si>
  <si>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</si>
  <si>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</si>
  <si>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</si>
  <si>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</si>
  <si>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</si>
  <si>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</si>
  <si>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</si>
  <si>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</si>
  <si>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</si>
  <si>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</si>
  <si>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</si>
  <si>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</si>
  <si>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</si>
  <si>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</si>
  <si>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</si>
  <si>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</si>
  <si>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</si>
  <si>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</si>
  <si>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</si>
  <si>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</si>
  <si>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</si>
  <si>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</si>
  <si>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</si>
  <si>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</si>
  <si>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</si>
  <si>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</si>
  <si>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</si>
  <si>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</si>
  <si>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</si>
  <si>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</si>
  <si>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</si>
  <si>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</si>
  <si>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</si>
  <si>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</si>
  <si>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</si>
  <si>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</si>
  <si>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</si>
  <si>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</si>
  <si>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</si>
  <si>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</si>
  <si>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</si>
  <si>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</si>
  <si>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</si>
  <si>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</si>
  <si>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</si>
  <si>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</si>
  <si>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</si>
  <si>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</si>
  <si>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</si>
  <si>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</si>
  <si>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</si>
  <si>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</si>
  <si>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</si>
  <si>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</si>
  <si>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</si>
  <si>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</si>
  <si>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</si>
  <si>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</si>
  <si>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</si>
  <si>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</si>
  <si>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</si>
  <si>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</si>
  <si>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</si>
  <si>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</si>
  <si>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</si>
  <si>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</si>
  <si>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</si>
  <si>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</si>
  <si>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</si>
  <si>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</si>
  <si>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</si>
  <si>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</si>
  <si>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</si>
  <si>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</si>
  <si>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</si>
  <si>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</si>
  <si>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</si>
  <si>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</si>
  <si>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</si>
  <si>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</si>
  <si>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</si>
  <si>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</si>
  <si>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</si>
  <si>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</si>
  <si>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</si>
  <si>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</si>
  <si>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</si>
  <si>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</si>
  <si>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</si>
  <si>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</si>
  <si>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</si>
  <si>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</si>
  <si>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</si>
  <si>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</si>
  <si>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</si>
  <si>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</si>
  <si>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</si>
  <si>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</si>
  <si>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</si>
  <si>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</si>
  <si>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</si>
  <si>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</si>
  <si>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</si>
  <si>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</si>
  <si>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</si>
  <si>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</si>
  <si>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</si>
  <si>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</si>
  <si>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</si>
  <si>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</si>
  <si>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</si>
  <si>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</si>
  <si>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</si>
  <si>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</si>
  <si>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</si>
  <si>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</si>
  <si>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</si>
  <si>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</si>
  <si>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</si>
  <si>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</si>
  <si>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</si>
  <si>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</si>
  <si>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</si>
  <si>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</si>
  <si>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</si>
  <si>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</si>
  <si>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</si>
  <si>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</si>
  <si>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</si>
  <si>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</si>
  <si>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</si>
  <si>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</si>
  <si>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</si>
  <si>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</si>
  <si>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</si>
  <si>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</si>
  <si>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</si>
  <si>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</si>
  <si>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</si>
  <si>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</si>
  <si>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</si>
  <si>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</si>
  <si>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</si>
  <si>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</si>
  <si>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</si>
  <si>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</si>
  <si>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</si>
  <si>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</si>
  <si>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</si>
  <si>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</si>
  <si>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</si>
  <si>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</si>
  <si>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</si>
  <si>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</si>
  <si>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</si>
  <si>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</si>
  <si>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</si>
  <si>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</si>
  <si>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</si>
  <si>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</si>
  <si>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</si>
  <si>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</si>
  <si>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</si>
  <si>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</si>
  <si>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</si>
  <si>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</si>
  <si>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</si>
  <si>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</si>
  <si>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</si>
  <si>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</si>
  <si>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</si>
  <si>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</si>
  <si>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</si>
  <si>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</si>
  <si>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</si>
  <si>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</si>
  <si>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</si>
  <si>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</si>
  <si>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</si>
  <si>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</si>
  <si>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</si>
  <si>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</si>
  <si>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</si>
  <si>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</si>
  <si>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</si>
  <si>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</si>
  <si>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</si>
  <si>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</si>
  <si>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</si>
  <si>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</si>
  <si>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</si>
  <si>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</si>
  <si>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</si>
  <si>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</si>
  <si>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</si>
  <si>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</si>
  <si>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</si>
  <si>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</si>
  <si>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</si>
  <si>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</si>
  <si>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</si>
  <si>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</si>
  <si>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</si>
  <si>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</si>
  <si>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</si>
  <si>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</si>
  <si>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</si>
  <si>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</si>
  <si>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</si>
  <si>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</si>
  <si>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</si>
  <si>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</si>
  <si>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</si>
  <si>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</si>
  <si>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</si>
  <si>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</si>
  <si>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</si>
  <si>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</si>
  <si>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</si>
  <si>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</si>
  <si>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</si>
  <si>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</si>
  <si>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</si>
  <si>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</si>
  <si>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</si>
  <si>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</si>
  <si>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</si>
  <si>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</si>
  <si>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</si>
  <si>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</si>
  <si>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</si>
  <si>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</si>
  <si>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</si>
  <si>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</si>
  <si>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</si>
  <si>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</si>
  <si>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</si>
  <si>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</si>
  <si>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</si>
  <si>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</si>
  <si>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</si>
  <si>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</si>
  <si>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</si>
  <si>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</si>
  <si>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</si>
  <si>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</si>
  <si>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</si>
  <si>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</si>
  <si>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</si>
  <si>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</si>
  <si>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</si>
  <si>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</si>
  <si>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</si>
  <si>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</si>
  <si>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</si>
  <si>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</si>
  <si>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</si>
  <si>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</si>
  <si>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</si>
  <si>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</si>
  <si>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</si>
  <si>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</si>
  <si>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</si>
  <si>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</si>
  <si>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</si>
  <si>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</si>
  <si>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</si>
  <si>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</si>
  <si>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</si>
  <si>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</si>
  <si>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</si>
  <si>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</si>
  <si>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</si>
  <si>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</si>
  <si>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</si>
  <si>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</si>
  <si>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</si>
  <si>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</si>
  <si>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</si>
  <si>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</si>
  <si>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</si>
  <si>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</si>
  <si>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</si>
  <si>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</si>
  <si>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</si>
  <si>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</si>
  <si>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</si>
  <si>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</si>
  <si>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</si>
  <si>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</si>
  <si>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</si>
  <si>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</si>
  <si>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</si>
  <si>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</si>
  <si>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</si>
  <si>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</si>
  <si>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</si>
  <si>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</si>
  <si>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</si>
  <si>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</si>
  <si>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</si>
  <si>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</si>
  <si>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</si>
  <si>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</si>
  <si>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</si>
  <si>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</si>
  <si>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</si>
  <si>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</si>
  <si>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</si>
  <si>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</si>
  <si>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</si>
  <si>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</si>
  <si>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</si>
  <si>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</si>
  <si>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</si>
  <si>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</si>
  <si>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</si>
  <si>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</si>
  <si>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</si>
  <si>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</si>
  <si>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</si>
  <si>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</si>
  <si>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</si>
  <si>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</si>
  <si>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</si>
  <si>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</si>
  <si>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</si>
  <si>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</si>
  <si>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</si>
  <si>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</si>
  <si>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</si>
  <si>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</si>
  <si>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</si>
  <si>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</si>
  <si>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</si>
  <si>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</si>
  <si>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</si>
  <si>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</si>
  <si>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</si>
  <si>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</si>
  <si>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</si>
  <si>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</si>
  <si>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</si>
  <si>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</si>
  <si>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</si>
  <si>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</si>
  <si>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</si>
  <si>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</si>
  <si>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</si>
  <si>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</si>
  <si>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</si>
  <si>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</si>
  <si>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</si>
  <si>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</si>
  <si>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</si>
  <si>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</si>
  <si>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</si>
  <si>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</si>
  <si>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</si>
  <si>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</si>
  <si>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</si>
  <si>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</si>
  <si>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</si>
  <si>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</si>
  <si>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</si>
  <si>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</si>
  <si>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</si>
  <si>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</si>
  <si>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</si>
  <si>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</si>
  <si>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</si>
  <si>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</si>
  <si>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</si>
  <si>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</si>
  <si>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</si>
  <si>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</si>
  <si>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</si>
  <si>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</si>
  <si>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</si>
  <si>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</si>
  <si>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</si>
  <si>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</si>
  <si>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</si>
  <si>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</si>
  <si>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</si>
  <si>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</si>
  <si>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</si>
  <si>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</si>
  <si>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</si>
  <si>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</si>
  <si>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</si>
  <si>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</si>
  <si>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</si>
  <si>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</si>
  <si>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</si>
  <si>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</si>
  <si>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</si>
  <si>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</si>
  <si>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</si>
  <si>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</si>
  <si>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</si>
  <si>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</si>
  <si>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</si>
  <si>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</si>
  <si>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</si>
  <si>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</si>
  <si>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</si>
  <si>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</si>
  <si>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</si>
  <si>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</si>
  <si>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</si>
  <si>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</si>
  <si>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</si>
  <si>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</si>
  <si>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</si>
  <si>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</si>
  <si>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</si>
  <si>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</si>
  <si>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</si>
  <si>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</si>
  <si>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</si>
  <si>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</si>
  <si>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</si>
  <si>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</si>
  <si>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</si>
  <si>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</si>
  <si>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</si>
  <si>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</si>
  <si>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</si>
  <si>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</si>
  <si>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</si>
  <si>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</si>
  <si>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</si>
  <si>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</si>
  <si>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</si>
  <si>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</si>
  <si>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</si>
  <si>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</si>
  <si>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</si>
  <si>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</si>
  <si>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</si>
  <si>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</si>
  <si>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</si>
  <si>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</si>
  <si>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</si>
  <si>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</si>
  <si>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</si>
  <si>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</si>
  <si>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</si>
  <si>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</si>
  <si>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</si>
  <si>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</si>
  <si>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</si>
  <si>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</si>
  <si>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</si>
  <si>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</si>
  <si>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</si>
  <si>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</si>
  <si>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</si>
  <si>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</si>
  <si>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</si>
  <si>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</si>
  <si>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</si>
  <si>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</si>
  <si>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</si>
  <si>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</si>
  <si>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</si>
  <si>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</si>
  <si>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</si>
  <si>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</si>
  <si>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</si>
  <si>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</si>
  <si>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</si>
  <si>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</si>
  <si>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</si>
  <si>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</si>
  <si>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</si>
  <si>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</si>
  <si>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</si>
  <si>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</si>
  <si>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</si>
  <si>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</si>
  <si>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</si>
  <si>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</si>
  <si>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</si>
  <si>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</si>
  <si>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</si>
  <si>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</si>
  <si>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</si>
  <si>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</si>
  <si>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</si>
  <si>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</si>
  <si>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</si>
  <si>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</si>
  <si>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</si>
  <si>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</si>
  <si>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</si>
  <si>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</si>
  <si>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</si>
  <si>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</si>
  <si>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</si>
  <si>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</si>
  <si>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</si>
  <si>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</si>
  <si>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</si>
  <si>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</si>
  <si>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</si>
  <si>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</si>
  <si>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</si>
  <si>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</si>
  <si>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</si>
  <si>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</si>
  <si>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</si>
  <si>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</si>
  <si>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</si>
  <si>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</si>
  <si>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</si>
  <si>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</si>
  <si>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</si>
  <si>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</si>
  <si>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</si>
  <si>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</si>
  <si>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</si>
  <si>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</si>
  <si>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</si>
  <si>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</si>
  <si>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</si>
  <si>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</si>
  <si>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</si>
  <si>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</si>
  <si>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</si>
  <si>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</si>
  <si>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</si>
  <si>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</si>
  <si>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</si>
  <si>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</si>
  <si>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</si>
  <si>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</si>
  <si>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</si>
  <si>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</si>
  <si>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</si>
  <si>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</si>
  <si>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</si>
  <si>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</si>
  <si>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</si>
  <si>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</si>
  <si>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</si>
  <si>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</si>
  <si>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</si>
  <si>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</si>
  <si>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</si>
  <si>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</si>
  <si>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</si>
  <si>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</si>
  <si>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</si>
  <si>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</si>
  <si>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</si>
  <si>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</si>
  <si>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</si>
  <si>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</si>
  <si>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</si>
  <si>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</si>
  <si>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</si>
  <si>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</si>
  <si>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</si>
  <si>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</si>
  <si>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</si>
  <si>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</si>
  <si>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</si>
  <si>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</si>
  <si>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</si>
  <si>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</si>
  <si>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</si>
  <si>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</si>
  <si>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</si>
  <si>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</si>
  <si>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</si>
  <si>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</si>
  <si>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</si>
  <si>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</si>
  <si>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</si>
  <si>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</si>
  <si>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</si>
  <si>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</si>
  <si>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</si>
  <si>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</si>
  <si>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</si>
  <si>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</si>
  <si>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</si>
  <si>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</si>
  <si>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</si>
  <si>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</si>
  <si>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</si>
  <si>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</si>
  <si>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</si>
  <si>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</si>
  <si>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</si>
  <si>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</si>
  <si>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</si>
  <si>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</si>
  <si>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</si>
  <si>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</si>
  <si>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</si>
  <si>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</si>
  <si>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</si>
  <si>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</si>
  <si>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</si>
  <si>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</si>
  <si>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</si>
  <si>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</si>
  <si>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</si>
  <si>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</si>
  <si>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</si>
  <si>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</si>
  <si>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</si>
  <si>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</si>
  <si>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</si>
  <si>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</si>
  <si>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</si>
  <si>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</si>
  <si>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</si>
  <si>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</si>
  <si>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</si>
  <si>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</si>
  <si>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</si>
  <si>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</si>
  <si>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</si>
  <si>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</si>
  <si>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</si>
  <si>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</si>
  <si>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</si>
  <si>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</si>
  <si>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</si>
  <si>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</si>
  <si>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</si>
  <si>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</si>
  <si>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</si>
  <si>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</si>
  <si>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</si>
  <si>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</si>
  <si>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</si>
  <si>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</si>
  <si>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</si>
  <si>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</si>
  <si>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</si>
  <si>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</si>
  <si>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</si>
  <si>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</si>
  <si>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</si>
  <si>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</si>
  <si>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</si>
  <si>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</si>
  <si>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</si>
  <si>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</si>
  <si>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</si>
  <si>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</si>
  <si>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</si>
  <si>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</si>
  <si>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</si>
  <si>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</si>
  <si>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</si>
  <si>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</si>
  <si>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</si>
  <si>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</si>
  <si>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</si>
  <si>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</si>
  <si>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</si>
  <si>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</si>
  <si>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</si>
  <si>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</si>
  <si>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</si>
  <si>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</si>
  <si>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</si>
  <si>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</si>
  <si>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</si>
  <si>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</si>
  <si>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</si>
  <si>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</si>
  <si>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</si>
  <si>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</si>
  <si>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</si>
  <si>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</si>
  <si>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</si>
  <si>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</si>
  <si>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</si>
  <si>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</si>
  <si>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</si>
  <si>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</si>
  <si>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</si>
  <si>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</si>
  <si>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</si>
  <si>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</si>
  <si>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</si>
  <si>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</si>
  <si>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</si>
  <si>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</si>
  <si>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</si>
  <si>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</si>
  <si>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</si>
  <si>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</si>
  <si>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</si>
  <si>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</si>
  <si>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</si>
  <si>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</si>
  <si>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</si>
  <si>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</si>
  <si>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</si>
  <si>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</si>
  <si>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</si>
  <si>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</si>
  <si>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</si>
  <si>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</si>
  <si>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</si>
  <si>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</si>
  <si>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</si>
  <si>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</si>
  <si>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</si>
  <si>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</si>
  <si>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</si>
  <si>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</si>
  <si>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</si>
  <si>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</si>
  <si>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</si>
  <si>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</si>
  <si>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</si>
  <si>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</si>
  <si>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</si>
  <si>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</si>
  <si>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</si>
  <si>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</si>
  <si>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</si>
  <si>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</si>
  <si>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</si>
  <si>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</si>
  <si>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</si>
  <si>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</si>
  <si>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</si>
  <si>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</si>
  <si>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</si>
  <si>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</si>
  <si>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</si>
  <si>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</si>
  <si>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</si>
  <si>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</si>
  <si>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</si>
  <si>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</si>
  <si>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</si>
  <si>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</si>
  <si>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</si>
  <si>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</si>
  <si>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</si>
  <si>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</si>
  <si>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</si>
  <si>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</si>
  <si>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</si>
  <si>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</si>
  <si>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</si>
  <si>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</si>
  <si>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</si>
  <si>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</si>
  <si>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</si>
  <si>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</si>
  <si>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</si>
  <si>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</si>
  <si>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</si>
  <si>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</si>
  <si>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</si>
  <si>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</si>
  <si>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</si>
  <si>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</si>
  <si>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</si>
  <si>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</si>
  <si>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</si>
  <si>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</si>
  <si>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</si>
  <si>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</si>
  <si>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</si>
  <si>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</si>
  <si>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</si>
  <si>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</si>
  <si>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</si>
  <si>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</si>
  <si>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</si>
  <si>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</si>
  <si>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</si>
  <si>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</si>
  <si>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</si>
  <si>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</si>
  <si>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</si>
  <si>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</si>
  <si>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</si>
  <si>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</si>
  <si>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</si>
  <si>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</si>
  <si>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</si>
  <si>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</si>
  <si>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</si>
  <si>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</si>
  <si>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</si>
  <si>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</si>
  <si>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</si>
  <si>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</si>
  <si>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</si>
  <si>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</si>
  <si>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</si>
  <si>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</si>
  <si>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</si>
  <si>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</si>
  <si>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</si>
  <si>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</si>
  <si>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</si>
  <si>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</si>
  <si>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</si>
  <si>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</si>
  <si>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</si>
  <si>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</si>
  <si>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</si>
  <si>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</si>
  <si>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</si>
  <si>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</si>
  <si>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</si>
  <si>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</si>
  <si>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</si>
  <si>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</si>
  <si>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</si>
  <si>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</si>
  <si>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</si>
  <si>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</si>
  <si>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</si>
  <si>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</si>
  <si>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</si>
  <si>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</si>
  <si>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</si>
  <si>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</si>
  <si>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</si>
  <si>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</si>
  <si>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</si>
  <si>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</si>
  <si>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</si>
  <si>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</si>
  <si>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</si>
  <si>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</si>
  <si>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</si>
  <si>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</si>
  <si>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</si>
  <si>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</si>
  <si>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</si>
  <si>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</si>
  <si>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</si>
  <si>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</si>
  <si>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</si>
  <si>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</si>
  <si>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</si>
  <si>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</si>
  <si>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</si>
  <si>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</si>
  <si>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</si>
  <si>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</si>
  <si>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</si>
  <si>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</si>
  <si>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</si>
  <si>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</si>
  <si>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</si>
  <si>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</si>
  <si>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</si>
  <si>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</si>
  <si>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</si>
  <si>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</si>
  <si>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</si>
  <si>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</si>
  <si>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</si>
  <si>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</si>
  <si>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</si>
  <si>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</si>
  <si>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</si>
  <si>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</si>
  <si>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</si>
  <si>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</si>
  <si>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</si>
  <si>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</si>
  <si>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</si>
  <si>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</si>
  <si>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</si>
  <si>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</si>
  <si>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</si>
  <si>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</si>
  <si>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</si>
  <si>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</si>
  <si>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</si>
  <si>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</si>
  <si>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</si>
  <si>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</si>
  <si>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</si>
  <si>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</si>
  <si>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</si>
  <si>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</si>
  <si>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</si>
  <si>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</si>
  <si>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</si>
  <si>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</si>
  <si>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</si>
  <si>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</si>
  <si>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</si>
  <si>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</si>
  <si>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</si>
  <si>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</si>
  <si>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</si>
  <si>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</si>
  <si>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</si>
  <si>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</si>
  <si>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</si>
  <si>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</si>
  <si>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</si>
  <si>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</si>
  <si>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</si>
  <si>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</si>
  <si>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</si>
  <si>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</si>
  <si>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</si>
  <si>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</si>
  <si>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</si>
  <si>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</si>
  <si>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</si>
  <si>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</si>
  <si>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</si>
  <si>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</si>
  <si>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</si>
  <si>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</si>
  <si>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</si>
  <si>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</si>
  <si>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</si>
  <si>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</si>
  <si>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</si>
  <si>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</si>
  <si>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</si>
  <si>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</si>
  <si>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</si>
  <si>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</si>
  <si>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</si>
  <si>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</si>
  <si>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</si>
  <si>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</si>
  <si>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</si>
  <si>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</si>
  <si>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</si>
  <si>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</si>
  <si>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</si>
  <si>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</si>
  <si>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</si>
  <si>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</si>
  <si>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</si>
  <si>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</si>
  <si>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</si>
  <si>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</si>
  <si>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</si>
  <si>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</si>
  <si>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</si>
  <si>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</si>
  <si>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</si>
  <si>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</si>
  <si>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</si>
  <si>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</si>
  <si>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</si>
  <si>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</si>
  <si>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</si>
  <si>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</si>
  <si>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</si>
  <si>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</si>
  <si>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</si>
  <si>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</si>
  <si>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</si>
  <si>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</si>
  <si>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</si>
  <si>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</si>
  <si>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</si>
  <si>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</si>
  <si>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</si>
  <si>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</si>
  <si>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</si>
  <si>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</si>
  <si>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</si>
  <si>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</si>
  <si>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</si>
  <si>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</si>
  <si>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</si>
  <si>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</si>
  <si>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</si>
  <si>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</si>
  <si>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</si>
  <si>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</si>
  <si>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</si>
  <si>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</si>
  <si>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</si>
  <si>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</si>
  <si>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</si>
  <si>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</si>
  <si>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</si>
  <si>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</si>
  <si>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</si>
  <si>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</si>
  <si>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</si>
  <si>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</si>
  <si>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</si>
  <si>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</si>
  <si>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</si>
  <si>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</si>
  <si>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</si>
  <si>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</si>
  <si>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</si>
  <si>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</si>
  <si>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</si>
  <si>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</si>
  <si>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</si>
  <si>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</si>
  <si>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</si>
  <si>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</si>
  <si>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</si>
  <si>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</si>
  <si>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</si>
  <si>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</si>
  <si>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</si>
  <si>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</si>
  <si>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</si>
  <si>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</si>
  <si>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</si>
  <si>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</si>
  <si>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</si>
  <si>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</si>
  <si>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</si>
  <si>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</si>
  <si>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</si>
  <si>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</si>
  <si>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</si>
  <si>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</si>
  <si>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</si>
  <si>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</si>
  <si>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</si>
  <si>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</si>
  <si>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</si>
  <si>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</si>
  <si>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</si>
  <si>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</si>
  <si>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</si>
  <si>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</si>
  <si>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</si>
  <si>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</si>
  <si>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</si>
  <si>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</si>
  <si>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</si>
  <si>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</si>
  <si>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</si>
  <si>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</si>
  <si>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</si>
  <si>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</si>
  <si>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</si>
  <si>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</si>
  <si>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</si>
  <si>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</si>
  <si>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</si>
  <si>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</si>
  <si>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</si>
  <si>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</si>
  <si>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</si>
  <si>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</si>
  <si>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</si>
  <si>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</si>
  <si>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</si>
  <si>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</si>
  <si>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</si>
  <si>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</si>
  <si>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</si>
  <si>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</si>
  <si>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</si>
  <si>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</si>
  <si>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</si>
  <si>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</si>
  <si>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</si>
  <si>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</si>
  <si>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</si>
  <si>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</si>
  <si>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</si>
  <si>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</si>
  <si>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</si>
  <si>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</si>
  <si>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</si>
  <si>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</si>
  <si>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</si>
  <si>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</si>
  <si>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</si>
  <si>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</si>
  <si>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</si>
  <si>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</si>
  <si>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</si>
  <si>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</si>
  <si>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</si>
  <si>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</si>
  <si>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</si>
  <si>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</si>
  <si>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</si>
  <si>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</si>
  <si>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</si>
  <si>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</si>
  <si>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</si>
  <si>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</si>
  <si>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</si>
  <si>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</si>
  <si>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</si>
  <si>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</si>
  <si>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</si>
  <si>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</si>
  <si>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</si>
  <si>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</si>
  <si>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</si>
  <si>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</si>
  <si>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</si>
  <si>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</si>
  <si>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</si>
  <si>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</si>
  <si>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</si>
  <si>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</si>
  <si>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</si>
  <si>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</si>
  <si>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</si>
  <si>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</si>
  <si>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</si>
  <si>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</si>
  <si>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</si>
  <si>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</si>
  <si>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</si>
  <si>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</si>
  <si>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</si>
  <si>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</si>
  <si>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</si>
  <si>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</si>
  <si>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</si>
  <si>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</si>
  <si>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</si>
  <si>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</si>
  <si>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</si>
  <si>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</si>
  <si>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</si>
  <si>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</si>
  <si>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</si>
  <si>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</si>
  <si>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</si>
  <si>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</si>
  <si>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</si>
  <si>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</si>
  <si>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</si>
  <si>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</si>
  <si>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</si>
  <si>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</si>
  <si>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</si>
  <si>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</si>
  <si>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</si>
  <si>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</si>
  <si>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</si>
  <si>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</si>
  <si>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</si>
  <si>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</si>
  <si>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</si>
  <si>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</si>
  <si>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</si>
  <si>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</si>
  <si>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</si>
  <si>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</si>
  <si>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</si>
  <si>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</si>
  <si>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</si>
  <si>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</si>
  <si>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</si>
  <si>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</si>
  <si>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</si>
  <si>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</si>
  <si>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</si>
  <si>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</si>
  <si>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</si>
  <si>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</si>
  <si>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</si>
  <si>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</si>
  <si>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</si>
  <si>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</si>
  <si>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</si>
  <si>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</si>
  <si>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</si>
  <si>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</si>
  <si>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</si>
  <si>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</si>
  <si>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</si>
  <si>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</si>
  <si>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</si>
  <si>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</si>
  <si>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</si>
  <si>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</si>
  <si>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</si>
  <si>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</si>
  <si>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</si>
  <si>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</si>
  <si>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</si>
  <si>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</si>
  <si>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</si>
  <si>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</si>
  <si>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</si>
  <si>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</si>
  <si>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</si>
  <si>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</si>
  <si>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</si>
  <si>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</si>
  <si>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</si>
  <si>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</si>
  <si>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</si>
  <si>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</si>
  <si>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</si>
  <si>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</si>
  <si>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</si>
  <si>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</si>
  <si>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</si>
  <si>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</si>
  <si>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</si>
  <si>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</si>
  <si>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</si>
  <si>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</si>
  <si>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</si>
  <si>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</si>
  <si>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</si>
  <si>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</si>
  <si>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</si>
  <si>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</si>
  <si>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</si>
  <si>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</si>
  <si>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</si>
  <si>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</si>
  <si>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</si>
  <si>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</si>
  <si>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</si>
  <si>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</si>
  <si>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</si>
  <si>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</si>
  <si>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</si>
  <si>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</si>
  <si>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</si>
  <si>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</si>
  <si>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</si>
  <si>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</si>
  <si>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</si>
  <si>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</si>
  <si>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</si>
  <si>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</si>
  <si>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</si>
  <si>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</si>
  <si>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</si>
  <si>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</si>
  <si>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</si>
  <si>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</si>
  <si>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</si>
  <si>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</si>
  <si>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</si>
  <si>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</si>
  <si>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</si>
  <si>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</si>
  <si>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</si>
  <si>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</si>
  <si>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</si>
  <si>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</si>
  <si>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</si>
  <si>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</si>
  <si>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</si>
  <si>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</si>
  <si>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</si>
  <si>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</si>
  <si>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</si>
  <si>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</si>
  <si>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</si>
  <si>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</si>
  <si>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</si>
  <si>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</si>
  <si>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</si>
  <si>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</si>
  <si>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</si>
  <si>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</si>
  <si>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</si>
  <si>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</si>
  <si>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</si>
  <si>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</si>
  <si>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</si>
  <si>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</si>
  <si>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</si>
  <si>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</si>
  <si>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</si>
  <si>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</si>
  <si>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</si>
  <si>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</si>
  <si>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</si>
  <si>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</si>
  <si>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</si>
  <si>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</si>
  <si>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</si>
  <si>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</si>
  <si>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</si>
  <si>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</si>
  <si>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</si>
  <si>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</si>
  <si>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</si>
  <si>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</si>
  <si>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</si>
  <si>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</si>
  <si>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</si>
  <si>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</si>
  <si>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</si>
  <si>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</si>
  <si>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</si>
  <si>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</si>
  <si>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</si>
  <si>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</si>
  <si>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</si>
  <si>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</si>
  <si>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</si>
  <si>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</si>
  <si>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</si>
  <si>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</si>
  <si>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</si>
  <si>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</si>
  <si>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</si>
  <si>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</si>
  <si>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</si>
  <si>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</si>
  <si>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</si>
  <si>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</si>
  <si>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</si>
  <si>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</si>
  <si>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</si>
  <si>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</si>
  <si>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</si>
  <si>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</si>
  <si>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</si>
  <si>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</si>
  <si>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</si>
  <si>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</si>
  <si>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</si>
  <si>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</si>
  <si>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</si>
  <si>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</si>
  <si>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</si>
  <si>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</si>
  <si>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</si>
  <si>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</si>
  <si>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</si>
  <si>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</si>
  <si>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</si>
  <si>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</si>
  <si>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</si>
  <si>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</si>
  <si>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</si>
  <si>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</si>
  <si>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</si>
  <si>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</si>
  <si>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</si>
  <si>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</si>
  <si>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</si>
  <si>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</si>
  <si>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</si>
  <si>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</si>
  <si>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</si>
  <si>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</si>
  <si>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</si>
  <si>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</si>
  <si>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</si>
  <si>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</si>
  <si>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</si>
  <si>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</si>
  <si>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</si>
  <si>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</si>
  <si>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</si>
  <si>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</si>
  <si>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</si>
  <si>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</si>
  <si>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</si>
  <si>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</si>
  <si>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</si>
  <si>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</si>
  <si>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</si>
  <si>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</si>
  <si>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</si>
  <si>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</si>
  <si>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</si>
  <si>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</si>
  <si>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</si>
  <si>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</si>
  <si>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</si>
  <si>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</si>
  <si>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</si>
  <si>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</si>
  <si>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</si>
  <si>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</si>
  <si>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</si>
  <si>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</si>
  <si>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</si>
  <si>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</si>
  <si>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</si>
  <si>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</si>
  <si>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</si>
  <si>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</si>
  <si>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</si>
  <si>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</si>
  <si>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</si>
  <si>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</si>
  <si>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</si>
  <si>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</si>
  <si>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</si>
  <si>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</si>
  <si>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</si>
  <si>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</si>
  <si>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</si>
  <si>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</si>
  <si>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</si>
  <si>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</si>
  <si>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</si>
  <si>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</si>
  <si>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</si>
  <si>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</si>
  <si>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</si>
  <si>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</si>
  <si>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</si>
  <si>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</si>
  <si>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</si>
  <si>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</si>
  <si>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</si>
  <si>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</si>
  <si>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</si>
  <si>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</si>
  <si>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</si>
  <si>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</si>
  <si>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</si>
  <si>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</si>
  <si>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</si>
  <si>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</si>
  <si>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</si>
  <si>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</si>
  <si>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</si>
  <si>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</si>
  <si>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</si>
  <si>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</si>
  <si>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</si>
  <si>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</si>
  <si>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</si>
  <si>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</si>
  <si>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</si>
  <si>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</si>
  <si>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</si>
  <si>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</si>
  <si>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</si>
  <si>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</si>
  <si>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</si>
  <si>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</si>
  <si>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</si>
  <si>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</si>
  <si>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</si>
  <si>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</si>
  <si>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</si>
  <si>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</si>
  <si>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</si>
  <si>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</si>
  <si>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</si>
  <si>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</si>
  <si>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</si>
  <si>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</si>
  <si>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</si>
  <si>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</si>
  <si>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</si>
  <si>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</si>
  <si>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</si>
  <si>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</si>
  <si>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</si>
  <si>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</si>
  <si>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</si>
  <si>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</si>
  <si>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</si>
  <si>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</si>
  <si>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</si>
  <si>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</si>
  <si>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</si>
  <si>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</si>
  <si>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</si>
  <si>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</si>
  <si>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</si>
  <si>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</si>
  <si>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</si>
  <si>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</si>
  <si>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</si>
  <si>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</si>
  <si>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</si>
  <si>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</si>
  <si>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</si>
  <si>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</si>
  <si>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</si>
  <si>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</si>
  <si>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</si>
  <si>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</si>
  <si>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</si>
  <si>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</si>
  <si>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</si>
  <si>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</si>
  <si>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</si>
  <si>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</si>
  <si>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</si>
  <si>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</si>
  <si>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</si>
  <si>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</si>
  <si>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</si>
  <si>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</si>
  <si>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</si>
  <si>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</si>
  <si>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</si>
  <si>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</si>
  <si>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</si>
  <si>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</si>
  <si>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</si>
  <si>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</si>
  <si>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</si>
  <si>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</si>
  <si>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</si>
  <si>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</si>
  <si>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</si>
  <si>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</si>
  <si>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</si>
  <si>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</si>
  <si>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</si>
  <si>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</si>
  <si>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</si>
  <si>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</si>
  <si>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</si>
  <si>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</si>
  <si>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</si>
  <si>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</si>
  <si>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</si>
  <si>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</si>
  <si>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</si>
  <si>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</si>
  <si>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</si>
  <si>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</si>
  <si>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</si>
  <si>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</si>
  <si>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</si>
  <si>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</si>
  <si>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</si>
  <si>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</si>
  <si>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</si>
  <si>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</si>
  <si>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</si>
  <si>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</si>
  <si>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</si>
  <si>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</si>
  <si>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</si>
  <si>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</si>
  <si>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</si>
  <si>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</si>
  <si>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</si>
  <si>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</si>
  <si>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</si>
  <si>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</si>
  <si>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</si>
  <si>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</si>
  <si>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</si>
  <si>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</si>
  <si>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</si>
  <si>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</si>
  <si>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</si>
  <si>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</si>
  <si>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</si>
  <si>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</si>
  <si>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</si>
  <si>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</si>
  <si>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</si>
  <si>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</si>
  <si>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</si>
  <si>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</si>
  <si>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</si>
  <si>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</si>
  <si>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</si>
  <si>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</si>
  <si>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</si>
  <si>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</si>
  <si>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</si>
  <si>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</si>
  <si>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</si>
  <si>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</si>
  <si>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</si>
  <si>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</si>
  <si>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</si>
  <si>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</si>
  <si>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</si>
  <si>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</si>
  <si>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</si>
  <si>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</si>
  <si>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</si>
  <si>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</si>
  <si>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</si>
  <si>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</si>
  <si>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</si>
  <si>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</si>
  <si>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</si>
  <si>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</si>
  <si>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</si>
  <si>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</si>
  <si>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</si>
  <si>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</si>
  <si>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</si>
  <si>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</si>
  <si>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</si>
  <si>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</si>
  <si>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</si>
  <si>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</si>
  <si>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</si>
  <si>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</si>
  <si>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</si>
  <si>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</si>
  <si>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</si>
  <si>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</si>
  <si>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</si>
  <si>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</si>
  <si>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</si>
  <si>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</si>
  <si>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</si>
  <si>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</si>
  <si>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</si>
  <si>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</si>
  <si>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</si>
  <si>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</si>
  <si>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</si>
  <si>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</si>
  <si>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</si>
  <si>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</si>
  <si>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</si>
  <si>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</si>
  <si>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</si>
  <si>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</si>
  <si>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</si>
  <si>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</si>
  <si>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</si>
  <si>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</si>
  <si>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</si>
  <si>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</si>
  <si>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</si>
  <si>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</si>
  <si>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</si>
  <si>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</si>
  <si>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</si>
  <si>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</si>
  <si>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</si>
  <si>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</si>
  <si>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</si>
  <si>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</si>
  <si>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</si>
  <si>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</si>
  <si>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</si>
  <si>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</si>
  <si>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</si>
  <si>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</si>
  <si>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</si>
  <si>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</si>
  <si>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</si>
  <si>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</si>
  <si>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</si>
  <si>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</si>
  <si>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</si>
  <si>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</si>
  <si>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</si>
  <si>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</si>
  <si>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</si>
  <si>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</si>
  <si>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</si>
  <si>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</si>
  <si>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</si>
  <si>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</si>
  <si>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</si>
  <si>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</si>
  <si>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</si>
  <si>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</si>
  <si>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</si>
  <si>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</si>
  <si>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</si>
  <si>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</si>
  <si>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</si>
  <si>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</si>
  <si>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</si>
  <si>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</si>
  <si>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</si>
  <si>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</si>
  <si>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</si>
  <si>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</si>
  <si>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</si>
  <si>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</si>
  <si>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</si>
  <si>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</si>
  <si>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</si>
  <si>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</si>
  <si>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</si>
  <si>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</si>
  <si>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</si>
  <si>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</si>
  <si>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</si>
  <si>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</si>
  <si>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</si>
  <si>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</si>
  <si>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</si>
  <si>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</si>
  <si>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</si>
  <si>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</si>
  <si>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</si>
  <si>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</si>
  <si>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</si>
  <si>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</si>
  <si>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</si>
  <si>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</si>
  <si>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</si>
  <si>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</si>
  <si>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</si>
  <si>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</si>
  <si>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</si>
  <si>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</si>
  <si>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</si>
  <si>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</si>
  <si>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</si>
  <si>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</si>
  <si>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</si>
  <si>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</si>
  <si>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</si>
  <si>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</si>
  <si>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</si>
  <si>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</si>
  <si>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</si>
  <si>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</si>
  <si>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</si>
  <si>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</si>
  <si>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</si>
  <si>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</si>
  <si>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</si>
  <si>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</si>
  <si>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</si>
  <si>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</si>
  <si>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</si>
  <si>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</si>
  <si>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</si>
  <si>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</si>
  <si>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</si>
  <si>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</si>
  <si>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</si>
  <si>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</si>
  <si>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</si>
  <si>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</si>
  <si>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</si>
  <si>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</si>
  <si>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</si>
  <si>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</si>
  <si>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</si>
  <si>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</si>
  <si>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</si>
  <si>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</si>
  <si>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</si>
  <si>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</si>
  <si>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</si>
  <si>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</si>
  <si>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</si>
  <si>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</si>
  <si>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</si>
  <si>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</si>
  <si>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</si>
  <si>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</si>
  <si>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</si>
  <si>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</si>
  <si>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</si>
  <si>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</si>
  <si>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</si>
  <si>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</si>
  <si>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</si>
  <si>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</si>
  <si>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</si>
  <si>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</si>
  <si>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</si>
  <si>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</si>
  <si>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</si>
  <si>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</si>
  <si>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</si>
  <si>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</si>
  <si>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</si>
  <si>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</si>
  <si>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</si>
  <si>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</si>
  <si>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</si>
  <si>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</si>
  <si>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</si>
  <si>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</si>
  <si>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</si>
  <si>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</si>
  <si>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</si>
  <si>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</si>
  <si>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</si>
  <si>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</si>
  <si>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</si>
  <si>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</si>
  <si>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</si>
  <si>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</si>
  <si>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</si>
  <si>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</si>
  <si>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</si>
  <si>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</si>
  <si>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</si>
  <si>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</si>
  <si>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</si>
  <si>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</si>
  <si>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</si>
  <si>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</si>
  <si>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</si>
  <si>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</si>
  <si>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</si>
  <si>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</si>
  <si>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</si>
  <si>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</si>
  <si>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</si>
  <si>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</si>
  <si>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</si>
  <si>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</si>
  <si>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</si>
  <si>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</si>
  <si>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</si>
  <si>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</si>
  <si>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</si>
  <si>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</si>
  <si>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</si>
  <si>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</si>
  <si>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</si>
  <si>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</si>
  <si>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</si>
  <si>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</si>
  <si>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</si>
  <si>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</si>
  <si>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</si>
  <si>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</si>
  <si>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</si>
  <si>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</si>
  <si>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</si>
  <si>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</si>
  <si>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</si>
  <si>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</si>
  <si>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</si>
  <si>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</si>
  <si>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</si>
  <si>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</si>
  <si>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</si>
  <si>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</si>
  <si>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</si>
  <si>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</si>
  <si>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</si>
  <si>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</si>
  <si>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</si>
  <si>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</si>
  <si>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</si>
  <si>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</si>
  <si>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</si>
  <si>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</si>
  <si>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</si>
  <si>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</si>
  <si>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</si>
  <si>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</si>
  <si>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</si>
  <si>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</si>
  <si>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</si>
  <si>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</si>
  <si>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</si>
  <si>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</si>
  <si>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</si>
  <si>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</si>
  <si>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</si>
  <si>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</si>
  <si>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</si>
  <si>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</si>
  <si>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</si>
  <si>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</si>
  <si>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</si>
  <si>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</si>
  <si>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</si>
  <si>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</si>
  <si>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</si>
  <si>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</si>
  <si>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</si>
  <si>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</si>
  <si>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</si>
  <si>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</si>
  <si>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</si>
  <si>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</si>
  <si>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</si>
  <si>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</si>
  <si>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</si>
  <si>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</si>
  <si>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</si>
  <si>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</si>
  <si>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</si>
  <si>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</si>
  <si>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</si>
  <si>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</si>
  <si>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</si>
  <si>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</si>
  <si>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</si>
  <si>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</si>
  <si>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</si>
  <si>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</si>
  <si>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</si>
  <si>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</si>
  <si>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</si>
  <si>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</si>
  <si>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</si>
  <si>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</si>
  <si>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</si>
  <si>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</si>
  <si>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</si>
  <si>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</si>
  <si>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</si>
  <si>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</si>
  <si>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</si>
  <si>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</si>
  <si>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</si>
  <si>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</si>
  <si>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</si>
  <si>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</si>
  <si>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</si>
  <si>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</si>
  <si>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</si>
  <si>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</si>
  <si>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</si>
  <si>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</si>
  <si>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</si>
  <si>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</si>
  <si>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</si>
  <si>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</si>
  <si>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</si>
  <si>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</si>
  <si>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</si>
  <si>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</si>
  <si>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</si>
  <si>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</si>
  <si>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</si>
  <si>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</si>
  <si>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</si>
  <si>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</si>
  <si>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</si>
  <si>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</si>
  <si>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</si>
  <si>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</si>
  <si>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</si>
  <si>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</si>
  <si>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</si>
  <si>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</si>
  <si>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</si>
  <si>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</si>
  <si>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</si>
  <si>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</si>
  <si>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</si>
  <si>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</si>
  <si>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</si>
  <si>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</si>
  <si>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</si>
  <si>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</si>
  <si>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</si>
  <si>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</si>
  <si>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</si>
  <si>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</si>
  <si>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</si>
  <si>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</si>
  <si>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</si>
  <si>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</si>
  <si>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</si>
  <si>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</si>
  <si>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</si>
  <si>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</si>
  <si>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</si>
  <si>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</si>
  <si>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</si>
  <si>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</si>
  <si>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</si>
  <si>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</si>
  <si>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</si>
  <si>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</si>
  <si>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</si>
  <si>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</si>
  <si>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</si>
  <si>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</si>
  <si>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</si>
  <si>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</si>
  <si>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</si>
  <si>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</si>
  <si>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</si>
  <si>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</si>
  <si>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</si>
  <si>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</si>
  <si>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</si>
  <si>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</si>
  <si>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</si>
  <si>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</si>
  <si>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</si>
  <si>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</si>
  <si>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</si>
  <si>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</si>
  <si>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</si>
  <si>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</si>
  <si>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</si>
  <si>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</si>
  <si>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</si>
  <si>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</si>
  <si>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</si>
  <si>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</si>
  <si>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</si>
  <si>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</si>
  <si>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</si>
  <si>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</si>
  <si>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</si>
  <si>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</si>
  <si>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</si>
  <si>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</si>
  <si>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</si>
  <si>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</si>
  <si>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</si>
  <si>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</si>
  <si>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</si>
  <si>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</si>
  <si>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</si>
  <si>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</si>
  <si>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</si>
  <si>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</si>
  <si>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</si>
  <si>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</si>
  <si>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</si>
  <si>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</si>
  <si>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</si>
  <si>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</si>
  <si>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</si>
  <si>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</si>
  <si>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</si>
  <si>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</si>
  <si>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</si>
  <si>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</si>
  <si>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</si>
  <si>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</si>
  <si>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</si>
  <si>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</si>
  <si>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</si>
  <si>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</si>
  <si>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</si>
  <si>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</si>
  <si>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</si>
  <si>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</si>
  <si>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</si>
  <si>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</si>
  <si>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</si>
  <si>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</si>
  <si>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</si>
  <si>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</si>
  <si>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</si>
  <si>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</si>
  <si>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</si>
  <si>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</si>
  <si>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</si>
  <si>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</si>
  <si>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</si>
  <si>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</si>
  <si>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</si>
  <si>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</si>
  <si>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</si>
  <si>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</si>
  <si>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</si>
  <si>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</si>
  <si>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</si>
  <si>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</si>
  <si>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</si>
  <si>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</si>
  <si>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</si>
  <si>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</si>
  <si>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</si>
  <si>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</si>
  <si>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</si>
  <si>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</si>
  <si>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</si>
  <si>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</si>
  <si>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</si>
  <si>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</si>
  <si>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</si>
  <si>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</si>
  <si>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</si>
  <si>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</si>
  <si>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</si>
  <si>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</si>
  <si>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</si>
  <si>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</si>
  <si>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</si>
  <si>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</si>
  <si>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</si>
  <si>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</si>
  <si>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</si>
  <si>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</si>
  <si>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</si>
  <si>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</si>
  <si>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</si>
  <si>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</si>
  <si>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</si>
  <si>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</si>
  <si>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</si>
  <si>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</si>
  <si>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</si>
  <si>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</si>
  <si>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</si>
  <si>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</si>
  <si>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</si>
  <si>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</si>
  <si>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</si>
  <si>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</si>
  <si>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</si>
  <si>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</si>
  <si>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</si>
  <si>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</si>
  <si>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</si>
  <si>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</si>
  <si>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</si>
  <si>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</si>
  <si>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</si>
  <si>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</si>
  <si>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</si>
  <si>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</si>
  <si>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</si>
  <si>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</si>
  <si>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</si>
  <si>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</si>
  <si>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</si>
  <si>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</si>
  <si>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</si>
  <si>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</si>
  <si>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</si>
  <si>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</si>
  <si>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</si>
  <si>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</si>
  <si>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</si>
  <si>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</si>
  <si>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</si>
  <si>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</si>
  <si>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</si>
  <si>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</si>
  <si>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</si>
  <si>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</si>
  <si>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</si>
  <si>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</si>
  <si>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</si>
  <si>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</si>
  <si>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</si>
  <si>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</si>
  <si>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</si>
  <si>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</si>
  <si>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</si>
  <si>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</si>
  <si>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</si>
  <si>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</si>
  <si>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</si>
  <si>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</si>
  <si>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</si>
  <si>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</si>
  <si>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</si>
  <si>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</si>
  <si>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</si>
  <si>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</si>
  <si>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</si>
  <si>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</si>
  <si>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</si>
  <si>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</si>
  <si>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</si>
  <si>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</si>
  <si>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</si>
  <si>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</si>
  <si>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</si>
  <si>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</si>
  <si>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</si>
  <si>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</si>
  <si>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</si>
  <si>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</si>
  <si>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</si>
  <si>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</si>
  <si>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</si>
  <si>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</si>
  <si>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</si>
  <si>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</si>
  <si>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</si>
  <si>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</si>
  <si>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</si>
  <si>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</si>
  <si>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</si>
  <si>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</si>
  <si>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</si>
  <si>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</si>
  <si>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</si>
  <si>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</si>
  <si>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</si>
  <si>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</si>
  <si>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</si>
  <si>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</si>
  <si>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</si>
  <si>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</si>
  <si>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</si>
  <si>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</si>
  <si>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</si>
  <si>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</si>
  <si>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</si>
  <si>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</si>
  <si>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</si>
  <si>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</si>
  <si>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</si>
  <si>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</si>
  <si>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</si>
  <si>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</si>
  <si>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</si>
  <si>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</si>
  <si>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</si>
  <si>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</si>
  <si>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</si>
  <si>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</si>
  <si>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</si>
  <si>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</si>
  <si>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</si>
  <si>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</si>
  <si>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</si>
  <si>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</si>
  <si>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</si>
  <si>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</si>
  <si>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</si>
  <si>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</si>
  <si>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</si>
  <si>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</si>
  <si>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</si>
  <si>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</si>
  <si>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</si>
  <si>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</si>
  <si>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</si>
  <si>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</si>
  <si>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</si>
  <si>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</si>
  <si>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</si>
  <si>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</si>
  <si>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</si>
  <si>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</si>
  <si>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</si>
  <si>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</si>
  <si>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</si>
  <si>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</si>
  <si>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</si>
  <si>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</si>
  <si>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</si>
  <si>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</si>
  <si>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</si>
  <si>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</si>
  <si>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</si>
  <si>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</si>
  <si>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</si>
  <si>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</si>
  <si>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</si>
  <si>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</si>
  <si>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</si>
  <si>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</si>
  <si>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</si>
  <si>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</si>
  <si>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</si>
  <si>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</si>
  <si>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</si>
  <si>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</si>
  <si>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</si>
  <si>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</si>
  <si>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</si>
  <si>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</si>
  <si>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</si>
  <si>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</si>
  <si>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</si>
  <si>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</si>
  <si>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</si>
  <si>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</si>
  <si>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</si>
  <si>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</si>
  <si>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</si>
  <si>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</si>
  <si>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</si>
  <si>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</si>
  <si>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</si>
  <si>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</si>
  <si>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</si>
  <si>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</si>
  <si>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</si>
  <si>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</si>
  <si>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</si>
  <si>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</si>
  <si>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</si>
  <si>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</si>
  <si>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</si>
  <si>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</si>
  <si>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</si>
  <si>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</si>
  <si>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</si>
  <si>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</si>
  <si>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</si>
  <si>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</si>
  <si>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</si>
  <si>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</si>
  <si>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</si>
  <si>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</si>
  <si>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</si>
  <si>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</si>
  <si>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</si>
  <si>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</si>
  <si>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</si>
  <si>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</si>
  <si>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</si>
  <si>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</si>
  <si>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</si>
  <si>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</si>
  <si>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</si>
  <si>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</si>
  <si>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</si>
  <si>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</si>
  <si>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</si>
  <si>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</si>
  <si>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</si>
  <si>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</si>
  <si>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</si>
  <si>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</si>
  <si>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</si>
  <si>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</si>
  <si>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</si>
  <si>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</si>
  <si>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</si>
  <si>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</si>
  <si>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</si>
  <si>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</si>
  <si>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</si>
  <si>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</si>
  <si>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</si>
  <si>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</si>
  <si>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</si>
  <si>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</si>
  <si>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</si>
  <si>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</si>
  <si>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</si>
  <si>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</si>
  <si>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</si>
  <si>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</si>
  <si>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</si>
  <si>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</si>
  <si>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</si>
  <si>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</si>
  <si>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</si>
  <si>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</si>
  <si>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</si>
  <si>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</si>
  <si>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</si>
  <si>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</si>
  <si>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</si>
  <si>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</si>
  <si>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</si>
  <si>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</si>
  <si>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</si>
  <si>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</si>
  <si>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</si>
  <si>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</si>
  <si>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</si>
  <si>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</si>
  <si>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</si>
  <si>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</si>
  <si>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</si>
  <si>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</si>
  <si>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</si>
  <si>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</si>
  <si>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</si>
  <si>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</si>
  <si>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</si>
  <si>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</si>
  <si>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</si>
  <si>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</si>
  <si>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</si>
  <si>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</si>
  <si>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</si>
  <si>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</si>
  <si>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</si>
  <si>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</si>
  <si>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</si>
  <si>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</si>
  <si>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</si>
  <si>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</si>
  <si>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</si>
  <si>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</si>
  <si>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</si>
  <si>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</si>
  <si>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</si>
  <si>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</si>
  <si>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</si>
  <si>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</si>
  <si>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</si>
  <si>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</si>
  <si>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</si>
  <si>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</si>
  <si>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</si>
  <si>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</si>
  <si>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</si>
  <si>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</si>
  <si>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</si>
  <si>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</si>
  <si>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</si>
  <si>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</si>
  <si>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</si>
  <si>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</si>
  <si>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</si>
  <si>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</si>
  <si>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</si>
  <si>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</si>
  <si>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</si>
  <si>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</si>
  <si>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</si>
  <si>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</si>
  <si>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</si>
  <si>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</si>
  <si>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</si>
  <si>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</si>
  <si>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</si>
  <si>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</si>
  <si>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</si>
  <si>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</si>
  <si>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</si>
  <si>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</si>
  <si>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</si>
  <si>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</si>
  <si>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</si>
  <si>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</si>
  <si>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</si>
  <si>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</si>
  <si>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</si>
  <si>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</si>
  <si>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</si>
  <si>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</si>
  <si>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</si>
  <si>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</si>
  <si>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</si>
  <si>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</si>
  <si>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</si>
  <si>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</si>
  <si>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</si>
  <si>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</si>
  <si>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</si>
  <si>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</si>
  <si>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</si>
  <si>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</si>
  <si>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</si>
  <si>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</si>
  <si>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</si>
  <si>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</si>
  <si>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</si>
  <si>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</si>
  <si>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</si>
  <si>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</si>
  <si>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</si>
  <si>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</si>
  <si>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</si>
  <si>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</si>
  <si>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</si>
  <si>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</si>
  <si>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</si>
  <si>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</si>
  <si>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</si>
  <si>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</si>
  <si>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</si>
  <si>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</si>
  <si>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</si>
  <si>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</si>
  <si>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</si>
  <si>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</si>
  <si>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</si>
  <si>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</si>
  <si>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</si>
  <si>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</si>
  <si>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</si>
  <si>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</si>
  <si>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</si>
  <si>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</si>
  <si>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</si>
  <si>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</si>
  <si>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</si>
  <si>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</si>
  <si>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</si>
  <si>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</si>
  <si>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</si>
  <si>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</si>
  <si>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</si>
  <si>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</si>
  <si>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</si>
  <si>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</si>
  <si>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</si>
  <si>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</si>
  <si>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</si>
  <si>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</si>
  <si>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</si>
  <si>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</si>
  <si>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</si>
  <si>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</si>
  <si>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</si>
  <si>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</si>
  <si>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</si>
  <si>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</si>
  <si>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</si>
  <si>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</si>
  <si>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</si>
  <si>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</si>
  <si>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</si>
  <si>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</si>
  <si>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</si>
  <si>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</si>
  <si>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</si>
  <si>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</si>
  <si>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</si>
  <si>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</si>
  <si>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</si>
  <si>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</si>
  <si>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</si>
  <si>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</si>
  <si>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</si>
  <si>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</si>
  <si>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</si>
  <si>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</si>
  <si>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</si>
  <si>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</si>
  <si>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</si>
  <si>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</si>
  <si>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</si>
  <si>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</si>
  <si>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</si>
  <si>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</si>
  <si>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</si>
  <si>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</si>
  <si>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</si>
  <si>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</si>
  <si>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</si>
  <si>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</si>
  <si>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</si>
  <si>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</si>
  <si>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</si>
  <si>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</si>
  <si>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</si>
  <si>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</si>
  <si>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</si>
  <si>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</si>
  <si>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</si>
  <si>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</si>
  <si>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</si>
  <si>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</si>
  <si>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</si>
  <si>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</si>
  <si>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</si>
  <si>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</si>
  <si>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</si>
  <si>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</si>
  <si>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</si>
  <si>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</si>
  <si>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</si>
  <si>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</si>
  <si>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</si>
  <si>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</si>
  <si>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</si>
  <si>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</si>
  <si>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</si>
  <si>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</si>
  <si>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</si>
  <si>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</si>
  <si>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</si>
  <si>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</si>
  <si>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</si>
  <si>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</si>
  <si>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</si>
  <si>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</si>
  <si>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</si>
  <si>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</si>
  <si>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</si>
  <si>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</si>
  <si>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</si>
  <si>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</si>
  <si>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</si>
  <si>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</si>
  <si>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</si>
  <si>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</si>
  <si>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</si>
  <si>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</si>
  <si>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</si>
  <si>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</si>
  <si>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</si>
  <si>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</si>
  <si>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</si>
  <si>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</si>
  <si>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</si>
  <si>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</si>
  <si>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</si>
  <si>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</si>
  <si>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</si>
  <si>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</si>
  <si>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</si>
  <si>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</si>
  <si>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</si>
  <si>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</si>
  <si>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</si>
  <si>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</si>
  <si>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</si>
  <si>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</si>
  <si>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</si>
  <si>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</si>
  <si>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</si>
  <si>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</si>
  <si>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</si>
  <si>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</si>
  <si>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</si>
  <si>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</si>
  <si>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</si>
  <si>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</si>
  <si>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</si>
  <si>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</si>
  <si>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</si>
  <si>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</si>
  <si>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</si>
  <si>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</si>
  <si>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</si>
  <si>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</si>
  <si>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</si>
  <si>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</si>
  <si>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</si>
  <si>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</si>
  <si>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</si>
  <si>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</si>
  <si>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</si>
  <si>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</si>
  <si>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</si>
  <si>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</si>
  <si>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</si>
  <si>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</si>
  <si>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</si>
  <si>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</si>
  <si>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</si>
  <si>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</si>
  <si>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</si>
  <si>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</si>
  <si>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</si>
  <si>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</si>
  <si>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</si>
  <si>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</si>
  <si>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</si>
  <si>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</si>
  <si>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</si>
  <si>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</si>
  <si>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</si>
  <si>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</si>
  <si>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</si>
  <si>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</si>
  <si>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</si>
  <si>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</si>
  <si>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</si>
  <si>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</si>
  <si>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</si>
  <si>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</si>
  <si>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</si>
  <si>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</si>
  <si>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</si>
  <si>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</si>
  <si>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</si>
  <si>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</si>
  <si>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</si>
  <si>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</si>
  <si>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</si>
  <si>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</si>
  <si>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</si>
  <si>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</si>
  <si>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</si>
  <si>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</si>
  <si>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</si>
  <si>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</si>
  <si>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</si>
  <si>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</si>
  <si>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</si>
  <si>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</si>
  <si>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</si>
  <si>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</si>
  <si>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</si>
  <si>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</si>
  <si>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</si>
  <si>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</si>
  <si>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</si>
  <si>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</si>
  <si>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</si>
  <si>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</si>
  <si>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</si>
  <si>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</si>
  <si>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</si>
  <si>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</si>
  <si>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</si>
  <si>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</si>
  <si>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</si>
  <si>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</si>
  <si>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</si>
  <si>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</si>
  <si>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</si>
  <si>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</si>
  <si>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</si>
  <si>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</si>
  <si>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</si>
  <si>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</si>
  <si>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</si>
  <si>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</si>
  <si>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</si>
  <si>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</si>
  <si>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</si>
  <si>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</si>
  <si>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</si>
  <si>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</si>
  <si>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</si>
  <si>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</si>
  <si>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</si>
  <si>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</si>
  <si>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</si>
  <si>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</si>
  <si>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</si>
  <si>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</si>
  <si>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</si>
  <si>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</si>
  <si>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</si>
  <si>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</si>
  <si>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</si>
  <si>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</si>
  <si>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</si>
  <si>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</si>
  <si>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</si>
  <si>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</si>
  <si>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</si>
  <si>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</si>
  <si>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</si>
  <si>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</si>
  <si>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</si>
  <si>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</si>
  <si>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</si>
  <si>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</si>
  <si>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</si>
  <si>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</si>
  <si>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</si>
  <si>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</si>
  <si>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</si>
  <si>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</si>
  <si>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</si>
  <si>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</si>
  <si>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</si>
  <si>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</si>
  <si>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</si>
  <si>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</si>
  <si>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</si>
  <si>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</si>
  <si>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</si>
  <si>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</si>
  <si>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</si>
  <si>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</si>
  <si>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</si>
  <si>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</si>
  <si>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</si>
  <si>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</si>
  <si>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</si>
  <si>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</si>
  <si>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</si>
  <si>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</si>
  <si>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</si>
  <si>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</si>
  <si>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</si>
  <si>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</si>
  <si>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</si>
  <si>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</si>
  <si>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</si>
  <si>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</si>
  <si>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</si>
  <si>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</si>
  <si>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</si>
  <si>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</si>
  <si>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</si>
  <si>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</si>
  <si>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</si>
  <si>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</si>
  <si>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</si>
  <si>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</si>
  <si>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</si>
  <si>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</si>
  <si>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</si>
  <si>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</si>
  <si>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</si>
  <si>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</si>
  <si>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</si>
  <si>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</si>
  <si>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</si>
  <si>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</si>
  <si>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</si>
  <si>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</si>
  <si>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</si>
  <si>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</si>
  <si>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</si>
  <si>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</si>
  <si>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</si>
  <si>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</si>
  <si>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</si>
  <si>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</si>
  <si>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</si>
  <si>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</si>
  <si>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</si>
  <si>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</si>
  <si>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</si>
  <si>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</si>
  <si>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</si>
  <si>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</si>
  <si>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</si>
  <si>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</si>
  <si>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</si>
  <si>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</si>
  <si>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</si>
  <si>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</si>
  <si>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</si>
  <si>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</si>
  <si>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</si>
  <si>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</si>
  <si>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</si>
  <si>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</si>
  <si>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</si>
  <si>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</si>
  <si>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</si>
  <si>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</si>
  <si>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</si>
  <si>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</si>
  <si>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</si>
  <si>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</si>
  <si>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</si>
  <si>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</si>
  <si>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</si>
  <si>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</si>
  <si>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</si>
  <si>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</si>
  <si>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</si>
  <si>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</si>
  <si>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</si>
  <si>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</si>
  <si>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</si>
  <si>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</si>
  <si>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</si>
  <si>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</si>
  <si>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</si>
  <si>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</si>
  <si>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</si>
  <si>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</si>
  <si>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</si>
  <si>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</si>
  <si>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</si>
  <si>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</si>
  <si>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</si>
  <si>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</si>
  <si>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</si>
  <si>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</si>
  <si>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</si>
  <si>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</si>
  <si>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</si>
  <si>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</si>
  <si>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</si>
  <si>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</si>
  <si>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</si>
  <si>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</si>
  <si>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</si>
  <si>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</si>
  <si>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</si>
  <si>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</si>
  <si>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</si>
  <si>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</si>
  <si>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</si>
  <si>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</si>
  <si>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</si>
  <si>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</si>
  <si>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</si>
  <si>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</si>
  <si>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</si>
  <si>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</si>
  <si>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</si>
  <si>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</si>
  <si>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</si>
  <si>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</si>
  <si>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</si>
  <si>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</si>
  <si>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</si>
  <si>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</si>
  <si>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</si>
  <si>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</si>
  <si>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</si>
  <si>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</si>
  <si>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</si>
  <si>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</si>
  <si>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</si>
  <si>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</si>
  <si>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</si>
  <si>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</si>
  <si>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</si>
  <si>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</si>
  <si>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</si>
  <si>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</si>
  <si>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</si>
  <si>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</si>
  <si>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</si>
  <si>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</si>
  <si>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</si>
  <si>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</si>
  <si>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</si>
  <si>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</si>
  <si>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</si>
  <si>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</si>
  <si>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</si>
  <si>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</si>
  <si>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</si>
  <si>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</si>
  <si>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</si>
  <si>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</si>
  <si>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</si>
  <si>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</si>
  <si>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</si>
  <si>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</si>
  <si>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</si>
  <si>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</si>
  <si>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</si>
  <si>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</si>
  <si>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</si>
  <si>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</si>
  <si>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</si>
  <si>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</si>
  <si>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</si>
  <si>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</si>
  <si>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</si>
  <si>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</si>
  <si>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</si>
  <si>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</si>
  <si>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</si>
  <si>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</si>
  <si>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</si>
  <si>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</si>
  <si>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</si>
  <si>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</si>
  <si>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</si>
  <si>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</si>
  <si>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</si>
  <si>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</si>
  <si>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</si>
  <si>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</si>
  <si>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</si>
  <si>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</si>
  <si>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</si>
  <si>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</si>
  <si>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</si>
  <si>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</si>
  <si>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</si>
  <si>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</si>
  <si>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</si>
  <si>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</si>
  <si>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</si>
  <si>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</si>
  <si>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</si>
  <si>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</si>
  <si>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</si>
  <si>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</si>
  <si>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</si>
  <si>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</si>
  <si>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</si>
  <si>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</si>
  <si>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</si>
  <si>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</si>
  <si>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</si>
  <si>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</si>
  <si>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</si>
  <si>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</si>
  <si>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</si>
  <si>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</si>
  <si>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</si>
  <si>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</si>
  <si>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</si>
  <si>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</si>
  <si>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</si>
  <si>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</si>
  <si>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</si>
  <si>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</si>
  <si>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</si>
  <si>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</si>
  <si>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</si>
  <si>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</si>
  <si>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</si>
  <si>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</si>
  <si>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</si>
  <si>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</si>
  <si>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</si>
  <si>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</si>
  <si>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</si>
  <si>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</si>
  <si>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</si>
  <si>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</si>
  <si>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</si>
  <si>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</si>
  <si>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</si>
  <si>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</si>
  <si>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</si>
  <si>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</si>
  <si>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</si>
  <si>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</si>
  <si>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</si>
  <si>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</si>
  <si>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</si>
  <si>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</si>
  <si>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</si>
  <si>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</si>
  <si>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</si>
  <si>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</si>
  <si>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</si>
  <si>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</si>
  <si>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</si>
  <si>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</si>
  <si>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</si>
  <si>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</si>
  <si>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</si>
  <si>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</si>
  <si>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</si>
  <si>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</si>
  <si>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</si>
  <si>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</si>
  <si>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</si>
  <si>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</si>
  <si>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</si>
  <si>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</si>
  <si>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</si>
  <si>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</si>
  <si>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</si>
  <si>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</si>
  <si>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</si>
  <si>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</si>
  <si>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</si>
  <si>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</si>
  <si>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</si>
  <si>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</si>
  <si>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</si>
  <si>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</si>
  <si>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</si>
  <si>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</si>
  <si>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</si>
  <si>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</si>
  <si>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</si>
  <si>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</si>
  <si>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</si>
  <si>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</si>
  <si>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</si>
  <si>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</si>
  <si>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</si>
  <si>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</si>
  <si>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</si>
  <si>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</si>
  <si>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</si>
  <si>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</si>
  <si>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</si>
  <si>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</si>
  <si>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</si>
  <si>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</si>
  <si>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</si>
  <si>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</si>
  <si>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</si>
  <si>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</si>
  <si>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</si>
  <si>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</si>
  <si>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</si>
  <si>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</si>
  <si>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</si>
  <si>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</si>
  <si>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</si>
  <si>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</si>
  <si>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</si>
  <si>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</si>
  <si>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</si>
  <si>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</si>
  <si>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</si>
  <si>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</si>
  <si>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</si>
  <si>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</si>
  <si>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</si>
  <si>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</si>
  <si>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</si>
  <si>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</si>
  <si>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</si>
  <si>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</si>
  <si>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</si>
  <si>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</si>
  <si>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</si>
  <si>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</si>
  <si>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</si>
  <si>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</si>
  <si>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</si>
  <si>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</si>
  <si>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</si>
  <si>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</si>
  <si>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</si>
  <si>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</si>
  <si>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</si>
  <si>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</si>
  <si>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</si>
  <si>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</si>
  <si>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</si>
  <si>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</si>
  <si>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</si>
  <si>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</si>
  <si>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</si>
  <si>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</si>
  <si>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</si>
  <si>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2026-01-23</t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</si>
  <si>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</si>
  <si>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</si>
  <si>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</si>
  <si>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</si>
  <si>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</si>
  <si>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</si>
  <si>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</si>
  <si>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</si>
  <si>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</si>
  <si>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</si>
  <si>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</si>
  <si>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</si>
  <si>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</si>
  <si>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</si>
  <si>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</si>
  <si>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</si>
  <si>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</si>
  <si>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</si>
  <si>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</si>
  <si>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</si>
  <si>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</si>
  <si>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</si>
  <si>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반품확인</t>
    <phoneticPr fontId="2" type="noConversion"/>
  </si>
  <si>
    <t>이박사자동차정비(구미)_260123_192259.xlsx</t>
  </si>
  <si>
    <t>27107593440</t>
    <phoneticPr fontId="2" type="noConversion"/>
  </si>
  <si>
    <t>이박사자동차정비(구미)_260123_192819.xlsx</t>
  </si>
  <si>
    <t>이박사자동차정비(구미)_260123_192819.xlsx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</si>
</sst>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3455000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1275000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47</c:v>
                      </c:pt>
                      <c:pt idx="2">
                        <c:v>19</c:v>
                      </c:pt>
                      <c:pt idx="3">
                        <c:v>31</c:v>
                      </c:pt>
                      <c:pt idx="4">
                        <c:v>8</c:v>
                      </c:pt>
                      <c:pt idx="5">
                        <c:v>41</c:v>
                      </c:pt>
                      <c:pt idx="6">
                        <c:v>33</c:v>
                      </c:pt>
                      <c:pt idx="7">
                        <c:v>13</c:v>
                      </c:pt>
                      <c:pt idx="8">
                        <c:v>47</c:v>
                      </c:pt>
                      <c:pt idx="9">
                        <c:v>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46045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2475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2477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2476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1714</v>
      </c>
      <c r="B8" s="362"/>
      <c r="C8" s="362"/>
      <c r="D8" s="362"/>
      <c r="E8" s="363"/>
      <c r="F8" s="364" t="s">
        <v>4976</v>
      </c>
      <c r="G8" s="365"/>
      <c r="H8" s="365"/>
      <c r="I8" s="366"/>
      <c r="J8" s="372">
        <v>150000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150000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150000</v>
      </c>
      <c r="G20" s="411"/>
      <c r="H20" s="411"/>
      <c r="I20" s="412"/>
      <c r="J20" s="407">
        <f>SUM(J8:N19)</f>
        <v>150000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150000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300000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이박사자동차정비(구미)</v>
      </c>
      <c r="R21" s="405"/>
      <c r="S21" s="405"/>
      <c r="T21" s="405"/>
      <c r="U21" s="406"/>
    </row>
    <row r="22" spans="1:21" ht="20.100000000000001" customHeight="1" x14ac:dyDescent="0.3">
      <c r="A22" s="446" t="s">
        <v>4978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46045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이박사자동차정비(구미)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경북 구미시 인동46길 37-32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010-9273-5364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Flange_F</v>
      </c>
      <c r="B31" s="423"/>
      <c r="C31" s="423"/>
      <c r="D31" s="423"/>
      <c r="E31" s="423"/>
      <c r="F31" s="423" t="str">
        <f>F8</f>
        <v>27107593440</v>
      </c>
      <c r="G31" s="423"/>
      <c r="H31" s="423"/>
      <c r="I31" s="423"/>
      <c r="J31" s="427">
        <f>J8</f>
        <v>150000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150000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150000</v>
      </c>
      <c r="G43" s="411"/>
      <c r="H43" s="411"/>
      <c r="I43" s="412"/>
      <c r="J43" s="407">
        <f>J20</f>
        <v>150000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150000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300000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이박사자동차정비(구미)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</v>
      </c>
      <c r="H1" s="107">
        <f>SUM(H2:H2)</f>
        <v>1</v>
      </c>
      <c r="I1" s="107">
        <f>SUM(I2:I2)</f>
        <v>0</v>
      </c>
      <c r="J1" s="107">
        <f>SUM(J2:J2)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4951</v>
      </c>
      <c r="C2" s="47" t="s">
        <v>2474</v>
      </c>
      <c r="D2" s="290" t="s">
        <v>4821</v>
      </c>
      <c r="E2" t="s">
        <v>1708</v>
      </c>
      <c r="F2" s="290" t="s">
        <v>4821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54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H2855" sqref="H285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2855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4564</v>
      </c>
    </row>
    <row r="2140" spans="1:14" x14ac:dyDescent="0.3">
      <c r="A2140" s="58">
        <v>2140</v>
      </c>
      <c r="B2140" s="264">
        <v>45964</v>
      </c>
      <c r="C2140" s="292" t="s">
        <v>4772</v>
      </c>
      <c r="D2140" s="295" t="s">
        <v>4074</v>
      </c>
      <c r="E2140" s="292" t="s">
        <v>4775</v>
      </c>
      <c r="F2140" s="269" t="s">
        <v>4776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4564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4564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4564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4564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4564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4564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4564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4564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4564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4564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4564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4564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4564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4564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4564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4564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4564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4564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4564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4564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4564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4564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4564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4564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4564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4564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4564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4564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4564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4564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4564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4564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4564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4564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4564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4564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4564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4564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4564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4564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4564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4564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4564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4564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4564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4564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4564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4564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4564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4564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4564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4564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4564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4564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4564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4564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4564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4564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4564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4564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4564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4564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4564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4564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4564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4564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4564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4564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4564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4564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4564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4564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4564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4564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4564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4564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4564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4564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4564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4564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4564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4564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4564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4564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4564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4564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4564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4564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4564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4564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4564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4564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4564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4564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4564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4564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4564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4564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4564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4564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4564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4564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4564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4564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4564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4564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4564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4564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4564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4564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4564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4564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4564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4564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4564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4564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4564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4564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4564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4564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4564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4564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4564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4564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4576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4564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4564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4564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4576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4564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4564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4564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4564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4564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4576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4576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4576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4576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4576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4576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4576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4576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4576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4576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4576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4576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4576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4576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4576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4576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4576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4576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4576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4576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4576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4576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4576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4576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4576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4576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4576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4576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4576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4576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4576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4576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4576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4564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4793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4793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4793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4793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4793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4793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4793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4793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4793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4793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4793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4793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4793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4793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4793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4793</v>
      </c>
    </row>
    <row r="2438" spans="1:14" x14ac:dyDescent="0.3">
      <c r="A2438" s="58">
        <v>2438</v>
      </c>
      <c r="B2438" s="264">
        <v>45994</v>
      </c>
      <c r="C2438" s="292" t="s">
        <v>4772</v>
      </c>
      <c r="D2438" s="295" t="s">
        <v>4074</v>
      </c>
      <c r="E2438" s="292" t="s">
        <v>4773</v>
      </c>
      <c r="F2438" s="269" t="s">
        <v>4774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4793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4793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4793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4793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4793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4793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4793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4793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4793</v>
      </c>
    </row>
    <row r="2454" spans="1:14" x14ac:dyDescent="0.3">
      <c r="A2454" s="58">
        <v>2454</v>
      </c>
      <c r="B2454" s="264">
        <v>45996</v>
      </c>
      <c r="C2454" s="292" t="s">
        <v>4562</v>
      </c>
      <c r="E2454" s="292" t="s">
        <v>4563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4793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4793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4793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4793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4793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4793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4793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4793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4793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4793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4793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4793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4793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4793</v>
      </c>
    </row>
    <row r="2477" spans="1:14" x14ac:dyDescent="0.3">
      <c r="A2477" s="58">
        <v>2477</v>
      </c>
      <c r="B2477" s="264">
        <v>46000</v>
      </c>
      <c r="C2477" s="292" t="s">
        <v>4558</v>
      </c>
      <c r="E2477" s="292" t="s">
        <v>4559</v>
      </c>
      <c r="F2477" s="269" t="s">
        <v>4560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4793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4793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4793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4536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4538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4540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4793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4793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4793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4793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4793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4793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4793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4793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4550</v>
      </c>
      <c r="F2499" s="269" t="s">
        <v>4549</v>
      </c>
      <c r="G2499" s="265">
        <v>850000</v>
      </c>
      <c r="H2499" s="269">
        <v>1</v>
      </c>
      <c r="K2499" s="265">
        <v>850000</v>
      </c>
      <c r="N2499" t="s">
        <v>4793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4793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4553</v>
      </c>
      <c r="N2501" t="s">
        <v>4793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4555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4556</v>
      </c>
      <c r="N2504" t="s">
        <v>4793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4561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4793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4567</v>
      </c>
      <c r="F2509" s="269" t="s">
        <v>4566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4793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4570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4793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4793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4793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4793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4793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4574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4575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4793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4793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4793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4631</v>
      </c>
      <c r="G2521" s="265">
        <v>850000</v>
      </c>
      <c r="H2521" s="269">
        <v>1</v>
      </c>
      <c r="K2521" s="265">
        <v>850000</v>
      </c>
      <c r="N2521" t="s">
        <v>4793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4638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4639</v>
      </c>
      <c r="G2524" s="265">
        <v>250000</v>
      </c>
      <c r="H2524" s="269">
        <v>1</v>
      </c>
      <c r="K2524" s="265">
        <v>250000</v>
      </c>
      <c r="N2524" t="s">
        <v>4793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4793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4793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4793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4793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4793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4793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4793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4793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4793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4793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4793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4793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4793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4793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4793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4793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4651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4793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4793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4793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4793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4793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4793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4793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4793</v>
      </c>
    </row>
    <row r="2553" spans="1:14" x14ac:dyDescent="0.3">
      <c r="A2553" s="58">
        <v>2553</v>
      </c>
      <c r="B2553" s="264">
        <v>46008</v>
      </c>
      <c r="C2553" s="292" t="s">
        <v>4680</v>
      </c>
      <c r="D2553" s="295" t="s">
        <v>4074</v>
      </c>
      <c r="E2553" s="292" t="s">
        <v>4681</v>
      </c>
      <c r="F2553" s="269" t="s">
        <v>4682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4793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4793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4793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4793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4793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4793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4669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4793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4793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4793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4793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4793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4793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4793</v>
      </c>
    </row>
    <row r="2569" spans="1:14" x14ac:dyDescent="0.3">
      <c r="A2569" s="58">
        <v>2569</v>
      </c>
      <c r="B2569" s="264">
        <v>46009</v>
      </c>
      <c r="C2569" s="292" t="s">
        <v>4669</v>
      </c>
      <c r="E2569" s="292" t="s">
        <v>4678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4793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4793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4793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4793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4793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4793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4793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4793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4701</v>
      </c>
      <c r="F2588" s="269" t="s">
        <v>4700</v>
      </c>
      <c r="G2588" s="265">
        <v>22000</v>
      </c>
      <c r="H2588" s="269">
        <v>1</v>
      </c>
      <c r="K2588" s="265">
        <v>22000</v>
      </c>
      <c r="N2588" t="s">
        <v>4793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4793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4793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4793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4703</v>
      </c>
      <c r="G2592" s="265">
        <v>10000</v>
      </c>
      <c r="H2592" s="269">
        <v>2</v>
      </c>
      <c r="K2592" s="265">
        <v>20000</v>
      </c>
      <c r="N2592" t="s">
        <v>4793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4793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4793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4793</v>
      </c>
    </row>
    <row r="2596" spans="1:14" x14ac:dyDescent="0.3">
      <c r="A2596" s="58">
        <v>2596</v>
      </c>
      <c r="B2596" s="264">
        <v>46013</v>
      </c>
      <c r="C2596" s="292" t="s">
        <v>4669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4793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4793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4793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4793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4793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4793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4715</v>
      </c>
      <c r="F2607" s="269" t="s">
        <v>4714</v>
      </c>
      <c r="G2607" s="265">
        <v>600000</v>
      </c>
      <c r="H2607" s="269">
        <v>1</v>
      </c>
      <c r="K2607" s="265">
        <v>600000</v>
      </c>
      <c r="N2607" t="s">
        <v>4793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4793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4793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4793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4793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4669</v>
      </c>
      <c r="E2613" s="292" t="s">
        <v>4725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4793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4793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4793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4793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4638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4793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4793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4793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4793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4793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4743</v>
      </c>
      <c r="N2634" t="s">
        <v>4793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4793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4746</v>
      </c>
      <c r="N2636" t="s">
        <v>4793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4793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4793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4793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4751</v>
      </c>
      <c r="N2640" t="s">
        <v>4793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4753</v>
      </c>
      <c r="N2641" t="s">
        <v>4793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4793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4793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4793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4793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4760</v>
      </c>
      <c r="N2650" t="s">
        <v>4793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4765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4767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4769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4771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4777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4780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4807</v>
      </c>
      <c r="E2676" s="292" t="s">
        <v>4808</v>
      </c>
      <c r="F2676" s="269" t="s">
        <v>4809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4777</v>
      </c>
      <c r="E2681" s="292" t="s">
        <v>4790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4780</v>
      </c>
      <c r="E2682" s="292" t="s">
        <v>4791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4802</v>
      </c>
      <c r="E2685" s="292" t="s">
        <v>4803</v>
      </c>
      <c r="F2685" s="269" t="s">
        <v>4804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4798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4805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4806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4810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4817</v>
      </c>
      <c r="F2704" s="269" t="s">
        <v>4816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4536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4820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4669</v>
      </c>
      <c r="E2710" s="292" t="s">
        <v>4161</v>
      </c>
      <c r="F2710" s="269" t="s">
        <v>4822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4669</v>
      </c>
      <c r="E2711" s="292" t="s">
        <v>4823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4827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4669</v>
      </c>
      <c r="E2718" s="292" t="s">
        <v>4829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4834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4846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4846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4838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4841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4844</v>
      </c>
      <c r="E2735" s="292" t="s">
        <v>4847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4849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4852</v>
      </c>
      <c r="F2738" s="269" t="s">
        <v>4851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4884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4924</v>
      </c>
      <c r="D2742" s="295" t="s">
        <v>4074</v>
      </c>
      <c r="E2742" s="292" t="s">
        <v>4925</v>
      </c>
      <c r="F2742" s="269" t="s">
        <v>4926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4820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4864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4884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4658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4659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4859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4745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4879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4902</v>
      </c>
      <c r="E2770" s="292" t="s">
        <v>4903</v>
      </c>
      <c r="F2770" s="269" t="s">
        <v>4904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4882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4859</v>
      </c>
      <c r="E2776" s="292" t="s">
        <v>4886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4887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4893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4907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4791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4927</v>
      </c>
      <c r="D2797" s="295" t="s">
        <v>4074</v>
      </c>
      <c r="E2797" s="292" t="s">
        <v>4928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4916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4918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4724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4727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4939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4940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4942</v>
      </c>
      <c r="F2822" s="269" t="s">
        <v>4950</v>
      </c>
      <c r="G2822" s="265">
        <v>1200000</v>
      </c>
      <c r="H2822" s="269">
        <v>1</v>
      </c>
      <c r="K2822" s="265">
        <v>1200000</v>
      </c>
      <c r="M2822" s="292" t="s">
        <v>4943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4946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4955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4827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4962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4964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4966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4966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4955</v>
      </c>
      <c r="E2844" s="292" t="s">
        <v>4968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4841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4969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4970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4971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4972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J18" sqref="C14:J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46045</v>
      </c>
      <c r="B3" s="235" t="s">
        <v>1123</v>
      </c>
      <c r="C3" s="286">
        <f>SUMIF($B:$B,A3,I:I)</f>
        <v>5030000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1684500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80775000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4777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4780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4777</v>
      </c>
      <c r="D26" s="112" t="s">
        <v>4790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4780</v>
      </c>
      <c r="D27" s="112" t="s">
        <v>4791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4794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4798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4805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4806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4810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4817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4536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4820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4669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4669</v>
      </c>
      <c r="D56" s="113" t="s">
        <v>4823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4669</v>
      </c>
      <c r="D63" s="113" t="s">
        <v>4829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4834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4844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4844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4838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4841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4844</v>
      </c>
      <c r="D80" s="113" t="s">
        <v>4847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4849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4852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4843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4820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4658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4659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4859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4879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4880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4882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4859</v>
      </c>
      <c r="D121" s="113" t="s">
        <v>4886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4887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4891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4893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4907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4791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4916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4724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4727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4939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4940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4942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4955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4966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4966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4955</v>
      </c>
      <c r="D189" s="113" t="s">
        <v>4968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4841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4969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4970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4971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4972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200" spans="1:10" ht="18" customHeight="1" x14ac:dyDescent="0.3">
      <c r="I200" s="126"/>
    </row>
    <row r="201" spans="1:10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3455000</v>
      </c>
      <c r="D2" s="58">
        <f t="shared" ref="D2:D65" si="0">RANK(C2,C:C,0)</f>
        <v>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19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31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8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41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33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13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47</v>
      </c>
    </row>
    <row r="11" spans="1:6" x14ac:dyDescent="0.3">
      <c r="B11" s="58" t="s">
        <v>1324</v>
      </c>
      <c r="C11" s="301">
        <f>SUMIF(BTS_매출관리!C:C,B11,BTS_매출관리!I:I)</f>
        <v>1275000</v>
      </c>
      <c r="D11" s="58">
        <f t="shared" si="0"/>
        <v>22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47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21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45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47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47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47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14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16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47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34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40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47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43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47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47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47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47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47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47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47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23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47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45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16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29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43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47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47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47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47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47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47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10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18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47</v>
      </c>
    </row>
    <row r="60" spans="2:7" x14ac:dyDescent="0.3">
      <c r="B60" s="47" t="s">
        <v>1298</v>
      </c>
      <c r="C60" s="302">
        <f>SUMIF(BTS_매출관리!C:C,B60,BTS_매출관리!I:I)</f>
        <v>2183500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11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23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47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14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26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20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6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47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36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47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39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35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11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36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47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23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30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32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36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47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42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47</v>
      </c>
    </row>
    <row r="188" spans="2:4" x14ac:dyDescent="0.3">
      <c r="C188" s="52">
        <f>SUMIF(BTS_매출관리!C:C,B188,BTS_매출관리!I:I)</f>
        <v>0</v>
      </c>
      <c r="D188">
        <f t="shared" si="2"/>
        <v>47</v>
      </c>
    </row>
    <row r="189" spans="2:4" x14ac:dyDescent="0.3">
      <c r="C189" s="52">
        <f>SUMIF(BTS_매출관리!C:C,B189,BTS_매출관리!I:I)</f>
        <v>0</v>
      </c>
      <c r="D189">
        <f t="shared" si="2"/>
        <v>47</v>
      </c>
    </row>
    <row r="190" spans="2:4" x14ac:dyDescent="0.3">
      <c r="C190" s="52">
        <f>SUMIF(BTS_매출관리!C:C,B190,BTS_매출관리!I:I)</f>
        <v>0</v>
      </c>
      <c r="D190">
        <f t="shared" si="2"/>
        <v>47</v>
      </c>
    </row>
    <row r="191" spans="2:4" x14ac:dyDescent="0.3">
      <c r="C191" s="52">
        <f>SUMIF(BTS_매출관리!C:C,B191,BTS_매출관리!I:I)</f>
        <v>0</v>
      </c>
      <c r="D191">
        <f t="shared" si="2"/>
        <v>47</v>
      </c>
    </row>
    <row r="192" spans="2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6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1486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4528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4529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4530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4531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4532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4533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4534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4535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4541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4542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4543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4544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4545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4546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4551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4552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4554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4557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4565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4568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4571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4572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4573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4628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4629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4630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4632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4640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4641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4642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4643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4644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4645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4646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4647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4648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4649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4650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4655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4656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4660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4662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4663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4664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4665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4666</v>
      </c>
    </row>
    <row r="1321" spans="1:4" x14ac:dyDescent="0.3">
      <c r="A1321">
        <v>1345</v>
      </c>
      <c r="B1321" s="13">
        <v>46009</v>
      </c>
      <c r="C1321" t="s">
        <v>4669</v>
      </c>
      <c r="D1321" t="s">
        <v>4672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4673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4674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4675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4676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4677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4687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4688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4689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4690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4691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4699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4702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4704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4705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4706</v>
      </c>
    </row>
    <row r="1338" spans="1:4" x14ac:dyDescent="0.3">
      <c r="A1338">
        <v>1362</v>
      </c>
      <c r="B1338" s="13">
        <v>46013</v>
      </c>
      <c r="C1338" t="s">
        <v>4669</v>
      </c>
      <c r="D1338" t="s">
        <v>4707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4708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4710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4716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4717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4719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4720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4721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4722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4723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4729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4730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4731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4732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4736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4737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4738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4740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4741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4744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4748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4749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4752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4754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4755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4757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4758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4759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4761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4768</v>
      </c>
    </row>
    <row r="1368" spans="1:4" x14ac:dyDescent="0.3">
      <c r="A1368">
        <v>1392</v>
      </c>
      <c r="B1368" s="13">
        <v>46024</v>
      </c>
      <c r="C1368" t="s">
        <v>4777</v>
      </c>
      <c r="D1368" t="s">
        <v>4783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4784</v>
      </c>
    </row>
    <row r="1370" spans="1:4" x14ac:dyDescent="0.3">
      <c r="A1370">
        <v>1394</v>
      </c>
      <c r="B1370" s="13">
        <v>46024</v>
      </c>
      <c r="C1370" t="s">
        <v>4780</v>
      </c>
      <c r="D1370" t="s">
        <v>4785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4786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4787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4788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4789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4792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4795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4796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4797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4799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4800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4801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4811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4812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4813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4814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4815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4818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4819</v>
      </c>
    </row>
    <row r="1389" spans="1:4" x14ac:dyDescent="0.3">
      <c r="A1389">
        <v>1413</v>
      </c>
      <c r="B1389" s="13">
        <v>46029</v>
      </c>
      <c r="C1389" t="s">
        <v>4669</v>
      </c>
      <c r="D1389" t="s">
        <v>4824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4825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4826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4828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4835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4836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4837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4839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4840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4848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4850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4853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4854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4855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4856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4857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4858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4865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4866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4867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4868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4869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4870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4871</v>
      </c>
    </row>
    <row r="1413" spans="1:4" x14ac:dyDescent="0.3">
      <c r="A1413">
        <v>1437</v>
      </c>
      <c r="B1413" s="13">
        <v>46034</v>
      </c>
      <c r="C1413" t="s">
        <v>4859</v>
      </c>
      <c r="D1413" t="s">
        <v>4872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4873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4874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4875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4876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4877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4878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4889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4914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4915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4932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4933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4934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4935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4936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4937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4938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4941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4944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4945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4947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4948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4949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4952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4953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4954</v>
      </c>
    </row>
    <row r="1455" spans="1:4" x14ac:dyDescent="0.3">
      <c r="A1455">
        <v>1479</v>
      </c>
      <c r="B1455" s="13">
        <v>46045</v>
      </c>
      <c r="C1455" t="s">
        <v>4955</v>
      </c>
      <c r="D1455" t="s">
        <v>4960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4961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4963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4965</v>
      </c>
    </row>
    <row r="1459" spans="1:4" x14ac:dyDescent="0.3">
      <c r="A1459">
        <v>1483</v>
      </c>
      <c r="B1459" s="13">
        <v>46045</v>
      </c>
      <c r="C1459" t="s">
        <v>4966</v>
      </c>
      <c r="D1459" t="s">
        <v>4967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4975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90" sqref="H2:H19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219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4973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4973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4973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4830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4973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4756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J19" t="s">
        <v>4974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4899</v>
      </c>
      <c r="H20" s="194">
        <f>SUMIF(주문_리스트!C:C,거래처!B20,주문_리스트!K:K)+SUMIF(주문_리스트!C:C,거래처!B20,주문_리스트!L:L)-10000</f>
        <v>384999.69999999925</v>
      </c>
      <c r="I20" s="52" t="s">
        <v>4973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4923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4537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4973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4696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4973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3455000</v>
      </c>
      <c r="I37" s="52" t="s">
        <v>4973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4973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4698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1815000</v>
      </c>
      <c r="I43" s="52" t="s">
        <v>4973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1200000</v>
      </c>
      <c r="I51" s="52" t="s">
        <v>4973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4973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350000</v>
      </c>
      <c r="I55" s="52" t="s">
        <v>4973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4973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4973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4973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1275000</v>
      </c>
      <c r="I76" s="52" t="s">
        <v>4973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4973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4693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4973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4679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4973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715000</v>
      </c>
      <c r="I100" s="52" t="s">
        <v>4973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4770</v>
      </c>
    </row>
    <row r="102" spans="1:9" hidden="1" x14ac:dyDescent="0.3">
      <c r="A102" s="47">
        <v>101</v>
      </c>
      <c r="B102" t="s">
        <v>1346</v>
      </c>
      <c r="C102" t="s">
        <v>4895</v>
      </c>
      <c r="E102" t="s">
        <v>4896</v>
      </c>
      <c r="F102" t="s">
        <v>4897</v>
      </c>
      <c r="G102" t="s">
        <v>4898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4923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4527</v>
      </c>
      <c r="H108" s="194">
        <f>SUMIF(주문_리스트!C:C,거래처!B108,주문_리스트!K:K)+SUMIF(주문_리스트!C:C,거래처!B108,주문_리스트!L:L)</f>
        <v>0</v>
      </c>
      <c r="I108" s="52" t="s">
        <v>4652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4973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4973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4770</v>
      </c>
    </row>
    <row r="115" spans="1:9" hidden="1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4698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4830</v>
      </c>
    </row>
    <row r="119" spans="1:9" hidden="1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4526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300000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4845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4633</v>
      </c>
      <c r="C140" t="s">
        <v>4634</v>
      </c>
      <c r="E140" t="s">
        <v>4635</v>
      </c>
      <c r="F140" t="s">
        <v>4636</v>
      </c>
      <c r="G140" t="s">
        <v>4637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300000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4923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4692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4756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hidden="1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hidden="1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4973</v>
      </c>
    </row>
    <row r="191" spans="1:9" hidden="1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4547</v>
      </c>
    </row>
    <row r="201" spans="1:9" hidden="1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hidden="1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4669</v>
      </c>
      <c r="C212" t="s">
        <v>4670</v>
      </c>
      <c r="E212" t="s">
        <v>4671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4777</v>
      </c>
      <c r="C213" t="s">
        <v>4778</v>
      </c>
      <c r="E213" t="s">
        <v>4779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4780</v>
      </c>
      <c r="C214" t="s">
        <v>4781</v>
      </c>
      <c r="E214" t="s">
        <v>4782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4860</v>
      </c>
      <c r="C215" t="s">
        <v>4861</v>
      </c>
      <c r="E215" t="s">
        <v>4862</v>
      </c>
      <c r="F215" t="s">
        <v>4863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4905</v>
      </c>
      <c r="E216" t="s">
        <v>4906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4956</v>
      </c>
      <c r="C217" t="s">
        <v>4957</v>
      </c>
      <c r="E217" t="s">
        <v>4958</v>
      </c>
      <c r="F217" t="s">
        <v>4959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4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288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-152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-69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-77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-77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-59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4821</v>
      </c>
      <c r="D88" s="288" t="s">
        <v>1714</v>
      </c>
      <c r="E88" s="288" t="s">
        <v>4821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4711</v>
      </c>
      <c r="D89" s="288" t="s">
        <v>1715</v>
      </c>
      <c r="E89" s="288" t="s">
        <v>4711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4831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-81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-152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4654</v>
      </c>
      <c r="D141" s="288" t="s">
        <v>4653</v>
      </c>
      <c r="E141" s="288" t="s">
        <v>4654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4930</v>
      </c>
      <c r="D205" s="288" t="s">
        <v>4929</v>
      </c>
      <c r="E205" s="288" t="s">
        <v>4930</v>
      </c>
      <c r="F205" s="52">
        <v>900000</v>
      </c>
      <c r="H205">
        <v>0</v>
      </c>
      <c r="I205" s="52" t="s">
        <v>4931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4549</v>
      </c>
      <c r="D263" s="288" t="s">
        <v>4550</v>
      </c>
      <c r="E263" s="288" t="s">
        <v>4549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4566</v>
      </c>
      <c r="D264" s="288" t="s">
        <v>4567</v>
      </c>
      <c r="E264" s="288" t="s">
        <v>4566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4569</v>
      </c>
      <c r="D265" s="288" t="s">
        <v>4570</v>
      </c>
      <c r="E265" s="288" t="s">
        <v>4569</v>
      </c>
      <c r="F265" s="52">
        <v>650000</v>
      </c>
    </row>
    <row r="266" spans="1:9" x14ac:dyDescent="0.3">
      <c r="A266">
        <v>269</v>
      </c>
      <c r="D266" s="288" t="s">
        <v>4631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4657</v>
      </c>
      <c r="D267" s="288" t="s">
        <v>4658</v>
      </c>
      <c r="E267" s="288" t="s">
        <v>4657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4659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4683</v>
      </c>
      <c r="D270" s="288" t="s">
        <v>3883</v>
      </c>
      <c r="E270" s="288" t="s">
        <v>4683</v>
      </c>
      <c r="F270" s="52">
        <v>70000</v>
      </c>
      <c r="G270" s="52">
        <v>40000</v>
      </c>
      <c r="I270" s="52" t="s">
        <v>4684</v>
      </c>
    </row>
    <row r="271" spans="1:9" x14ac:dyDescent="0.3">
      <c r="A271">
        <v>274</v>
      </c>
      <c r="B271">
        <v>3</v>
      </c>
      <c r="C271" s="288" t="s">
        <v>4700</v>
      </c>
      <c r="D271" s="288" t="s">
        <v>4701</v>
      </c>
      <c r="E271" s="288" t="s">
        <v>4700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4712</v>
      </c>
      <c r="D272" s="288" t="s">
        <v>4713</v>
      </c>
      <c r="E272" s="288" t="s">
        <v>4712</v>
      </c>
    </row>
    <row r="273" spans="1:7" x14ac:dyDescent="0.3">
      <c r="A273">
        <v>276</v>
      </c>
      <c r="B273">
        <v>1</v>
      </c>
      <c r="C273" s="288" t="s">
        <v>4714</v>
      </c>
      <c r="D273" s="288" t="s">
        <v>4715</v>
      </c>
      <c r="E273" s="288" t="s">
        <v>4714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4794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4816</v>
      </c>
      <c r="D275" s="288" t="s">
        <v>4817</v>
      </c>
      <c r="E275" s="288" t="s">
        <v>4816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4822</v>
      </c>
      <c r="D276" s="288" t="s">
        <v>4161</v>
      </c>
      <c r="E276" s="288" t="s">
        <v>4822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4832</v>
      </c>
      <c r="D277" s="288" t="s">
        <v>4833</v>
      </c>
      <c r="E277" s="288" t="s">
        <v>4832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4838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4842</v>
      </c>
      <c r="D279" s="288" t="s">
        <v>4843</v>
      </c>
      <c r="E279" s="288" t="s">
        <v>4842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4851</v>
      </c>
      <c r="D280" s="288" t="s">
        <v>4852</v>
      </c>
      <c r="E280" s="288" t="s">
        <v>4851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4890</v>
      </c>
      <c r="D281" s="288" t="s">
        <v>4891</v>
      </c>
      <c r="E281" s="288" t="s">
        <v>4890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4900</v>
      </c>
      <c r="D282" s="288" t="s">
        <v>4901</v>
      </c>
      <c r="E282" s="288" t="s">
        <v>4900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4940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4942</v>
      </c>
      <c r="E284" s="288" t="s">
        <v>2422</v>
      </c>
      <c r="F284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4605</v>
      </c>
      <c r="C1" s="307" t="s">
        <v>4578</v>
      </c>
      <c r="D1" s="309"/>
    </row>
    <row r="2" spans="1:4" ht="17.25" x14ac:dyDescent="0.3">
      <c r="A2" s="309"/>
      <c r="B2" s="307" t="s">
        <v>4606</v>
      </c>
      <c r="C2" s="307" t="s">
        <v>4577</v>
      </c>
      <c r="D2" s="309"/>
    </row>
    <row r="3" spans="1:4" ht="17.25" x14ac:dyDescent="0.3">
      <c r="A3" s="309"/>
      <c r="B3" s="307" t="s">
        <v>4607</v>
      </c>
      <c r="C3" s="307" t="s">
        <v>4579</v>
      </c>
      <c r="D3" s="309"/>
    </row>
    <row r="4" spans="1:4" ht="17.25" x14ac:dyDescent="0.3">
      <c r="A4" s="309"/>
      <c r="B4" s="307" t="s">
        <v>4608</v>
      </c>
      <c r="C4" s="307" t="s">
        <v>4580</v>
      </c>
      <c r="D4" s="309"/>
    </row>
    <row r="5" spans="1:4" ht="17.25" x14ac:dyDescent="0.3">
      <c r="A5" s="309"/>
      <c r="B5" s="307" t="s">
        <v>4609</v>
      </c>
      <c r="C5" s="307" t="s">
        <v>4581</v>
      </c>
      <c r="D5" s="309"/>
    </row>
    <row r="6" spans="1:4" ht="17.25" x14ac:dyDescent="0.3">
      <c r="A6" s="309"/>
      <c r="B6" s="307" t="s">
        <v>4610</v>
      </c>
      <c r="C6" s="307" t="s">
        <v>4582</v>
      </c>
      <c r="D6" s="309"/>
    </row>
    <row r="7" spans="1:4" ht="17.25" x14ac:dyDescent="0.3">
      <c r="A7" s="309"/>
      <c r="B7" s="307" t="s">
        <v>4611</v>
      </c>
      <c r="C7" s="307" t="s">
        <v>4583</v>
      </c>
      <c r="D7" s="309"/>
    </row>
    <row r="8" spans="1:4" ht="17.25" x14ac:dyDescent="0.3">
      <c r="A8" s="309"/>
      <c r="B8" s="307" t="s">
        <v>4612</v>
      </c>
      <c r="C8" s="307" t="s">
        <v>4584</v>
      </c>
      <c r="D8" s="309"/>
    </row>
    <row r="9" spans="1:4" ht="17.25" x14ac:dyDescent="0.3">
      <c r="A9" s="309"/>
      <c r="B9" s="307" t="s">
        <v>4613</v>
      </c>
      <c r="C9" s="307" t="s">
        <v>4585</v>
      </c>
      <c r="D9" s="309"/>
    </row>
    <row r="10" spans="1:4" ht="17.25" x14ac:dyDescent="0.3">
      <c r="A10" s="309"/>
      <c r="B10" s="307" t="s">
        <v>4608</v>
      </c>
      <c r="C10" s="307" t="s">
        <v>4586</v>
      </c>
      <c r="D10" s="309"/>
    </row>
    <row r="11" spans="1:4" ht="17.25" x14ac:dyDescent="0.3">
      <c r="A11" s="309"/>
      <c r="B11" s="307" t="s">
        <v>4614</v>
      </c>
      <c r="C11" s="307" t="s">
        <v>4587</v>
      </c>
      <c r="D11" s="309"/>
    </row>
    <row r="12" spans="1:4" ht="17.25" x14ac:dyDescent="0.3">
      <c r="A12" s="309"/>
      <c r="B12" s="307" t="s">
        <v>4615</v>
      </c>
      <c r="C12" s="307" t="s">
        <v>4588</v>
      </c>
      <c r="D12" s="309"/>
    </row>
    <row r="13" spans="1:4" ht="17.25" x14ac:dyDescent="0.3">
      <c r="A13" s="309"/>
      <c r="B13" s="307" t="s">
        <v>4616</v>
      </c>
      <c r="C13" s="307" t="s">
        <v>4589</v>
      </c>
      <c r="D13" s="309"/>
    </row>
    <row r="14" spans="1:4" ht="17.25" x14ac:dyDescent="0.3">
      <c r="A14" s="309"/>
      <c r="B14" s="307" t="s">
        <v>4617</v>
      </c>
      <c r="C14" s="307" t="s">
        <v>4590</v>
      </c>
      <c r="D14" s="309"/>
    </row>
    <row r="15" spans="1:4" ht="17.25" x14ac:dyDescent="0.3">
      <c r="A15" s="309"/>
      <c r="B15" s="307" t="s">
        <v>4618</v>
      </c>
      <c r="C15" s="307" t="s">
        <v>4591</v>
      </c>
      <c r="D15" s="309"/>
    </row>
    <row r="16" spans="1:4" ht="17.25" x14ac:dyDescent="0.3">
      <c r="A16" s="309"/>
      <c r="B16" s="307" t="s">
        <v>4619</v>
      </c>
      <c r="C16" s="307" t="s">
        <v>4592</v>
      </c>
      <c r="D16" s="309"/>
    </row>
    <row r="17" spans="1:4" ht="17.25" x14ac:dyDescent="0.3">
      <c r="A17" s="309"/>
      <c r="B17" s="307" t="s">
        <v>4620</v>
      </c>
      <c r="C17" s="307" t="s">
        <v>4593</v>
      </c>
      <c r="D17" s="309"/>
    </row>
    <row r="18" spans="1:4" ht="17.25" x14ac:dyDescent="0.3">
      <c r="A18" s="309"/>
      <c r="B18" s="307" t="s">
        <v>4621</v>
      </c>
      <c r="C18" s="307" t="s">
        <v>4594</v>
      </c>
      <c r="D18" s="309"/>
    </row>
    <row r="19" spans="1:4" ht="17.25" x14ac:dyDescent="0.3">
      <c r="A19" s="309"/>
      <c r="B19" s="307" t="s">
        <v>4622</v>
      </c>
      <c r="C19" s="307" t="s">
        <v>4595</v>
      </c>
      <c r="D19" s="309"/>
    </row>
    <row r="20" spans="1:4" ht="17.25" x14ac:dyDescent="0.3">
      <c r="A20" s="309"/>
      <c r="B20" s="307" t="s">
        <v>4623</v>
      </c>
      <c r="C20" s="307" t="s">
        <v>4596</v>
      </c>
      <c r="D20" s="309"/>
    </row>
    <row r="21" spans="1:4" ht="17.25" x14ac:dyDescent="0.3">
      <c r="A21" s="309"/>
      <c r="B21" s="307" t="s">
        <v>4624</v>
      </c>
      <c r="C21" s="307" t="s">
        <v>4597</v>
      </c>
      <c r="D21" s="309"/>
    </row>
    <row r="22" spans="1:4" ht="17.25" x14ac:dyDescent="0.3">
      <c r="A22" s="309"/>
      <c r="B22" s="307" t="s">
        <v>4625</v>
      </c>
      <c r="C22" s="307" t="s">
        <v>4598</v>
      </c>
      <c r="D22" s="309"/>
    </row>
    <row r="23" spans="1:4" ht="17.25" x14ac:dyDescent="0.3">
      <c r="A23" s="309"/>
      <c r="B23" s="307" t="s">
        <v>4626</v>
      </c>
      <c r="C23" s="307" t="s">
        <v>4599</v>
      </c>
      <c r="D23" s="309"/>
    </row>
    <row r="24" spans="1:4" ht="17.25" x14ac:dyDescent="0.3">
      <c r="A24" s="309"/>
      <c r="B24" s="307" t="s">
        <v>4627</v>
      </c>
      <c r="C24" s="307" t="s">
        <v>4600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4601</v>
      </c>
      <c r="D26" s="309"/>
    </row>
    <row r="27" spans="1:4" ht="17.25" x14ac:dyDescent="0.3">
      <c r="A27" s="309"/>
      <c r="B27" s="307"/>
      <c r="C27" s="307" t="s">
        <v>4602</v>
      </c>
      <c r="D27" s="309"/>
    </row>
    <row r="28" spans="1:4" ht="17.25" x14ac:dyDescent="0.3">
      <c r="A28" s="309"/>
      <c r="B28" s="307"/>
      <c r="C28" s="307" t="s">
        <v>4603</v>
      </c>
      <c r="D28" s="309"/>
    </row>
    <row r="29" spans="1:4" ht="17.25" x14ac:dyDescent="0.3">
      <c r="A29" s="309"/>
      <c r="B29" s="307"/>
      <c r="C29" s="307" t="s">
        <v>4604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2026-01-23T10:52:34Z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