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6BCE7E8-1DB9-4515-A5D7-AB648F46A69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<sst xmlns="http://schemas.openxmlformats.org/spreadsheetml/2006/main" count="15281" uniqueCount="4991">
  <si>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</si>
  <si>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</si>
  <si>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</si>
  <si>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</si>
  <si>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</si>
  <si>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</si>
  <si>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</si>
  <si>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</si>
  <si>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</si>
  <si>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</si>
  <si>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</si>
  <si>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</si>
  <si>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</si>
  <si>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</si>
  <si>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</si>
  <si>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</si>
  <si>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</si>
  <si>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</si>
  <si>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</si>
  <si>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</si>
  <si>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</si>
  <si>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</si>
  <si>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</si>
  <si>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</si>
  <si>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</si>
  <si>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</si>
  <si>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</si>
  <si>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</si>
  <si>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</si>
  <si>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</si>
  <si>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</si>
  <si>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</si>
  <si>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</si>
  <si>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</si>
  <si>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</si>
  <si>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</si>
  <si>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</si>
  <si>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</si>
  <si>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</si>
  <si>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</si>
  <si>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</si>
  <si>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</si>
  <si>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</si>
  <si>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</si>
  <si>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</si>
  <si>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</si>
  <si>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</si>
  <si>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</si>
  <si>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</si>
  <si>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</si>
  <si>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</si>
  <si>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</si>
  <si>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</si>
  <si>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</si>
  <si>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</si>
  <si>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</si>
  <si>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</si>
  <si>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</si>
  <si>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</si>
  <si>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</si>
  <si>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</si>
  <si>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</si>
  <si>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</si>
  <si>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</si>
  <si>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</si>
  <si>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</si>
  <si>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</si>
  <si>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</si>
  <si>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</si>
  <si>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</si>
  <si>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</si>
  <si>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</si>
  <si>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</si>
  <si>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</si>
  <si>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</si>
  <si>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</si>
  <si>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</si>
  <si>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</si>
  <si>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</si>
  <si>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</si>
  <si>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</si>
  <si>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</si>
  <si>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</si>
  <si>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</si>
  <si>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</si>
  <si>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</si>
  <si>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</si>
  <si>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</si>
  <si>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</si>
  <si>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</si>
  <si>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</si>
  <si>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</si>
  <si>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</si>
  <si>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</si>
  <si>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</si>
  <si>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</si>
  <si>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</si>
  <si>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</si>
  <si>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</si>
  <si>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</si>
  <si>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</si>
  <si>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</si>
  <si>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</si>
  <si>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</si>
  <si>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</si>
  <si>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</si>
  <si>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</si>
  <si>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</si>
  <si>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</si>
  <si>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</si>
  <si>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</si>
  <si>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</si>
  <si>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</si>
  <si>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</si>
  <si>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</si>
  <si>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</si>
  <si>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</si>
  <si>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</si>
  <si>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</si>
  <si>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</si>
  <si>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</si>
  <si>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</si>
  <si>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</si>
  <si>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</si>
  <si>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</si>
  <si>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</si>
  <si>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</si>
  <si>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</si>
  <si>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</si>
  <si>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</si>
  <si>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</si>
  <si>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</si>
  <si>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</si>
  <si>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</si>
  <si>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</si>
  <si>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</si>
  <si>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</si>
  <si>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</si>
  <si>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</si>
  <si>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</si>
  <si>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</si>
  <si>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</si>
  <si>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</si>
  <si>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</si>
  <si>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</si>
  <si>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</si>
  <si>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</si>
  <si>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</si>
  <si>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</si>
  <si>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</si>
  <si>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</si>
  <si>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</si>
  <si>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</si>
  <si>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</si>
  <si>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</si>
  <si>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</si>
  <si>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</si>
  <si>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</si>
  <si>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</si>
  <si>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</si>
  <si>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</si>
  <si>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</si>
  <si>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</si>
  <si>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</si>
  <si>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</si>
  <si>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</si>
  <si>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</si>
  <si>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</si>
  <si>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</si>
  <si>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</si>
  <si>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</si>
  <si>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</si>
  <si>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</si>
  <si>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</si>
  <si>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</si>
  <si>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</si>
  <si>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</si>
  <si>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</si>
  <si>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</si>
  <si>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</si>
  <si>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</si>
  <si>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</si>
  <si>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</si>
  <si>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</si>
  <si>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</si>
  <si>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</si>
  <si>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</si>
  <si>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</si>
  <si>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</si>
  <si>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</si>
  <si>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</si>
  <si>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</si>
  <si>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</si>
  <si>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</si>
  <si>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</si>
  <si>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</si>
  <si>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</si>
  <si>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</si>
  <si>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</si>
  <si>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</si>
  <si>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</si>
  <si>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</si>
  <si>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</si>
  <si>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</si>
  <si>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</si>
  <si>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</si>
  <si>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</si>
  <si>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</si>
  <si>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</si>
  <si>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</si>
  <si>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</si>
  <si>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</si>
  <si>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</si>
  <si>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</si>
  <si>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</si>
  <si>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</si>
  <si>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</si>
  <si>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</si>
  <si>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</si>
  <si>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</si>
  <si>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</si>
  <si>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</si>
  <si>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</si>
  <si>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</si>
  <si>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</si>
  <si>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</si>
  <si>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</si>
  <si>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</si>
  <si>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</si>
  <si>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</si>
  <si>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</si>
  <si>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</si>
  <si>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</si>
  <si>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</si>
  <si>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</si>
  <si>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</si>
  <si>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</si>
  <si>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</si>
  <si>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</si>
  <si>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</si>
  <si>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</si>
  <si>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</si>
  <si>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</si>
  <si>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</si>
  <si>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</si>
  <si>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</si>
  <si>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</si>
  <si>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</si>
  <si>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</si>
  <si>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</si>
  <si>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</si>
  <si>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</si>
  <si>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</si>
  <si>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</si>
  <si>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</si>
  <si>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</si>
  <si>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</si>
  <si>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</si>
  <si>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</si>
  <si>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</si>
  <si>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</si>
  <si>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</si>
  <si>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</si>
  <si>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</si>
  <si>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</si>
  <si>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</si>
  <si>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</si>
  <si>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</si>
  <si>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</si>
  <si>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</si>
  <si>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</si>
  <si>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</si>
  <si>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</si>
  <si>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</si>
  <si>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</si>
  <si>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</si>
  <si>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</si>
  <si>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</si>
  <si>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</si>
  <si>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</si>
  <si>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</si>
  <si>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</si>
  <si>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</si>
  <si>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</si>
  <si>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</si>
  <si>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</si>
  <si>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</si>
  <si>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</si>
  <si>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</si>
  <si>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</si>
  <si>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</si>
  <si>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</si>
  <si>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</si>
  <si>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</si>
  <si>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</si>
  <si>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</si>
  <si>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</si>
  <si>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</si>
  <si>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</si>
  <si>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</si>
  <si>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</si>
  <si>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</si>
  <si>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</si>
  <si>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</si>
  <si>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</si>
  <si>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</si>
  <si>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</si>
  <si>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</si>
  <si>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</si>
  <si>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</si>
  <si>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</si>
  <si>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</si>
  <si>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</si>
  <si>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</si>
  <si>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</si>
  <si>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</si>
  <si>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</si>
  <si>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</si>
  <si>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</si>
  <si>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</si>
  <si>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</si>
  <si>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</si>
  <si>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</si>
  <si>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</si>
  <si>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</si>
  <si>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</si>
  <si>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</si>
  <si>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</si>
  <si>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</si>
  <si>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</si>
  <si>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</si>
  <si>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</si>
  <si>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</si>
  <si>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</si>
  <si>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</si>
  <si>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</si>
  <si>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</si>
  <si>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</si>
  <si>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</si>
  <si>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</si>
  <si>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</si>
  <si>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</si>
  <si>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</si>
  <si>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</si>
  <si>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</si>
  <si>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</si>
  <si>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</si>
  <si>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</si>
  <si>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</si>
  <si>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</si>
  <si>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</si>
  <si>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</si>
  <si>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</si>
  <si>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</si>
  <si>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</si>
  <si>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</si>
  <si>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</si>
  <si>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</si>
  <si>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</si>
  <si>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</si>
  <si>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</si>
  <si>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</si>
  <si>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</si>
  <si>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</si>
  <si>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</si>
  <si>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</si>
  <si>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</si>
  <si>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</si>
  <si>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</si>
  <si>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</si>
  <si>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</si>
  <si>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</si>
  <si>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</si>
  <si>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</si>
  <si>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</si>
  <si>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</si>
  <si>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</si>
  <si>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</si>
  <si>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</si>
  <si>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</si>
  <si>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</si>
  <si>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</si>
  <si>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</si>
  <si>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</si>
  <si>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</si>
  <si>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</si>
  <si>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</si>
  <si>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</si>
  <si>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</si>
  <si>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</si>
  <si>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</si>
  <si>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</si>
  <si>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</si>
  <si>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</si>
  <si>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</si>
  <si>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</si>
  <si>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</si>
  <si>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</si>
  <si>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</si>
  <si>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</si>
  <si>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</si>
  <si>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</si>
  <si>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</si>
  <si>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</si>
  <si>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</si>
  <si>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</si>
  <si>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</si>
  <si>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</si>
  <si>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</si>
  <si>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</si>
  <si>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</si>
  <si>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</si>
  <si>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</si>
  <si>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</si>
  <si>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</si>
  <si>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</si>
  <si>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</si>
  <si>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</si>
  <si>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</si>
  <si>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</si>
  <si>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</si>
  <si>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</si>
  <si>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</si>
  <si>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</si>
  <si>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</si>
  <si>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</si>
  <si>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</si>
  <si>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</si>
  <si>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</si>
  <si>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</si>
  <si>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</si>
  <si>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</si>
  <si>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</si>
  <si>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</si>
  <si>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</si>
  <si>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</si>
  <si>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</si>
  <si>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</si>
  <si>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</si>
  <si>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</si>
  <si>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</si>
  <si>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</si>
  <si>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</si>
  <si>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</si>
  <si>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</si>
  <si>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</si>
  <si>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</si>
  <si>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</si>
  <si>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</si>
  <si>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</si>
  <si>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</si>
  <si>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</si>
  <si>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</si>
  <si>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</si>
  <si>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</si>
  <si>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</si>
  <si>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</si>
  <si>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</si>
  <si>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</si>
  <si>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</si>
  <si>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</si>
  <si>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</si>
  <si>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</si>
  <si>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</si>
  <si>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</si>
  <si>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</si>
  <si>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</si>
  <si>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</si>
  <si>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</si>
  <si>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</si>
  <si>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</si>
  <si>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</si>
  <si>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</si>
  <si>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</si>
  <si>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</si>
  <si>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</si>
  <si>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</si>
  <si>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</si>
  <si>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</si>
  <si>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</si>
  <si>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</si>
  <si>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</si>
  <si>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</si>
  <si>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</si>
  <si>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</si>
  <si>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</si>
  <si>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</si>
  <si>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</si>
  <si>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</si>
  <si>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</si>
  <si>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</si>
  <si>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</si>
  <si>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</si>
  <si>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</si>
  <si>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</si>
  <si>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</si>
  <si>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</si>
  <si>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</si>
  <si>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</si>
  <si>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</si>
  <si>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</si>
  <si>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</si>
  <si>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</si>
  <si>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</si>
  <si>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</si>
  <si>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</si>
  <si>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</si>
  <si>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</si>
  <si>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</si>
  <si>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</si>
  <si>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</si>
  <si>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</si>
  <si>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</si>
  <si>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</si>
  <si>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</si>
  <si>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</si>
  <si>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</si>
  <si>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</si>
  <si>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</si>
  <si>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</si>
  <si>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</si>
  <si>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</si>
  <si>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</si>
  <si>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</si>
  <si>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</si>
  <si>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</si>
  <si>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</si>
  <si>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</si>
  <si>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</si>
  <si>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</si>
  <si>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</si>
  <si>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</si>
  <si>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</si>
  <si>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</si>
  <si>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</si>
  <si>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</si>
  <si>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</si>
  <si>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</si>
  <si>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</si>
  <si>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</si>
  <si>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</si>
  <si>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</si>
  <si>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</si>
  <si>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</si>
  <si>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</si>
  <si>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</si>
  <si>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</si>
  <si>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</si>
  <si>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</si>
  <si>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</si>
  <si>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</si>
  <si>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</si>
  <si>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</si>
  <si>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</si>
  <si>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</si>
  <si>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</si>
  <si>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</si>
  <si>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</si>
  <si>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</si>
  <si>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</si>
  <si>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</si>
  <si>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</si>
  <si>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</si>
  <si>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</si>
  <si>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</si>
  <si>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</si>
  <si>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</si>
  <si>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</si>
  <si>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</si>
  <si>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</si>
  <si>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</si>
  <si>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</si>
  <si>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</si>
  <si>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</si>
  <si>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</si>
  <si>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</si>
  <si>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</si>
  <si>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</si>
  <si>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</si>
  <si>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</si>
  <si>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</si>
  <si>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</si>
  <si>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</si>
  <si>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</si>
  <si>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</si>
  <si>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</si>
  <si>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</si>
  <si>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</si>
  <si>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</si>
  <si>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</si>
  <si>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</si>
  <si>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</si>
  <si>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</si>
  <si>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</si>
  <si>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</si>
  <si>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</si>
  <si>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</si>
  <si>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</si>
  <si>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</si>
  <si>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</si>
  <si>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</si>
  <si>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</si>
  <si>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</si>
  <si>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</si>
  <si>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</si>
  <si>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</si>
  <si>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</si>
  <si>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</si>
  <si>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</si>
  <si>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</si>
  <si>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</si>
  <si>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</si>
  <si>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</si>
  <si>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</si>
  <si>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</si>
  <si>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</si>
  <si>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</si>
  <si>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</si>
  <si>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</si>
  <si>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</si>
  <si>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</si>
  <si>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</si>
  <si>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</si>
  <si>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</si>
  <si>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</si>
  <si>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</si>
  <si>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</si>
  <si>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</si>
  <si>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</si>
  <si>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</si>
  <si>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</si>
  <si>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</si>
  <si>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</si>
  <si>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</si>
  <si>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</si>
  <si>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</si>
  <si>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</si>
  <si>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</si>
  <si>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</si>
  <si>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</si>
  <si>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</si>
  <si>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</si>
  <si>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</si>
  <si>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</si>
  <si>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</si>
  <si>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</si>
  <si>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</si>
  <si>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</si>
  <si>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</si>
  <si>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</si>
  <si>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</si>
  <si>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</si>
  <si>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</si>
  <si>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</si>
  <si>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</si>
  <si>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</si>
  <si>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</si>
  <si>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</si>
  <si>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</si>
  <si>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</si>
  <si>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</si>
  <si>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</si>
  <si>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</si>
  <si>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</si>
  <si>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</si>
  <si>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</si>
  <si>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</si>
  <si>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</si>
  <si>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</si>
  <si>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</si>
  <si>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</si>
  <si>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</si>
  <si>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</si>
  <si>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</si>
  <si>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</si>
  <si>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</si>
  <si>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</si>
  <si>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</si>
  <si>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</si>
  <si>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</si>
  <si>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</si>
  <si>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</si>
  <si>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</si>
  <si>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</si>
  <si>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</si>
  <si>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</si>
  <si>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</si>
  <si>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</si>
  <si>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</si>
  <si>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</si>
  <si>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</si>
  <si>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</si>
  <si>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</si>
  <si>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</si>
  <si>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</si>
  <si>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</si>
  <si>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</si>
  <si>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</si>
  <si>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</si>
  <si>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</si>
  <si>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</si>
  <si>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</si>
  <si>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</si>
  <si>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</si>
  <si>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</si>
  <si>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</si>
  <si>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</si>
  <si>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</si>
  <si>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</si>
  <si>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</si>
  <si>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</si>
  <si>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</si>
  <si>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</si>
  <si>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</si>
  <si>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</si>
  <si>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</si>
  <si>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</si>
  <si>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</si>
  <si>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</si>
  <si>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</si>
  <si>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</si>
  <si>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</si>
  <si>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</si>
  <si>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</si>
  <si>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</si>
  <si>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</si>
  <si>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</si>
  <si>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</si>
  <si>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</si>
  <si>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</si>
  <si>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</si>
  <si>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</si>
  <si>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</si>
  <si>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</si>
  <si>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</si>
  <si>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</si>
  <si>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</si>
  <si>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</si>
  <si>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</si>
  <si>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</si>
  <si>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</si>
  <si>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</si>
  <si>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</si>
  <si>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</si>
  <si>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</si>
  <si>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</si>
  <si>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</si>
  <si>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</si>
  <si>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</si>
  <si>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</si>
  <si>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</si>
  <si>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</si>
  <si>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</si>
  <si>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</si>
  <si>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</si>
  <si>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</si>
  <si>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</si>
  <si>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</si>
  <si>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</si>
  <si>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</si>
  <si>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</si>
  <si>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</si>
  <si>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</si>
  <si>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</si>
  <si>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</si>
  <si>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</si>
  <si>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</si>
  <si>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</si>
  <si>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</si>
  <si>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</si>
  <si>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</si>
  <si>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</si>
  <si>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</si>
  <si>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</si>
  <si>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</si>
  <si>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</si>
  <si>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</si>
  <si>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</si>
  <si>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</si>
  <si>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</si>
  <si>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</si>
  <si>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</si>
  <si>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</si>
  <si>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</si>
  <si>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</si>
  <si>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</si>
  <si>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</si>
  <si>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</si>
  <si>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</si>
  <si>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</si>
  <si>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</si>
  <si>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</si>
  <si>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</si>
  <si>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</si>
  <si>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</si>
  <si>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</si>
  <si>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</si>
  <si>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</si>
  <si>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</si>
  <si>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</si>
  <si>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</si>
  <si>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</si>
  <si>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</si>
  <si>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</si>
  <si>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</si>
  <si>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</si>
  <si>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</si>
  <si>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</si>
  <si>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</si>
  <si>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</si>
  <si>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</si>
  <si>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</si>
  <si>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</si>
  <si>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</si>
  <si>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</si>
  <si>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</si>
  <si>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</si>
  <si>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</si>
  <si>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</si>
  <si>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</si>
  <si>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</si>
  <si>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</si>
  <si>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</si>
  <si>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</si>
  <si>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</si>
  <si>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</si>
  <si>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</si>
  <si>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</si>
  <si>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</si>
  <si>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</si>
  <si>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</si>
  <si>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</si>
  <si>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</si>
  <si>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</si>
  <si>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</si>
  <si>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</si>
  <si>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</si>
  <si>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</si>
  <si>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</si>
  <si>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</si>
  <si>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</si>
  <si>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</si>
  <si>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</si>
  <si>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</si>
  <si>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</si>
  <si>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</si>
  <si>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</si>
  <si>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</si>
  <si>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</si>
  <si>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</si>
  <si>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</si>
  <si>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</si>
  <si>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</si>
  <si>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</si>
  <si>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</si>
  <si>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</si>
  <si>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</si>
  <si>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</si>
  <si>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</si>
  <si>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</si>
  <si>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</si>
  <si>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</si>
  <si>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</si>
  <si>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</si>
  <si>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</si>
  <si>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</si>
  <si>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</si>
  <si>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</si>
  <si>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</si>
  <si>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</si>
  <si>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</si>
  <si>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</si>
  <si>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</si>
  <si>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</si>
  <si>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</si>
  <si>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</si>
  <si>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</si>
  <si>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</si>
  <si>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</si>
  <si>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</si>
  <si>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</si>
  <si>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</si>
  <si>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</si>
  <si>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</si>
  <si>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</si>
  <si>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</si>
  <si>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</si>
  <si>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</si>
  <si>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</si>
  <si>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</si>
  <si>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</si>
  <si>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</si>
  <si>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</si>
  <si>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</si>
  <si>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</si>
  <si>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</si>
  <si>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</si>
  <si>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</si>
  <si>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</si>
  <si>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</si>
  <si>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</si>
  <si>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</si>
  <si>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</si>
  <si>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</si>
  <si>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</si>
  <si>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</si>
  <si>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</si>
  <si>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</si>
  <si>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</si>
  <si>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</si>
  <si>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</si>
  <si>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</si>
  <si>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</si>
  <si>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</si>
  <si>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</si>
  <si>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</si>
  <si>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</si>
  <si>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</si>
  <si>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</si>
  <si>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</si>
  <si>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</si>
  <si>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</si>
  <si>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</si>
  <si>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</si>
  <si>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</si>
  <si>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</si>
  <si>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</si>
  <si>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</si>
  <si>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</si>
  <si>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</si>
  <si>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</si>
  <si>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</si>
  <si>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</si>
  <si>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</si>
  <si>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</si>
  <si>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</si>
  <si>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</si>
  <si>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</si>
  <si>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</si>
  <si>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</si>
  <si>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</si>
  <si>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</si>
  <si>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</si>
  <si>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</si>
  <si>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</si>
  <si>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</si>
  <si>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</si>
  <si>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</si>
  <si>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</si>
  <si>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</si>
  <si>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</si>
  <si>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</si>
  <si>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</si>
  <si>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</si>
  <si>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</si>
  <si>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</si>
  <si>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</si>
  <si>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</si>
  <si>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</si>
  <si>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</si>
  <si>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</si>
  <si>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</si>
  <si>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</si>
  <si>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</si>
  <si>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</si>
  <si>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</si>
  <si>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</si>
  <si>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</si>
  <si>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</si>
  <si>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</si>
  <si>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</si>
  <si>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</si>
  <si>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</si>
  <si>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</si>
  <si>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</si>
  <si>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</si>
  <si>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</si>
  <si>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</si>
  <si>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</si>
  <si>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</si>
  <si>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</si>
  <si>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</si>
  <si>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</si>
  <si>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</si>
  <si>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</si>
  <si>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</si>
  <si>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</si>
  <si>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</si>
  <si>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</si>
  <si>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</si>
  <si>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</si>
  <si>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</si>
  <si>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</si>
  <si>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</si>
  <si>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</si>
  <si>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</si>
  <si>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</si>
  <si>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</si>
  <si>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</si>
  <si>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</si>
  <si>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</si>
  <si>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</si>
  <si>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</si>
  <si>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</si>
  <si>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</si>
  <si>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</si>
  <si>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</si>
  <si>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</si>
  <si>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</si>
  <si>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</si>
  <si>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</si>
  <si>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</si>
  <si>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</si>
  <si>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</si>
  <si>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</si>
  <si>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</si>
  <si>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</si>
  <si>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</si>
  <si>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</si>
  <si>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</si>
  <si>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</si>
  <si>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</si>
  <si>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</si>
  <si>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</si>
  <si>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</si>
  <si>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</si>
  <si>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</si>
  <si>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</si>
  <si>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</si>
  <si>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</si>
  <si>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</si>
  <si>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</si>
  <si>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</si>
  <si>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</si>
  <si>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</si>
  <si>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</si>
  <si>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</si>
  <si>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</si>
  <si>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</si>
  <si>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</si>
  <si>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</si>
  <si>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</si>
  <si>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</si>
  <si>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</si>
  <si>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</si>
  <si>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</si>
  <si>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</si>
  <si>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</si>
  <si>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</si>
  <si>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</si>
  <si>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</si>
  <si>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</si>
  <si>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</si>
  <si>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</si>
  <si>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</si>
  <si>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</si>
  <si>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</si>
  <si>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</si>
  <si>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</si>
  <si>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</si>
  <si>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</si>
  <si>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</si>
  <si>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</si>
  <si>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</si>
  <si>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</si>
  <si>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</si>
  <si>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</si>
  <si>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</si>
  <si>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</si>
  <si>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</si>
  <si>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</si>
  <si>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</si>
  <si>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</si>
  <si>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</si>
  <si>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</si>
  <si>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</si>
  <si>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</si>
  <si>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</si>
  <si>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</si>
  <si>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</si>
  <si>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</si>
  <si>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</si>
  <si>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</si>
  <si>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</si>
  <si>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</si>
  <si>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</si>
  <si>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</si>
  <si>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</si>
  <si>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</si>
  <si>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</si>
  <si>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</si>
  <si>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</si>
  <si>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</si>
  <si>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</si>
  <si>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</si>
  <si>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</si>
  <si>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</si>
  <si>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</si>
  <si>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</si>
  <si>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</si>
  <si>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</si>
  <si>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</si>
  <si>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</si>
  <si>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</si>
  <si>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</si>
  <si>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</si>
  <si>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</si>
  <si>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</si>
  <si>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</si>
  <si>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</si>
  <si>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</si>
  <si>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</si>
  <si>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</si>
  <si>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</si>
  <si>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</si>
  <si>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</si>
  <si>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</si>
  <si>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</si>
  <si>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</si>
  <si>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</si>
  <si>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</si>
  <si>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</si>
  <si>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</si>
  <si>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</si>
  <si>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</si>
  <si>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</si>
  <si>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</si>
  <si>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</si>
  <si>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</si>
  <si>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</si>
  <si>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</si>
  <si>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</si>
  <si>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</si>
  <si>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</si>
  <si>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</si>
  <si>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</si>
  <si>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</si>
  <si>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</si>
  <si>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</si>
  <si>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</si>
  <si>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</si>
  <si>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</si>
  <si>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</si>
  <si>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</si>
  <si>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</si>
  <si>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</si>
  <si>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</si>
  <si>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</si>
  <si>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</si>
  <si>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</si>
  <si>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</si>
  <si>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</si>
  <si>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</si>
  <si>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</si>
  <si>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</si>
  <si>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</si>
  <si>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</si>
  <si>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</si>
  <si>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</si>
  <si>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</si>
  <si>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</si>
  <si>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</si>
  <si>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</si>
  <si>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</si>
  <si>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</si>
  <si>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</si>
  <si>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</si>
  <si>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</si>
  <si>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</si>
  <si>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</si>
  <si>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</si>
  <si>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</si>
  <si>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</si>
  <si>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</si>
  <si>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</si>
  <si>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</si>
  <si>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</si>
  <si>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</si>
  <si>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</si>
  <si>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</si>
  <si>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</si>
  <si>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</si>
  <si>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</si>
  <si>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</si>
  <si>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</si>
  <si>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</si>
  <si>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</si>
  <si>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</si>
  <si>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</si>
  <si>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</si>
  <si>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</si>
  <si>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</si>
  <si>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</si>
  <si>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</si>
  <si>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</si>
  <si>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</si>
  <si>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</si>
  <si>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</si>
  <si>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</si>
  <si>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</si>
  <si>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</si>
  <si>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</si>
  <si>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</si>
  <si>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</si>
  <si>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</si>
  <si>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</si>
  <si>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</si>
  <si>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</si>
  <si>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</si>
  <si>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</si>
  <si>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</si>
  <si>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</si>
  <si>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</si>
  <si>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</si>
  <si>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</si>
  <si>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</si>
  <si>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</si>
  <si>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</si>
  <si>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</si>
  <si>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</si>
  <si>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</si>
  <si>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</si>
  <si>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</si>
  <si>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</si>
  <si>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</si>
  <si>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</si>
  <si>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</si>
  <si>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</si>
  <si>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</si>
  <si>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</si>
  <si>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</si>
  <si>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</si>
  <si>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</si>
  <si>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</si>
  <si>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</si>
  <si>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</si>
  <si>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</si>
  <si>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</si>
  <si>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</si>
  <si>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</si>
  <si>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</si>
  <si>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</si>
  <si>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</si>
  <si>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</si>
  <si>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</si>
  <si>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</si>
  <si>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</si>
  <si>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</si>
  <si>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</si>
  <si>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</si>
  <si>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</si>
  <si>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</si>
  <si>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</si>
  <si>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</si>
  <si>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</si>
  <si>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</si>
  <si>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</si>
  <si>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</si>
  <si>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</si>
  <si>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</si>
  <si>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</si>
  <si>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</si>
  <si>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</si>
  <si>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</si>
  <si>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</si>
  <si>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</si>
  <si>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</si>
  <si>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</si>
  <si>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</si>
  <si>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</si>
  <si>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</si>
  <si>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</si>
  <si>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</si>
  <si>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</si>
  <si>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</si>
  <si>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</si>
  <si>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</si>
  <si>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</si>
  <si>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</si>
  <si>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</si>
  <si>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</si>
  <si>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</si>
  <si>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</si>
  <si>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</si>
  <si>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</si>
  <si>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</si>
  <si>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</si>
  <si>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</si>
  <si>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</si>
  <si>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</si>
  <si>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</si>
  <si>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</si>
  <si>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</si>
  <si>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</si>
  <si>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</si>
  <si>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</si>
  <si>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</si>
  <si>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</si>
  <si>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</si>
  <si>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</si>
  <si>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</si>
  <si>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</si>
  <si>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</si>
  <si>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</si>
  <si>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</si>
  <si>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</si>
  <si>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</si>
  <si>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</si>
  <si>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</si>
  <si>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</si>
  <si>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</si>
  <si>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</si>
  <si>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</si>
  <si>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</si>
  <si>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</si>
  <si>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</si>
  <si>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</si>
  <si>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</si>
  <si>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</si>
  <si>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</si>
  <si>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</si>
  <si>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</si>
  <si>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</si>
  <si>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</si>
  <si>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</si>
  <si>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</si>
  <si>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</si>
  <si>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</si>
  <si>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</si>
  <si>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</si>
  <si>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</si>
  <si>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</si>
  <si>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</si>
  <si>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</si>
  <si>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</si>
  <si>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</si>
  <si>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</si>
  <si>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</si>
  <si>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</si>
  <si>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</si>
  <si>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</si>
  <si>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</si>
  <si>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</si>
  <si>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</si>
  <si>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</si>
  <si>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</si>
  <si>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</si>
  <si>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</si>
  <si>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</si>
  <si>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</si>
  <si>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</si>
  <si>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</si>
  <si>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</si>
  <si>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</si>
  <si>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</si>
  <si>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</si>
  <si>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</si>
  <si>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</si>
  <si>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</si>
  <si>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</si>
  <si>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</si>
  <si>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</si>
  <si>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</si>
  <si>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</si>
  <si>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</si>
  <si>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</si>
  <si>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</si>
  <si>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</si>
  <si>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</si>
  <si>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</si>
  <si>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</si>
  <si>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</si>
  <si>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</si>
  <si>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</si>
  <si>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</si>
  <si>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</si>
  <si>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</si>
  <si>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</si>
  <si>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</si>
  <si>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</si>
  <si>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</si>
  <si>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</si>
  <si>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</si>
  <si>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</si>
  <si>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</si>
  <si>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</si>
  <si>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</si>
  <si>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</si>
  <si>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</si>
  <si>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</si>
  <si>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</si>
  <si>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</si>
  <si>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</si>
  <si>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</si>
  <si>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</si>
  <si>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</si>
  <si>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</si>
  <si>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</si>
  <si>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</si>
  <si>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</si>
  <si>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</si>
  <si>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</si>
  <si>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</si>
  <si>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</si>
  <si>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</si>
  <si>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</si>
  <si>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</si>
  <si>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</si>
  <si>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</si>
  <si>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</si>
  <si>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</si>
  <si>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</si>
  <si>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</si>
  <si>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</si>
  <si>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</si>
  <si>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</si>
  <si>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</si>
  <si>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</si>
  <si>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</si>
  <si>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</si>
  <si>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</si>
  <si>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</si>
  <si>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</si>
  <si>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</si>
  <si>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</si>
  <si>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</si>
  <si>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</si>
  <si>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</si>
  <si>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</si>
  <si>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</si>
  <si>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</si>
  <si>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</si>
  <si>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</si>
  <si>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</si>
  <si>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</si>
  <si>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</si>
  <si>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</si>
  <si>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</si>
  <si>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</si>
  <si>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</si>
  <si>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</si>
  <si>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</si>
  <si>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</si>
  <si>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</si>
  <si>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</si>
  <si>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</si>
  <si>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</si>
  <si>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</si>
  <si>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</si>
  <si>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</si>
  <si>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</si>
  <si>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</si>
  <si>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</si>
  <si>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</si>
  <si>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</si>
  <si>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</si>
  <si>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</si>
  <si>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</si>
  <si>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</si>
  <si>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</si>
  <si>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</si>
  <si>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</si>
  <si>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</si>
  <si>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</si>
  <si>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</si>
  <si>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</si>
  <si>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</si>
  <si>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</si>
  <si>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</si>
  <si>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</si>
  <si>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</si>
  <si>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</si>
  <si>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</si>
  <si>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</si>
  <si>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</si>
  <si>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</si>
  <si>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</si>
  <si>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</si>
  <si>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</si>
  <si>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</si>
  <si>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</si>
  <si>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</si>
  <si>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</si>
  <si>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</si>
  <si>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</si>
  <si>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</si>
  <si>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</si>
  <si>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</si>
  <si>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</si>
  <si>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</si>
  <si>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</si>
  <si>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</si>
  <si>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</si>
  <si>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</si>
  <si>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</si>
  <si>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</si>
  <si>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</si>
  <si>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</si>
  <si>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</si>
  <si>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</si>
  <si>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</si>
  <si>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</si>
  <si>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</si>
  <si>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</si>
  <si>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</si>
  <si>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</si>
  <si>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</si>
  <si>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</si>
  <si>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</si>
  <si>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</si>
  <si>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</si>
  <si>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</si>
  <si>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</si>
  <si>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</si>
  <si>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</si>
  <si>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</si>
  <si>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</si>
  <si>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</si>
  <si>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</si>
  <si>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</si>
  <si>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</si>
  <si>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</si>
  <si>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</si>
  <si>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</si>
  <si>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</si>
  <si>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</si>
  <si>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</si>
  <si>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</si>
  <si>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</si>
  <si>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</si>
  <si>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</si>
  <si>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</si>
  <si>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</si>
  <si>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</si>
  <si>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</si>
  <si>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</si>
  <si>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</si>
  <si>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</si>
  <si>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</si>
  <si>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</si>
  <si>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</si>
  <si>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</si>
  <si>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</si>
  <si>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</si>
  <si>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</si>
  <si>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</si>
  <si>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</si>
  <si>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</si>
  <si>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</si>
  <si>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</si>
  <si>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</si>
  <si>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</si>
  <si>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</si>
  <si>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</si>
  <si>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</si>
  <si>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</si>
  <si>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</si>
  <si>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</si>
  <si>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</si>
  <si>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</si>
  <si>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</si>
  <si>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</si>
  <si>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</si>
  <si>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</si>
  <si>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</si>
  <si>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</si>
  <si>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</si>
  <si>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</si>
  <si>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</si>
  <si>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</si>
  <si>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</si>
  <si>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</si>
  <si>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</si>
  <si>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</si>
  <si>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</si>
  <si>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</si>
  <si>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</si>
  <si>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</si>
  <si>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</si>
  <si>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</si>
  <si>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</si>
  <si>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</si>
  <si>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</si>
  <si>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</si>
  <si>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</si>
  <si>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</si>
  <si>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</si>
  <si>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</si>
  <si>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</si>
  <si>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</si>
  <si>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</si>
  <si>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</si>
  <si>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</si>
  <si>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</si>
  <si>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</si>
  <si>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</si>
  <si>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</si>
  <si>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</si>
  <si>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</si>
  <si>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</si>
  <si>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</si>
  <si>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</si>
  <si>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</si>
  <si>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</si>
  <si>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</si>
  <si>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</si>
  <si>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</si>
  <si>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</si>
  <si>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</si>
  <si>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</si>
  <si>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</si>
  <si>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</si>
  <si>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</si>
  <si>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</si>
  <si>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</si>
  <si>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</si>
  <si>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</si>
  <si>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</si>
  <si>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</si>
  <si>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</si>
  <si>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</si>
  <si>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</si>
  <si>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</si>
  <si>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</si>
  <si>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</si>
  <si>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</si>
  <si>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</si>
  <si>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</si>
  <si>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</si>
  <si>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</si>
  <si>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</si>
  <si>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</si>
  <si>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</si>
  <si>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</si>
  <si>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</si>
  <si>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</si>
  <si>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</si>
  <si>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</si>
  <si>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</si>
  <si>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</si>
  <si>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</si>
  <si>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</si>
  <si>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</si>
  <si>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</si>
  <si>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</si>
  <si>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</si>
  <si>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</si>
  <si>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</si>
  <si>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</si>
  <si>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</si>
  <si>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</si>
  <si>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</si>
  <si>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</si>
  <si>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</si>
  <si>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</si>
  <si>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</si>
  <si>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</si>
  <si>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</si>
  <si>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</si>
  <si>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</si>
  <si>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</si>
  <si>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</si>
  <si>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</si>
  <si>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</si>
  <si>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</si>
  <si>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</si>
  <si>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</si>
  <si>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</si>
  <si>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</si>
  <si>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</si>
  <si>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</si>
  <si>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</si>
  <si>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</si>
  <si>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</si>
  <si>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</si>
  <si>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</si>
  <si>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</si>
  <si>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</si>
  <si>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</si>
  <si>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</si>
  <si>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</si>
  <si>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</si>
  <si>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</si>
  <si>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</si>
  <si>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</si>
  <si>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</si>
  <si>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</si>
  <si>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</si>
  <si>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</si>
  <si>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</si>
  <si>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</si>
  <si>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</si>
  <si>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</si>
  <si>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</si>
  <si>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</si>
  <si>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</si>
  <si>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</si>
  <si>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</si>
  <si>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</si>
  <si>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</si>
  <si>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</si>
  <si>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</si>
  <si>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</si>
  <si>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</si>
  <si>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</si>
  <si>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</si>
  <si>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</si>
  <si>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</si>
  <si>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</si>
  <si>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</si>
  <si>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</si>
  <si>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</si>
  <si>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</si>
  <si>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</si>
  <si>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</si>
  <si>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</si>
  <si>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</si>
  <si>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</si>
  <si>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</si>
  <si>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</si>
  <si>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</si>
  <si>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</si>
  <si>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</si>
  <si>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</si>
  <si>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</si>
  <si>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</si>
  <si>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</si>
  <si>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</si>
  <si>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</si>
  <si>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</si>
  <si>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</si>
  <si>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</si>
  <si>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</si>
  <si>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</si>
  <si>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</si>
  <si>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</si>
  <si>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</si>
  <si>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</si>
  <si>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</si>
  <si>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</si>
  <si>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</si>
  <si>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</si>
  <si>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</si>
  <si>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</si>
  <si>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</si>
  <si>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</si>
  <si>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</si>
  <si>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</si>
  <si>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</si>
  <si>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</si>
  <si>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</si>
  <si>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</si>
  <si>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</si>
  <si>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</si>
  <si>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</si>
  <si>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</si>
  <si>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</si>
  <si>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</si>
  <si>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</si>
  <si>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</si>
  <si>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</si>
  <si>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</si>
  <si>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</si>
  <si>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</si>
  <si>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</si>
  <si>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</si>
  <si>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</si>
  <si>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</si>
  <si>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</si>
  <si>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</si>
  <si>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</si>
  <si>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</si>
  <si>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</si>
  <si>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</si>
  <si>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</si>
  <si>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</si>
  <si>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</si>
  <si>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</si>
  <si>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</si>
  <si>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</si>
  <si>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</si>
  <si>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</si>
  <si>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</si>
  <si>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</si>
  <si>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</si>
  <si>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</si>
  <si>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</si>
  <si>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</si>
  <si>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</si>
  <si>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</si>
  <si>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</si>
  <si>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</si>
  <si>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</si>
  <si>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</si>
  <si>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</si>
  <si>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</si>
  <si>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</si>
  <si>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</si>
  <si>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</si>
  <si>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</si>
  <si>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</si>
  <si>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</si>
  <si>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</si>
  <si>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</si>
  <si>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</si>
  <si>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</si>
  <si>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</si>
  <si>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</si>
  <si>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</si>
  <si>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</si>
  <si>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</si>
  <si>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</si>
  <si>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</si>
  <si>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</si>
  <si>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</si>
  <si>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</si>
  <si>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</si>
  <si>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</si>
  <si>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</si>
  <si>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</si>
  <si>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</si>
  <si>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</si>
  <si>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</si>
  <si>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</si>
  <si>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</si>
  <si>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</si>
  <si>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</si>
  <si>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</si>
  <si>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</si>
  <si>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</si>
  <si>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</si>
  <si>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</si>
  <si>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</si>
  <si>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</si>
  <si>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</si>
  <si>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</si>
  <si>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</si>
  <si>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</si>
  <si>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</si>
  <si>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</si>
  <si>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</si>
  <si>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</si>
  <si>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</si>
  <si>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</si>
  <si>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</si>
  <si>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</si>
  <si>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</si>
  <si>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</si>
  <si>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</si>
  <si>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</si>
  <si>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</si>
  <si>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</si>
  <si>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</si>
  <si>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</si>
  <si>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</si>
  <si>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</si>
  <si>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</si>
  <si>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</si>
  <si>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</si>
  <si>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</si>
  <si>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</si>
  <si>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</si>
  <si>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</si>
  <si>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</si>
  <si>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</si>
  <si>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</si>
  <si>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</si>
  <si>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</si>
  <si>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</si>
  <si>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</si>
  <si>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</si>
  <si>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</si>
  <si>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</si>
  <si>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</si>
  <si>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</si>
  <si>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</si>
  <si>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</si>
  <si>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</si>
  <si>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</si>
  <si>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</si>
  <si>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</si>
  <si>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</si>
  <si>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</si>
  <si>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</si>
  <si>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</si>
  <si>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</si>
  <si>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</si>
  <si>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</si>
  <si>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</si>
  <si>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</si>
  <si>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</si>
  <si>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</si>
  <si>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</si>
  <si>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</si>
  <si>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</si>
  <si>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</si>
  <si>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</si>
  <si>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</si>
  <si>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</si>
  <si>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</si>
  <si>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</si>
  <si>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</si>
  <si>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</si>
  <si>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</si>
  <si>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</si>
  <si>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</si>
  <si>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</si>
  <si>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</si>
  <si>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</si>
  <si>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</si>
  <si>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</si>
  <si>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</si>
  <si>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</si>
  <si>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</si>
  <si>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</si>
  <si>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</si>
  <si>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</si>
  <si>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</si>
  <si>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</si>
  <si>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</si>
  <si>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</si>
  <si>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</si>
  <si>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</si>
  <si>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</si>
  <si>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</si>
  <si>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</si>
  <si>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</si>
  <si>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</si>
  <si>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</si>
  <si>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</si>
  <si>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</si>
  <si>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</si>
  <si>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</si>
  <si>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</si>
  <si>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</si>
  <si>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</si>
  <si>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</si>
  <si>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</si>
  <si>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</si>
  <si>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</si>
  <si>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</si>
  <si>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</si>
  <si>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</si>
  <si>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</si>
  <si>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</si>
  <si>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</si>
  <si>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</si>
  <si>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</si>
  <si>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</si>
  <si>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</si>
  <si>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</si>
  <si>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</si>
  <si>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</si>
  <si>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</si>
  <si>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</si>
  <si>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</si>
  <si>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</si>
  <si>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</si>
  <si>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</si>
  <si>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</si>
  <si>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</si>
  <si>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</si>
  <si>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</si>
  <si>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</si>
  <si>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</si>
  <si>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</si>
  <si>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</si>
  <si>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</si>
  <si>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</si>
  <si>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</si>
  <si>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</si>
  <si>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</si>
  <si>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</si>
  <si>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</si>
  <si>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</si>
  <si>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</si>
  <si>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</si>
  <si>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</si>
  <si>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</si>
  <si>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</si>
  <si>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</si>
  <si>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</si>
  <si>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</si>
  <si>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</si>
  <si>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</si>
  <si>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</si>
  <si>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</si>
  <si>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</si>
  <si>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</si>
  <si>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</si>
  <si>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</si>
  <si>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</si>
  <si>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</si>
  <si>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</si>
  <si>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</si>
  <si>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</si>
  <si>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</si>
  <si>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</si>
  <si>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</si>
  <si>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</si>
  <si>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</si>
  <si>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</si>
  <si>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</si>
  <si>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</si>
  <si>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</si>
  <si>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</si>
  <si>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</si>
  <si>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</si>
  <si>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</si>
  <si>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</si>
  <si>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</si>
  <si>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</si>
  <si>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</si>
  <si>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</si>
  <si>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</si>
  <si>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</si>
  <si>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</si>
  <si>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</si>
  <si>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</si>
  <si>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</si>
  <si>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</si>
  <si>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</si>
  <si>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</si>
  <si>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</si>
  <si>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</si>
  <si>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</si>
  <si>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</si>
  <si>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</si>
  <si>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</si>
  <si>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</si>
  <si>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</si>
  <si>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</si>
  <si>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</si>
  <si>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</si>
  <si>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</si>
  <si>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</si>
  <si>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</si>
  <si>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</si>
  <si>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</si>
  <si>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</si>
  <si>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</si>
  <si>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</si>
  <si>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</si>
  <si>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</si>
  <si>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</si>
  <si>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</si>
  <si>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</si>
  <si>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</si>
  <si>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</si>
  <si>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</si>
  <si>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</si>
  <si>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</si>
  <si>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</si>
  <si>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</si>
  <si>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</si>
  <si>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</si>
  <si>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</si>
  <si>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</si>
  <si>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</si>
  <si>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</si>
  <si>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</si>
  <si>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</si>
  <si>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</si>
  <si>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</si>
  <si>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</si>
  <si>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</si>
  <si>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</si>
  <si>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</si>
  <si>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</si>
  <si>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</si>
  <si>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</si>
  <si>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</si>
  <si>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</si>
  <si>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</si>
  <si>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</si>
  <si>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</si>
  <si>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</si>
  <si>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</si>
  <si>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</si>
  <si>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</si>
  <si>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</si>
  <si>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</si>
  <si>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</si>
  <si>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</si>
  <si>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</si>
  <si>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</si>
  <si>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</si>
  <si>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</si>
  <si>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</si>
  <si>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</si>
  <si>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</si>
  <si>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</si>
  <si>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</si>
  <si>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</si>
  <si>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</si>
  <si>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</si>
  <si>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</si>
  <si>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</si>
  <si>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</si>
  <si>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</si>
  <si>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</si>
  <si>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</si>
  <si>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</si>
  <si>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</si>
  <si>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</si>
  <si>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</si>
  <si>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</si>
  <si>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</si>
  <si>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</si>
  <si>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</si>
  <si>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</si>
  <si>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</si>
  <si>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</si>
  <si>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</si>
  <si>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</si>
  <si>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</si>
  <si>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</si>
  <si>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</si>
  <si>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</si>
  <si>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</si>
  <si>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</si>
  <si>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</si>
  <si>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</si>
  <si>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</si>
  <si>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</si>
  <si>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</si>
  <si>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</si>
  <si>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</si>
  <si>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</si>
  <si>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</si>
  <si>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</si>
  <si>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</si>
  <si>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</si>
  <si>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</si>
  <si>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</si>
  <si>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</si>
  <si>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</si>
  <si>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</si>
  <si>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</si>
  <si>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</si>
  <si>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</si>
  <si>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</si>
  <si>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</si>
  <si>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</si>
  <si>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</si>
  <si>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</si>
  <si>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</si>
  <si>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</si>
  <si>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</si>
  <si>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</si>
  <si>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</si>
  <si>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</si>
  <si>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</si>
  <si>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</si>
  <si>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</si>
  <si>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</si>
  <si>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</si>
  <si>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</si>
  <si>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</si>
  <si>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</si>
  <si>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</si>
  <si>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</si>
  <si>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</si>
  <si>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</si>
  <si>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</si>
  <si>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</si>
  <si>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</si>
  <si>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</si>
  <si>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</si>
  <si>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</si>
  <si>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</si>
  <si>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</si>
  <si>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</si>
  <si>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</si>
  <si>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</si>
  <si>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</si>
  <si>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</si>
  <si>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</si>
  <si>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</si>
  <si>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</si>
  <si>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</si>
  <si>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</si>
  <si>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</si>
  <si>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</si>
  <si>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</si>
  <si>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</si>
  <si>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</si>
  <si>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</si>
  <si>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</si>
  <si>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</si>
  <si>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</si>
  <si>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</si>
  <si>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</si>
  <si>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</si>
  <si>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</si>
  <si>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</si>
  <si>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</si>
  <si>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</si>
  <si>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</si>
  <si>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</si>
  <si>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</si>
  <si>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</si>
  <si>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</si>
  <si>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</si>
  <si>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</si>
  <si>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</si>
  <si>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</si>
  <si>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</si>
  <si>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</si>
  <si>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</si>
  <si>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</si>
  <si>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</si>
  <si>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</si>
  <si>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</si>
  <si>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</si>
  <si>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</si>
  <si>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</si>
  <si>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</si>
  <si>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</si>
  <si>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</si>
  <si>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</si>
  <si>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</si>
  <si>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</si>
  <si>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</si>
  <si>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</si>
  <si>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</si>
  <si>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</si>
  <si>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</si>
  <si>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</si>
  <si>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</si>
  <si>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</si>
  <si>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</si>
  <si>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</si>
  <si>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</si>
  <si>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</si>
  <si>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</si>
  <si>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</si>
  <si>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</si>
  <si>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</si>
  <si>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</si>
  <si>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</si>
  <si>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</si>
  <si>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</si>
  <si>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</si>
  <si>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</si>
  <si>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</si>
  <si>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</si>
  <si>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</si>
  <si>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</si>
  <si>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</si>
  <si>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</si>
  <si>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</si>
  <si>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</si>
  <si>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</si>
  <si>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</si>
  <si>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</si>
  <si>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</si>
  <si>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</si>
  <si>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</si>
  <si>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</si>
  <si>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</si>
  <si>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</si>
  <si>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</si>
  <si>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</si>
  <si>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</si>
  <si>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</si>
  <si>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</si>
  <si>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</si>
  <si>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</si>
  <si>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</si>
  <si>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</si>
  <si>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</si>
  <si>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</si>
  <si>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</si>
  <si>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</si>
  <si>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</si>
  <si>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</si>
  <si>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</si>
  <si>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</si>
  <si>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</si>
  <si>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</si>
  <si>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</si>
  <si>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</si>
  <si>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</si>
  <si>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</si>
  <si>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</si>
  <si>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</si>
  <si>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</si>
  <si>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</si>
  <si>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</si>
  <si>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</si>
  <si>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</si>
  <si>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</si>
  <si>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</si>
  <si>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</si>
  <si>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</si>
  <si>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</si>
  <si>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</si>
  <si>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</si>
  <si>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</si>
  <si>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</si>
  <si>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</si>
  <si>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</si>
  <si>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</si>
  <si>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</si>
  <si>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</si>
  <si>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</si>
  <si>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</si>
  <si>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</si>
  <si>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</si>
  <si>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</si>
  <si>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</si>
  <si>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</si>
  <si>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</si>
  <si>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</si>
  <si>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</si>
  <si>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</si>
  <si>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</si>
  <si>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</si>
  <si>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</si>
  <si>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</si>
  <si>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</si>
  <si>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</si>
  <si>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</si>
  <si>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</si>
  <si>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</si>
  <si>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</si>
  <si>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</si>
  <si>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</si>
  <si>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</si>
  <si>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</si>
  <si>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</si>
  <si>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</si>
  <si>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</si>
  <si>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</si>
  <si>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</si>
  <si>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</si>
  <si>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</si>
  <si>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</si>
  <si>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</si>
  <si>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</si>
  <si>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</si>
  <si>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</si>
  <si>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</si>
  <si>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</si>
  <si>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</si>
  <si>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</si>
  <si>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</si>
  <si>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</si>
  <si>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</si>
  <si>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</si>
  <si>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</si>
  <si>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</si>
  <si>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</si>
  <si>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</si>
  <si>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</si>
  <si>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</si>
  <si>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</si>
  <si>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</si>
  <si>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</si>
  <si>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</si>
  <si>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</si>
  <si>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</si>
  <si>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</si>
  <si>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</si>
  <si>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</si>
  <si>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</si>
  <si>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</si>
  <si>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</si>
  <si>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</si>
  <si>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</si>
  <si>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</si>
  <si>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</si>
  <si>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</si>
  <si>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</si>
  <si>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</si>
  <si>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</si>
  <si>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</si>
  <si>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</si>
  <si>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</si>
  <si>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</si>
  <si>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</si>
  <si>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</si>
  <si>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</si>
  <si>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</si>
  <si>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</si>
  <si>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</si>
  <si>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</si>
  <si>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</si>
  <si>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</si>
  <si>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</si>
  <si>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</si>
  <si>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</si>
  <si>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</si>
  <si>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</si>
  <si>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</si>
  <si>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</si>
  <si>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</si>
  <si>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</si>
  <si>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</si>
  <si>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</si>
  <si>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</si>
  <si>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</si>
  <si>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</si>
  <si>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</si>
  <si>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</si>
  <si>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</si>
  <si>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</si>
  <si>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</si>
  <si>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</si>
  <si>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</si>
  <si>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</si>
  <si>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</si>
  <si>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</si>
  <si>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</si>
  <si>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</si>
  <si>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</si>
  <si>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</si>
  <si>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</si>
  <si>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</si>
  <si>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</si>
  <si>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</si>
  <si>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</si>
  <si>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</si>
  <si>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</si>
  <si>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</si>
  <si>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</si>
  <si>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</si>
  <si>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</si>
  <si>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</si>
  <si>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</si>
  <si>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</si>
  <si>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</si>
  <si>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</si>
  <si>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</si>
  <si>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</si>
  <si>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</si>
  <si>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</si>
  <si>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</si>
  <si>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</si>
  <si>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</si>
  <si>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</si>
  <si>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</si>
  <si>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</si>
  <si>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</si>
  <si>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</si>
  <si>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</si>
  <si>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</si>
  <si>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</si>
  <si>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</si>
  <si>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</si>
  <si>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</si>
  <si>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</si>
  <si>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</si>
  <si>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</si>
  <si>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</si>
  <si>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</si>
  <si>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</si>
  <si>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</si>
  <si>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</si>
  <si>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</si>
  <si>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</si>
  <si>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</si>
  <si>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</si>
  <si>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</si>
  <si>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</si>
  <si>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</si>
  <si>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</si>
  <si>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</si>
  <si>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</si>
  <si>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</si>
  <si>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</si>
  <si>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</si>
  <si>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</si>
  <si>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</si>
  <si>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</si>
  <si>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</si>
  <si>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</si>
  <si>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</si>
  <si>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</si>
  <si>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</si>
  <si>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</si>
  <si>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</si>
  <si>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</si>
  <si>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</si>
  <si>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</si>
  <si>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</si>
  <si>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</si>
  <si>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</si>
  <si>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</si>
  <si>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</si>
  <si>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</si>
  <si>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</si>
  <si>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</si>
  <si>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</si>
  <si>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</si>
  <si>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</si>
  <si>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</si>
  <si>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</si>
  <si>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</si>
  <si>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</si>
  <si>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</si>
  <si>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</si>
  <si>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</si>
  <si>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</si>
  <si>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</si>
  <si>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</si>
  <si>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</si>
  <si>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</si>
  <si>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</si>
  <si>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</si>
  <si>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</si>
  <si>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</si>
  <si>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</si>
  <si>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</si>
  <si>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</si>
  <si>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</si>
  <si>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</si>
  <si>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</si>
  <si>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</si>
  <si>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</si>
  <si>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</si>
  <si>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</si>
  <si>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</si>
  <si>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</si>
  <si>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</si>
  <si>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</si>
  <si>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</si>
  <si>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</si>
  <si>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</si>
  <si>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</si>
  <si>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</si>
  <si>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</si>
  <si>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</si>
  <si>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</si>
  <si>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</si>
  <si>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</si>
  <si>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</si>
  <si>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</si>
  <si>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</si>
  <si>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</si>
  <si>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</si>
  <si>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</si>
  <si>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</si>
  <si>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</si>
  <si>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</si>
  <si>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</si>
  <si>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</si>
  <si>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</si>
  <si>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</si>
  <si>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</si>
  <si>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</si>
  <si>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</si>
  <si>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</si>
  <si>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</si>
  <si>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</si>
  <si>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</si>
  <si>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</si>
  <si>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</si>
  <si>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</si>
  <si>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</si>
  <si>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</si>
  <si>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</si>
  <si>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</si>
  <si>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</si>
  <si>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</si>
  <si>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</si>
  <si>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</si>
  <si>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</si>
  <si>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</si>
  <si>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</si>
  <si>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</si>
  <si>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</si>
  <si>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</si>
  <si>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</si>
  <si>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</si>
  <si>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</si>
  <si>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</si>
  <si>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</si>
  <si>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</si>
  <si>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</si>
  <si>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</si>
  <si>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</si>
  <si>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</si>
  <si>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</si>
  <si>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</si>
  <si>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</si>
  <si>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</si>
  <si>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</si>
  <si>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</si>
  <si>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</si>
  <si>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</si>
  <si>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</si>
  <si>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</si>
  <si>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</si>
  <si>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</si>
  <si>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</si>
  <si>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</si>
  <si>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</si>
  <si>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</si>
  <si>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</si>
  <si>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</si>
  <si>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</si>
  <si>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</si>
  <si>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</si>
  <si>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</si>
  <si>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</si>
  <si>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</si>
  <si>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</si>
  <si>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</si>
  <si>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</si>
  <si>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</si>
  <si>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</si>
  <si>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</si>
  <si>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</si>
  <si>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</si>
  <si>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</si>
  <si>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</si>
  <si>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</si>
  <si>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</si>
  <si>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</si>
  <si>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</si>
  <si>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</si>
  <si>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</si>
  <si>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</si>
  <si>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</si>
  <si>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</si>
  <si>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</si>
  <si>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</si>
  <si>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</si>
  <si>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</si>
  <si>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</si>
  <si>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</si>
  <si>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</si>
  <si>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</si>
  <si>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</si>
  <si>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</si>
  <si>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</si>
  <si>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</si>
  <si>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</si>
  <si>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</si>
  <si>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</si>
  <si>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</si>
  <si>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</si>
  <si>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</si>
  <si>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</si>
  <si>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</si>
  <si>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</si>
  <si>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</si>
  <si>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</si>
  <si>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</si>
  <si>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</si>
  <si>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</si>
  <si>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</si>
  <si>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</si>
  <si>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</si>
  <si>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</si>
  <si>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</si>
  <si>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</si>
  <si>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</si>
  <si>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</si>
  <si>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</si>
  <si>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</si>
  <si>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</si>
  <si>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</si>
  <si>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</si>
  <si>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</si>
  <si>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</si>
  <si>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</si>
  <si>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</si>
  <si>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</si>
  <si>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</si>
  <si>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</si>
  <si>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</si>
  <si>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</si>
  <si>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</si>
  <si>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</si>
  <si>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</si>
  <si>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</si>
  <si>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</si>
  <si>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</si>
  <si>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</si>
  <si>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</si>
  <si>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</si>
  <si>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</si>
  <si>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</si>
  <si>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</si>
  <si>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</si>
  <si>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</si>
  <si>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</si>
  <si>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</si>
  <si>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</si>
  <si>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</si>
  <si>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</si>
  <si>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</si>
  <si>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</si>
  <si>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</si>
  <si>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</si>
  <si>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</si>
  <si>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</si>
  <si>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</si>
  <si>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</si>
  <si>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</si>
  <si>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</si>
  <si>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</si>
  <si>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</si>
  <si>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</si>
  <si>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</si>
  <si>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</si>
  <si>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</si>
  <si>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</si>
  <si>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</si>
  <si>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</si>
  <si>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</si>
  <si>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</si>
  <si>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</si>
  <si>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</si>
  <si>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</si>
  <si>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</si>
  <si>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</si>
  <si>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</si>
  <si>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</si>
  <si>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</si>
  <si>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</si>
  <si>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</si>
  <si>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</si>
  <si>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</si>
  <si>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</si>
  <si>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</si>
  <si>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</si>
  <si>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</si>
  <si>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</si>
  <si>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</si>
  <si>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</si>
  <si>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</si>
  <si>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</si>
  <si>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</si>
  <si>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</si>
  <si>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</si>
  <si>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</si>
  <si>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</si>
  <si>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</si>
  <si>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</si>
  <si>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</si>
  <si>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</si>
  <si>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</si>
  <si>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</si>
  <si>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</si>
  <si>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</si>
  <si>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</si>
  <si>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</si>
  <si>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</si>
  <si>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</si>
  <si>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</si>
  <si>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</si>
  <si>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</si>
  <si>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</si>
  <si>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</si>
  <si>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</si>
  <si>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</si>
  <si>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</si>
  <si>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</si>
  <si>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</si>
  <si>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</si>
  <si>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</si>
  <si>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</si>
  <si>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</si>
  <si>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</si>
  <si>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</si>
  <si>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</si>
  <si>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</si>
  <si>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</si>
  <si>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</si>
  <si>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</si>
  <si>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</si>
  <si>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</si>
  <si>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</si>
  <si>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</si>
  <si>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</si>
  <si>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</si>
  <si>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</si>
  <si>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</si>
  <si>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</si>
  <si>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</si>
  <si>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</si>
  <si>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</si>
  <si>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</si>
  <si>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</si>
  <si>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</si>
  <si>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</si>
  <si>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</si>
  <si>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</si>
  <si>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</si>
  <si>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</si>
  <si>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</si>
  <si>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</si>
  <si>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</si>
  <si>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</si>
  <si>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</si>
  <si>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</si>
  <si>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</si>
  <si>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</si>
  <si>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</si>
  <si>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</si>
  <si>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</si>
  <si>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</si>
  <si>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</si>
  <si>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</si>
  <si>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</si>
  <si>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</si>
  <si>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</si>
  <si>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</si>
  <si>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</si>
  <si>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</si>
  <si>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</si>
  <si>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</si>
  <si>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</si>
  <si>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</si>
  <si>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</si>
  <si>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</si>
  <si>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</si>
  <si>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</si>
  <si>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</si>
  <si>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</si>
  <si>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</si>
  <si>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</si>
  <si>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</si>
  <si>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</si>
  <si>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</si>
  <si>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</si>
  <si>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</si>
  <si>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</si>
  <si>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</si>
  <si>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</si>
  <si>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</si>
  <si>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</si>
  <si>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</si>
  <si>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</si>
  <si>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</si>
  <si>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</si>
  <si>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</si>
  <si>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</si>
  <si>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</si>
  <si>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</si>
  <si>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</si>
  <si>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</si>
  <si>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</si>
  <si>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</si>
  <si>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</si>
  <si>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</si>
  <si>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</si>
  <si>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</si>
  <si>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</si>
  <si>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</si>
  <si>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</si>
  <si>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</si>
  <si>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</si>
  <si>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</si>
  <si>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</si>
  <si>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</si>
  <si>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</si>
  <si>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</si>
  <si>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</si>
  <si>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</si>
  <si>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</si>
  <si>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</si>
  <si>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</si>
  <si>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</si>
  <si>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</si>
  <si>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</si>
  <si>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</si>
  <si>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</si>
  <si>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</si>
  <si>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</si>
  <si>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</si>
  <si>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</si>
  <si>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</si>
  <si>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</si>
  <si>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</si>
  <si>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</si>
  <si>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</si>
  <si>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</si>
  <si>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</si>
  <si>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</si>
  <si>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</si>
  <si>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</si>
  <si>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</si>
  <si>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</si>
  <si>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</si>
  <si>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</si>
  <si>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</si>
  <si>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</si>
  <si>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</si>
  <si>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</si>
  <si>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</si>
  <si>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</si>
  <si>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</si>
  <si>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</si>
  <si>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</si>
  <si>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</si>
  <si>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</si>
  <si>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</si>
  <si>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</si>
  <si>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</si>
  <si>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</si>
  <si>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</si>
  <si>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</si>
  <si>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</si>
  <si>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</si>
  <si>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</si>
  <si>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</si>
  <si>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</si>
  <si>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</si>
  <si>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</si>
  <si>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</si>
  <si>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</si>
  <si>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</si>
  <si>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</si>
  <si>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</si>
  <si>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</si>
  <si>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</si>
  <si>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</si>
  <si>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</si>
  <si>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</si>
  <si>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</si>
  <si>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</si>
  <si>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</si>
  <si>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</si>
  <si>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</si>
  <si>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</si>
  <si>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</si>
  <si>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</si>
  <si>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</si>
  <si>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</si>
  <si>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</si>
  <si>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</si>
  <si>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</si>
  <si>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</si>
  <si>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</si>
  <si>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</si>
  <si>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</si>
  <si>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</si>
  <si>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</si>
  <si>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</si>
  <si>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</si>
  <si>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</si>
  <si>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</si>
  <si>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</si>
  <si>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</si>
  <si>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</si>
  <si>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</si>
  <si>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</si>
  <si>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</si>
  <si>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</si>
  <si>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</si>
  <si>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</si>
  <si>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</si>
  <si>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</si>
  <si>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</si>
  <si>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</si>
  <si>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</si>
  <si>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</si>
  <si>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</si>
  <si>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</si>
  <si>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</si>
  <si>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</si>
  <si>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</si>
  <si>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</si>
  <si>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</si>
  <si>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</si>
  <si>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</si>
  <si>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</si>
  <si>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</si>
  <si>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</si>
  <si>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</si>
  <si>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</si>
  <si>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</si>
  <si>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</si>
  <si>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</si>
  <si>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</si>
  <si>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</si>
  <si>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</si>
  <si>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</si>
  <si>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</si>
  <si>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</si>
  <si>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</si>
  <si>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</si>
  <si>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</si>
  <si>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</si>
  <si>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</si>
  <si>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</si>
  <si>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</si>
  <si>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</si>
  <si>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</si>
  <si>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</si>
  <si>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</si>
  <si>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</si>
  <si>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</si>
  <si>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</si>
  <si>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</si>
  <si>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</si>
  <si>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</si>
  <si>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</si>
  <si>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</si>
  <si>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</si>
  <si>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</si>
  <si>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</si>
  <si>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</si>
  <si>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</si>
  <si>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</si>
  <si>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</si>
  <si>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</si>
  <si>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</si>
  <si>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</si>
  <si>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</si>
  <si>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</si>
  <si>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</si>
  <si>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</si>
  <si>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</si>
  <si>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</si>
  <si>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</si>
  <si>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</si>
  <si>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</si>
  <si>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</si>
  <si>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</si>
  <si>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</si>
  <si>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</si>
  <si>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</si>
  <si>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</si>
  <si>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</si>
  <si>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</si>
  <si>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</si>
  <si>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</si>
  <si>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</si>
  <si>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</si>
  <si>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</si>
  <si>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</si>
  <si>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</si>
  <si>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</si>
  <si>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</si>
  <si>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</si>
  <si>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</si>
  <si>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</si>
  <si>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</si>
  <si>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</si>
  <si>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</si>
  <si>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</si>
  <si>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</si>
  <si>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</si>
  <si>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</si>
  <si>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</si>
  <si>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</si>
  <si>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</si>
  <si>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</si>
  <si>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</si>
  <si>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</si>
  <si>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</si>
  <si>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</si>
  <si>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</si>
  <si>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</si>
  <si>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</si>
  <si>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</si>
  <si>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</si>
  <si>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</si>
  <si>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</si>
  <si>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</si>
  <si>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</si>
  <si>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</si>
  <si>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</si>
  <si>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</si>
  <si>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</si>
  <si>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</si>
  <si>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</si>
  <si>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</si>
  <si>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</si>
  <si>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</si>
  <si>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</si>
  <si>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</si>
  <si>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</si>
  <si>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</si>
  <si>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</si>
  <si>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</si>
  <si>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</si>
  <si>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</si>
  <si>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</si>
  <si>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</si>
  <si>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</si>
  <si>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</si>
  <si>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</si>
  <si>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</si>
  <si>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</si>
  <si>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</si>
  <si>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</si>
  <si>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</si>
  <si>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</si>
  <si>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</si>
  <si>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</si>
  <si>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</si>
  <si>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</si>
  <si>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</si>
  <si>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</si>
  <si>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</si>
  <si>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</si>
  <si>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</si>
  <si>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</si>
  <si>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</si>
  <si>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</si>
  <si>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</si>
  <si>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</si>
  <si>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</si>
  <si>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</si>
  <si>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</si>
  <si>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</si>
  <si>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</si>
  <si>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</si>
  <si>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</si>
  <si>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</si>
  <si>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</si>
  <si>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</si>
  <si>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</si>
  <si>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</si>
  <si>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</si>
  <si>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</si>
  <si>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</si>
  <si>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</si>
  <si>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</si>
  <si>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</si>
  <si>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</si>
  <si>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</si>
  <si>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</si>
  <si>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</si>
  <si>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</si>
  <si>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</si>
  <si>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</si>
  <si>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</si>
  <si>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</si>
  <si>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</si>
  <si>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</si>
  <si>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</si>
  <si>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</si>
  <si>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</si>
  <si>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</si>
  <si>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</si>
  <si>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</si>
  <si>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</si>
  <si>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</si>
  <si>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</si>
  <si>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</si>
  <si>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</si>
  <si>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</si>
  <si>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</si>
  <si>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</si>
  <si>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</si>
  <si>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</si>
  <si>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</si>
  <si>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</si>
  <si>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</si>
  <si>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</si>
  <si>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</si>
  <si>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</si>
  <si>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</si>
  <si>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</si>
  <si>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</si>
  <si>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</si>
  <si>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</si>
  <si>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</si>
  <si>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</si>
  <si>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</si>
  <si>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</si>
  <si>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</si>
  <si>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</si>
  <si>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</si>
  <si>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</si>
  <si>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</si>
  <si>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</si>
  <si>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</si>
  <si>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</si>
  <si>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</si>
  <si>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</si>
  <si>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</si>
  <si>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</si>
  <si>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</si>
  <si>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</si>
  <si>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</si>
  <si>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</si>
  <si>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</si>
  <si>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</si>
  <si>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</si>
  <si>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</si>
  <si>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</si>
  <si>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</si>
  <si>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</si>
  <si>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</si>
  <si>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</si>
  <si>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</si>
  <si>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</si>
  <si>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</si>
  <si>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</si>
  <si>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</si>
  <si>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</si>
  <si>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</si>
  <si>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</si>
  <si>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</si>
  <si>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</si>
  <si>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</si>
  <si>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</si>
  <si>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</si>
  <si>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</si>
  <si>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</si>
  <si>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</si>
  <si>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</si>
  <si>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</si>
  <si>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</si>
  <si>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</si>
  <si>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</si>
  <si>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</si>
  <si>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</si>
  <si>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</si>
  <si>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</si>
  <si>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</si>
  <si>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</si>
  <si>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</si>
  <si>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</si>
  <si>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</si>
  <si>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</si>
  <si>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</si>
  <si>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</si>
  <si>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</si>
  <si>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</si>
  <si>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</si>
  <si>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</si>
  <si>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</si>
  <si>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</si>
  <si>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</si>
  <si>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</si>
  <si>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</si>
  <si>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</si>
  <si>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</si>
  <si>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</si>
  <si>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</si>
  <si>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</si>
  <si>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</si>
  <si>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</si>
  <si>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</si>
  <si>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</si>
  <si>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</si>
  <si>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</si>
  <si>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</si>
  <si>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</si>
  <si>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</si>
  <si>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</si>
  <si>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</si>
  <si>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</si>
  <si>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</si>
  <si>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</si>
  <si>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</si>
  <si>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</si>
  <si>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</si>
  <si>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</si>
  <si>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</si>
  <si>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</si>
  <si>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</si>
  <si>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</si>
  <si>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</si>
  <si>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</si>
  <si>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</si>
  <si>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</si>
  <si>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</si>
  <si>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</si>
  <si>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</si>
  <si>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</si>
  <si>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</si>
  <si>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</si>
  <si>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</si>
  <si>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</si>
  <si>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</si>
  <si>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</si>
  <si>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</si>
  <si>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</si>
  <si>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</si>
  <si>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</si>
  <si>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</si>
  <si>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</si>
  <si>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</si>
  <si>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</si>
  <si>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</si>
  <si>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</si>
  <si>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</si>
  <si>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</si>
  <si>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</si>
  <si>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</si>
  <si>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</si>
  <si>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</si>
  <si>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</si>
  <si>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</si>
  <si>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</si>
  <si>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</si>
  <si>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</si>
  <si>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</si>
  <si>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</si>
  <si>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</si>
  <si>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</si>
  <si>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</si>
  <si>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</si>
  <si>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</si>
  <si>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</si>
  <si>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</si>
  <si>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</si>
  <si>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</si>
  <si>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</si>
  <si>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</si>
  <si>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</si>
  <si>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</si>
  <si>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</si>
  <si>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</si>
  <si>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</si>
  <si>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</si>
  <si>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</si>
  <si>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</si>
  <si>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</si>
  <si>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</si>
  <si>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</si>
  <si>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</si>
  <si>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</si>
  <si>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</si>
  <si>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</si>
  <si>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</si>
  <si>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</si>
  <si>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</si>
  <si>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</si>
  <si>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</si>
  <si>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</si>
  <si>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</si>
  <si>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</si>
  <si>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</si>
  <si>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</si>
  <si>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</si>
  <si>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</si>
  <si>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</si>
  <si>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</si>
  <si>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</si>
  <si>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</si>
  <si>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</si>
  <si>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</si>
  <si>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</si>
  <si>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</si>
  <si>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</si>
  <si>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</si>
  <si>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</si>
  <si>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</si>
  <si>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</si>
  <si>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</si>
  <si>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</si>
  <si>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</si>
  <si>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</si>
  <si>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</si>
  <si>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</si>
  <si>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</si>
  <si>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</si>
  <si>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</si>
  <si>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</si>
  <si>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</si>
  <si>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</si>
  <si>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</si>
  <si>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</si>
  <si>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</si>
  <si>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</si>
  <si>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</si>
  <si>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</si>
  <si>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</si>
  <si>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</si>
  <si>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</si>
  <si>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</si>
  <si>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</si>
  <si>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</si>
  <si>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</si>
  <si>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</si>
  <si>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</si>
  <si>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</si>
  <si>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</si>
  <si>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</si>
  <si>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</si>
  <si>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</si>
  <si>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</si>
  <si>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</si>
  <si>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</si>
  <si>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</si>
  <si>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</si>
  <si>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</si>
  <si>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</si>
  <si>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</si>
  <si>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</si>
  <si>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</si>
  <si>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</si>
  <si>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</si>
  <si>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</si>
  <si>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</si>
  <si>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</si>
  <si>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</si>
  <si>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</si>
  <si>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</si>
  <si>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</si>
  <si>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</si>
  <si>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</si>
  <si>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</si>
  <si>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</si>
  <si>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</si>
  <si>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</si>
  <si>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</si>
  <si>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</si>
  <si>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</si>
  <si>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</si>
  <si>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</si>
  <si>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</si>
  <si>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</si>
  <si>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</si>
  <si>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</si>
  <si>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</si>
  <si>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</si>
  <si>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</si>
  <si>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</si>
  <si>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</si>
  <si>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</si>
  <si>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</si>
  <si>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</si>
  <si>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</si>
  <si>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</si>
  <si>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</si>
  <si>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</si>
  <si>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</si>
  <si>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</si>
  <si>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</si>
  <si>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</si>
  <si>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</si>
  <si>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</si>
  <si>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</si>
  <si>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</si>
  <si>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</si>
  <si>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</si>
  <si>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</si>
  <si>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</si>
  <si>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</si>
  <si>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</si>
  <si>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</si>
  <si>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</si>
  <si>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</si>
  <si>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</si>
  <si>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</si>
  <si>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</si>
  <si>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</si>
  <si>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</si>
  <si>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</si>
  <si>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</si>
  <si>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</si>
  <si>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</si>
  <si>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</si>
  <si>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</si>
  <si>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</si>
  <si>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</si>
  <si>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</si>
  <si>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</si>
  <si>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</si>
  <si>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</si>
  <si>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</si>
  <si>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</si>
  <si>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</si>
  <si>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</si>
  <si>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</si>
  <si>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</si>
  <si>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</si>
  <si>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</si>
  <si>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</si>
  <si>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</si>
  <si>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</si>
  <si>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</si>
  <si>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</si>
  <si>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</si>
  <si>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</si>
  <si>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</si>
  <si>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</si>
  <si>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</si>
  <si>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</si>
  <si>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</si>
  <si>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</si>
  <si>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</si>
  <si>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</si>
  <si>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</si>
  <si>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</si>
  <si>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</si>
  <si>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</si>
  <si>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</si>
  <si>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</si>
  <si>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</si>
  <si>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</si>
  <si>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</si>
  <si>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</si>
  <si>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</si>
  <si>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</si>
  <si>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</si>
  <si>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</si>
  <si>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</si>
  <si>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</si>
  <si>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</si>
  <si>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</si>
  <si>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</si>
  <si>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</si>
  <si>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</si>
  <si>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</si>
  <si>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</si>
  <si>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</si>
  <si>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</si>
  <si>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</si>
  <si>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</si>
  <si>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</si>
  <si>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</si>
  <si>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</si>
  <si>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</si>
  <si>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</si>
  <si>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</si>
  <si>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</si>
  <si>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</si>
  <si>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</si>
  <si>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</si>
  <si>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</si>
  <si>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</si>
  <si>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</si>
  <si>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</si>
  <si>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</si>
  <si>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</si>
  <si>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</si>
  <si>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</si>
  <si>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</si>
  <si>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</si>
  <si>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</si>
  <si>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</si>
  <si>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</si>
  <si>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</si>
  <si>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</si>
  <si>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</si>
  <si>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</si>
  <si>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</si>
  <si>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</si>
  <si>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</si>
  <si>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</si>
  <si>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</si>
  <si>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</si>
  <si>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</si>
  <si>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</si>
  <si>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</si>
  <si>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</si>
  <si>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</si>
  <si>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</si>
  <si>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</si>
  <si>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</si>
  <si>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</si>
  <si>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</si>
  <si>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</si>
  <si>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</si>
  <si>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</si>
  <si>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</si>
  <si>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</si>
  <si>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</si>
  <si>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</si>
  <si>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</si>
  <si>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</si>
  <si>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</si>
  <si>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</si>
  <si>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</si>
  <si>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</si>
  <si>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</si>
  <si>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</si>
  <si>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</si>
  <si>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</si>
  <si>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</si>
  <si>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</si>
  <si>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</si>
  <si>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</si>
  <si>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</si>
  <si>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</si>
  <si>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</si>
  <si>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</si>
  <si>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</si>
  <si>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</si>
  <si>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</si>
  <si>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</si>
  <si>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</si>
  <si>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</si>
  <si>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</si>
  <si>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</si>
  <si>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</si>
  <si>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</si>
  <si>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</si>
  <si>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</si>
  <si>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</si>
  <si>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</si>
  <si>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</si>
  <si>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</si>
  <si>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</si>
  <si>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</si>
  <si>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</si>
  <si>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</si>
  <si>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</si>
  <si>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</si>
  <si>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</si>
  <si>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</si>
  <si>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</si>
  <si>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</si>
  <si>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</si>
  <si>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</si>
  <si>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</si>
  <si>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</si>
  <si>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</si>
  <si>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</si>
  <si>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</si>
  <si>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</si>
  <si>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</si>
  <si>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</si>
  <si>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</si>
  <si>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</si>
  <si>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</si>
  <si>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</si>
  <si>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</si>
  <si>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</si>
  <si>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</si>
  <si>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</si>
  <si>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</si>
  <si>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</si>
  <si>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</si>
  <si>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</si>
  <si>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</si>
  <si>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</si>
  <si>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</si>
  <si>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</si>
  <si>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</si>
  <si>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</si>
  <si>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</si>
  <si>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</si>
  <si>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</si>
  <si>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</si>
  <si>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</si>
  <si>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</si>
  <si>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</si>
  <si>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</si>
  <si>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</si>
  <si>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</si>
  <si>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</si>
  <si>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</si>
  <si>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</si>
  <si>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</si>
  <si>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</si>
  <si>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</si>
  <si>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</si>
  <si>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</si>
  <si>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</si>
  <si>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</si>
  <si>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</si>
  <si>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</si>
  <si>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</si>
  <si>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</si>
  <si>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</si>
  <si>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</si>
  <si>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</si>
  <si>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</si>
  <si>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</si>
  <si>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</si>
  <si>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</si>
  <si>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</si>
  <si>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</si>
  <si>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</si>
  <si>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</si>
  <si>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</si>
  <si>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</si>
  <si>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</si>
  <si>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</si>
  <si>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</si>
  <si>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</si>
  <si>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</si>
  <si>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</si>
  <si>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</si>
  <si>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</si>
  <si>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</si>
  <si>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</si>
  <si>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</si>
  <si>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</si>
  <si>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</si>
  <si>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</si>
  <si>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</si>
  <si>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</si>
  <si>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</si>
  <si>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</si>
  <si>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</si>
  <si>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</si>
  <si>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</si>
  <si>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</si>
  <si>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</si>
  <si>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</si>
  <si>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</si>
  <si>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</si>
  <si>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</si>
  <si>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</si>
  <si>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</si>
  <si>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</si>
  <si>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</si>
  <si>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</si>
  <si>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</si>
  <si>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</si>
  <si>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</si>
  <si>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</si>
  <si>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</si>
  <si>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</si>
  <si>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</si>
  <si>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</si>
  <si>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</si>
  <si>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</si>
  <si>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</si>
  <si>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</si>
  <si>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</si>
  <si>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</si>
  <si>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</si>
  <si>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</si>
  <si>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</si>
  <si>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</si>
  <si>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</si>
  <si>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</si>
  <si>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</si>
  <si>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</si>
  <si>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</si>
  <si>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</si>
  <si>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</si>
  <si>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</si>
  <si>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</si>
  <si>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</si>
  <si>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</si>
  <si>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</si>
  <si>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</si>
  <si>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</si>
  <si>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</si>
  <si>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</si>
  <si>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</si>
  <si>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</si>
  <si>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</si>
  <si>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</si>
  <si>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</si>
  <si>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</si>
  <si>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</si>
  <si>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</si>
  <si>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</si>
  <si>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</si>
  <si>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</si>
  <si>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</si>
  <si>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</si>
  <si>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</si>
  <si>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</si>
  <si>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</si>
  <si>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</si>
  <si>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</si>
  <si>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</si>
  <si>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</si>
  <si>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</si>
  <si>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</si>
  <si>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</si>
  <si>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</si>
  <si>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</si>
  <si>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</si>
  <si>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</si>
  <si>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</si>
  <si>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</si>
  <si>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</si>
  <si>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</si>
  <si>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</si>
  <si>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</si>
  <si>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</si>
  <si>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</si>
  <si>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</si>
  <si>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</si>
  <si>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</si>
  <si>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</si>
  <si>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</si>
  <si>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</si>
  <si>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</si>
  <si>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</si>
  <si>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</si>
  <si>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</si>
  <si>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</si>
  <si>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</si>
  <si>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</si>
  <si>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</si>
  <si>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</si>
  <si>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</si>
  <si>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</si>
  <si>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</si>
  <si>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</si>
  <si>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</si>
  <si>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</si>
  <si>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</si>
  <si>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</si>
  <si>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</si>
  <si>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</si>
  <si>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</si>
  <si>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</si>
  <si>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</si>
  <si>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</si>
  <si>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</si>
  <si>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</si>
  <si>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</si>
  <si>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</si>
  <si>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</si>
  <si>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</si>
  <si>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</si>
  <si>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</si>
  <si>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</si>
  <si>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</si>
  <si>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</si>
  <si>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</si>
  <si>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</si>
  <si>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</si>
  <si>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</si>
  <si>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</si>
  <si>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</si>
  <si>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</si>
  <si>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</si>
  <si>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</si>
  <si>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</si>
  <si>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</si>
  <si>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</si>
  <si>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</si>
  <si>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</si>
  <si>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</si>
  <si>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</si>
  <si>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</si>
  <si>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</si>
  <si>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</si>
  <si>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</si>
  <si>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</si>
  <si>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</si>
  <si>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</si>
  <si>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</si>
  <si>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</si>
  <si>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</si>
  <si>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</si>
  <si>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</si>
  <si>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</si>
  <si>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</si>
  <si>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</si>
  <si>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</si>
  <si>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</si>
  <si>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</si>
  <si>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</si>
  <si>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</si>
  <si>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</si>
  <si>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</si>
  <si>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</si>
  <si>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</si>
  <si>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</si>
  <si>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</si>
  <si>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</si>
  <si>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</si>
  <si>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</si>
  <si>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</si>
  <si>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</si>
  <si>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</si>
  <si>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</si>
  <si>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</si>
  <si>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</si>
  <si>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</si>
  <si>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</si>
  <si>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</si>
  <si>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</si>
  <si>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</si>
  <si>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</si>
  <si>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</si>
  <si>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</si>
  <si>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</si>
  <si>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</si>
  <si>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</si>
  <si>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</si>
  <si>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</si>
  <si>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</si>
  <si>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</si>
  <si>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</si>
  <si>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</si>
  <si>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</si>
  <si>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</si>
  <si>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</si>
  <si>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</si>
  <si>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</si>
  <si>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</si>
  <si>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</si>
  <si>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</si>
  <si>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</si>
  <si>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</si>
  <si>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</si>
  <si>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</si>
  <si>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</si>
  <si>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</si>
  <si>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</si>
  <si>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</si>
  <si>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</si>
  <si>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</si>
  <si>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</si>
  <si>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</si>
  <si>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</si>
  <si>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</si>
  <si>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</si>
  <si>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</si>
  <si>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</si>
  <si>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</si>
  <si>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</si>
  <si>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</si>
  <si>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</si>
  <si>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</si>
  <si>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</si>
  <si>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</si>
  <si>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</si>
  <si>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</si>
  <si>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</si>
  <si>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</si>
  <si>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</si>
  <si>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</si>
  <si>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</si>
  <si>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</si>
  <si>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</si>
  <si>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</si>
  <si>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</si>
  <si>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</si>
  <si>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</si>
  <si>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</si>
  <si>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</si>
  <si>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</si>
  <si>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</si>
  <si>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</si>
  <si>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</si>
  <si>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</si>
  <si>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</si>
  <si>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</si>
  <si>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</si>
  <si>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</si>
  <si>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</si>
  <si>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</si>
  <si>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</si>
  <si>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</si>
  <si>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</si>
  <si>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</si>
  <si>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</si>
  <si>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</si>
  <si>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</si>
  <si>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</si>
  <si>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</si>
  <si>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</si>
  <si>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</si>
  <si>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</si>
  <si>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</si>
  <si>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</si>
  <si>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</si>
  <si>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</si>
  <si>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</si>
  <si>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</si>
  <si>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</si>
  <si>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</si>
  <si>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</si>
  <si>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</si>
  <si>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</si>
  <si>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</si>
  <si>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</si>
  <si>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</si>
  <si>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</si>
  <si>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</si>
  <si>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</si>
  <si>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</si>
  <si>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</si>
  <si>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</si>
  <si>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</si>
  <si>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</si>
  <si>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</si>
  <si>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</si>
  <si>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</si>
  <si>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</si>
  <si>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</si>
  <si>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</si>
  <si>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</si>
  <si>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</si>
  <si>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</si>
  <si>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</si>
  <si>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</si>
  <si>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</si>
  <si>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</si>
  <si>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</si>
  <si>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</si>
  <si>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</si>
  <si>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</si>
  <si>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</si>
  <si>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</si>
  <si>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</si>
  <si>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</si>
  <si>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</si>
  <si>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</si>
  <si>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</si>
  <si>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</si>
  <si>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</si>
  <si>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</si>
  <si>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</si>
  <si>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</si>
  <si>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</si>
  <si>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</si>
  <si>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</si>
  <si>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</si>
  <si>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</si>
  <si>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</si>
  <si>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</si>
  <si>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</si>
  <si>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</si>
  <si>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</si>
  <si>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</si>
  <si>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</si>
  <si>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</si>
  <si>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</si>
  <si>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</si>
  <si>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</si>
  <si>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</si>
  <si>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</si>
  <si>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</si>
  <si>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</si>
  <si>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</si>
  <si>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</si>
  <si>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</si>
  <si>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</si>
  <si>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</si>
  <si>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</si>
  <si>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</si>
  <si>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</si>
  <si>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</si>
  <si>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</si>
  <si>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</si>
  <si>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</si>
  <si>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</si>
  <si>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</si>
  <si>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</si>
  <si>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</si>
  <si>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</si>
  <si>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</si>
  <si>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</si>
  <si>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</si>
  <si>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</si>
  <si>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</si>
  <si>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</si>
  <si>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</si>
  <si>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</si>
  <si>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</si>
  <si>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</si>
  <si>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</si>
  <si>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</si>
  <si>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</si>
  <si>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</si>
  <si>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</si>
  <si>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</si>
  <si>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</si>
  <si>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</si>
  <si>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</si>
  <si>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</si>
  <si>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</si>
  <si>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</si>
  <si>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</si>
  <si>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</si>
  <si>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</si>
  <si>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</si>
  <si>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</si>
  <si>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</si>
  <si>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</si>
  <si>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</si>
  <si>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</si>
  <si>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</si>
  <si>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</si>
  <si>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</si>
  <si>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</si>
  <si>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</si>
  <si>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</si>
  <si>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</si>
  <si>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</si>
  <si>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</si>
  <si>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</si>
  <si>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</si>
  <si>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</si>
  <si>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</si>
  <si>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</si>
  <si>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</si>
  <si>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</si>
  <si>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</si>
  <si>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</si>
  <si>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</si>
  <si>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</si>
  <si>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</si>
  <si>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</si>
  <si>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</si>
  <si>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</si>
  <si>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</si>
  <si>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</si>
  <si>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</si>
  <si>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</si>
  <si>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</si>
  <si>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</si>
  <si>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</si>
  <si>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</si>
  <si>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</si>
  <si>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</si>
  <si>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</si>
  <si>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</si>
  <si>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</si>
  <si>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</si>
  <si>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</si>
  <si>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</si>
  <si>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</si>
  <si>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</si>
  <si>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</si>
  <si>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</si>
  <si>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</si>
  <si>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</si>
  <si>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</si>
  <si>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</si>
  <si>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</si>
  <si>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</si>
  <si>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</si>
  <si>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</si>
  <si>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</si>
  <si>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</si>
  <si>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</si>
  <si>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</si>
  <si>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</si>
  <si>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</si>
  <si>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</si>
  <si>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</si>
  <si>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</si>
  <si>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</si>
  <si>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</si>
  <si>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</si>
  <si>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</si>
  <si>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</si>
  <si>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</si>
  <si>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</si>
  <si>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</si>
  <si>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</si>
  <si>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</si>
  <si>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</si>
  <si>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</si>
  <si>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</si>
  <si>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</si>
  <si>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</si>
  <si>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</si>
  <si>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</si>
  <si>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</si>
  <si>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</si>
  <si>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</si>
  <si>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</si>
  <si>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</si>
  <si>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</si>
  <si>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</si>
  <si>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</si>
  <si>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</si>
  <si>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</si>
  <si>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</si>
  <si>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</si>
  <si>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</si>
  <si>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</si>
  <si>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</si>
  <si>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</si>
  <si>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</si>
  <si>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</si>
  <si>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</si>
  <si>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</si>
  <si>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</si>
  <si>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</si>
  <si>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</si>
  <si>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</si>
  <si>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</si>
  <si>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</si>
  <si>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</si>
  <si>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</si>
  <si>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</si>
  <si>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</si>
  <si>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</si>
  <si>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</si>
  <si>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</si>
  <si>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</si>
  <si>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</si>
  <si>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</si>
  <si>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</si>
  <si>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</si>
  <si>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</si>
  <si>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</si>
  <si>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</si>
  <si>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</si>
  <si>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</si>
  <si>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</si>
  <si>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</si>
  <si>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</si>
  <si>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</si>
  <si>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</si>
  <si>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</si>
  <si>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</si>
  <si>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</si>
  <si>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</si>
  <si>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</si>
  <si>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</si>
  <si>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</si>
  <si>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</si>
  <si>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</si>
  <si>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</si>
  <si>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</si>
  <si>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</si>
  <si>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</si>
  <si>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</si>
  <si>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</si>
  <si>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</si>
  <si>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</si>
  <si>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</si>
  <si>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</si>
  <si>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</si>
  <si>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</si>
  <si>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</si>
  <si>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</si>
  <si>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</si>
  <si>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</si>
  <si>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</si>
  <si>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</si>
  <si>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</si>
  <si>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</si>
  <si>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</si>
  <si>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</si>
  <si>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</si>
  <si>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</si>
  <si>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</si>
  <si>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</si>
  <si>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</si>
  <si>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</si>
  <si>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</si>
  <si>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</si>
  <si>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</si>
  <si>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</si>
  <si>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</si>
  <si>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</si>
  <si>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</si>
  <si>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</si>
  <si>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</si>
  <si>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</si>
  <si>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</si>
  <si>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</si>
  <si>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</si>
  <si>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</si>
  <si>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</si>
  <si>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</si>
  <si>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</si>
  <si>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</si>
  <si>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</si>
  <si>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</si>
  <si>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</si>
  <si>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</si>
  <si>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</si>
  <si>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</si>
  <si>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</si>
  <si>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</si>
  <si>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</si>
  <si>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</si>
  <si>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</si>
  <si>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</si>
  <si>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</si>
  <si>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</si>
  <si>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</si>
  <si>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</si>
  <si>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</si>
  <si>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</si>
  <si>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</si>
  <si>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</si>
  <si>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</si>
  <si>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</si>
  <si>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</si>
  <si>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</si>
  <si>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</si>
  <si>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</si>
  <si>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</si>
  <si>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</si>
  <si>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</si>
  <si>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</si>
  <si>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</si>
  <si>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</si>
  <si>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</si>
  <si>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</si>
  <si>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</si>
  <si>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</si>
  <si>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</si>
  <si>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</si>
  <si>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</si>
  <si>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</si>
  <si>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</si>
  <si>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</si>
  <si>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</si>
  <si>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</si>
  <si>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</si>
  <si>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</si>
  <si>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</si>
  <si>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</si>
  <si>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</si>
  <si>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</si>
  <si>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</si>
  <si>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</si>
  <si>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</si>
  <si>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</si>
  <si>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</si>
  <si>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</si>
  <si>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</si>
  <si>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</si>
  <si>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</si>
  <si>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</si>
  <si>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</si>
  <si>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</si>
  <si>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</si>
  <si>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</si>
  <si>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</si>
  <si>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</si>
  <si>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</si>
  <si>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</si>
  <si>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</si>
  <si>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</si>
  <si>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</si>
  <si>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</si>
  <si>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</si>
  <si>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</si>
  <si>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</si>
  <si>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</si>
  <si>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</si>
  <si>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</si>
  <si>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</si>
  <si>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</si>
  <si>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</si>
  <si>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</si>
  <si>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</si>
  <si>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</si>
  <si>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</si>
  <si>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</si>
  <si>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</si>
  <si>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</si>
  <si>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</si>
  <si>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</si>
  <si>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</si>
  <si>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</si>
  <si>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</si>
  <si>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</si>
  <si>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</si>
  <si>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</si>
  <si>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</si>
  <si>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</si>
  <si>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</si>
  <si>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</si>
  <si>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</si>
  <si>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</si>
  <si>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</si>
  <si>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</si>
  <si>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</si>
  <si>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</si>
  <si>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</si>
  <si>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</si>
  <si>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</si>
  <si>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</si>
  <si>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</si>
  <si>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</si>
  <si>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</si>
  <si>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</si>
  <si>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</si>
  <si>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</si>
  <si>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</si>
  <si>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</si>
  <si>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</si>
  <si>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</si>
  <si>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</si>
  <si>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</si>
  <si>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</si>
  <si>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</si>
  <si>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</si>
  <si>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</si>
  <si>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</si>
  <si>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</si>
  <si>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</si>
  <si>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</si>
  <si>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</si>
  <si>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</si>
  <si>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</si>
  <si>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</si>
  <si>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</si>
  <si>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</si>
  <si>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</si>
  <si>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</si>
  <si>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</si>
  <si>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</si>
  <si>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</si>
  <si>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</si>
  <si>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</si>
  <si>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</si>
  <si>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</si>
  <si>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</si>
  <si>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</si>
  <si>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</si>
  <si>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</si>
  <si>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</si>
  <si>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</si>
  <si>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</si>
  <si>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</si>
  <si>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</si>
  <si>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</si>
  <si>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</si>
  <si>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</si>
  <si>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</si>
  <si>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</si>
  <si>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</si>
  <si>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</si>
  <si>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</si>
  <si>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</si>
  <si>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</si>
  <si>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</si>
  <si>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</si>
  <si>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</si>
  <si>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</si>
  <si>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</si>
  <si>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</si>
  <si>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</si>
  <si>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</si>
  <si>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</si>
  <si>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</si>
  <si>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</si>
  <si>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</si>
  <si>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</si>
  <si>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</si>
  <si>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</si>
  <si>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</si>
  <si>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</si>
  <si>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</si>
  <si>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</si>
  <si>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</si>
  <si>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</si>
  <si>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</si>
  <si>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</si>
  <si>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</si>
  <si>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</si>
  <si>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</si>
  <si>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</si>
  <si>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</si>
  <si>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</si>
  <si>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</si>
  <si>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</si>
  <si>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</si>
  <si>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</si>
  <si>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</si>
  <si>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</si>
  <si>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</si>
  <si>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</si>
  <si>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</si>
  <si>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</si>
  <si>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</si>
  <si>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</si>
  <si>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</si>
  <si>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</si>
  <si>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</si>
  <si>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</si>
  <si>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</si>
  <si>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</si>
  <si>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</si>
  <si>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</si>
  <si>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</si>
  <si>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</si>
  <si>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</si>
  <si>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</si>
  <si>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</si>
  <si>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</si>
  <si>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</si>
  <si>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</si>
  <si>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</si>
  <si>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</si>
  <si>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</si>
  <si>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</si>
  <si>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</si>
  <si>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</si>
  <si>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</si>
  <si>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</si>
  <si>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</si>
  <si>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</si>
  <si>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</si>
  <si>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</si>
  <si>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</si>
  <si>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</si>
  <si>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</si>
  <si>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</si>
  <si>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</si>
  <si>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</si>
  <si>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</si>
  <si>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</si>
  <si>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</si>
  <si>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</si>
  <si>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</si>
  <si>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</si>
  <si>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</si>
  <si>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</si>
  <si>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</si>
  <si>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</si>
  <si>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</si>
  <si>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</si>
  <si>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</si>
  <si>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</si>
  <si>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</si>
  <si>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</si>
  <si>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</si>
  <si>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</si>
  <si>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</si>
  <si>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</si>
  <si>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</si>
  <si>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</si>
  <si>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</si>
  <si>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</si>
  <si>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</si>
  <si>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</si>
  <si>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</si>
  <si>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</si>
  <si>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</si>
  <si>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</si>
  <si>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</si>
  <si>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</si>
  <si>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</si>
  <si>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</si>
  <si>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</si>
  <si>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</si>
  <si>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</si>
  <si>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</si>
  <si>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</si>
  <si>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</si>
  <si>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</si>
  <si>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</si>
  <si>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</si>
  <si>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</si>
  <si>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</si>
  <si>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</si>
  <si>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</si>
  <si>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</si>
  <si>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</si>
  <si>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</si>
  <si>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</si>
  <si>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</si>
  <si>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</si>
  <si>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</si>
  <si>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</si>
  <si>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</si>
  <si>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</si>
  <si>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</si>
  <si>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</si>
  <si>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</si>
  <si>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</si>
  <si>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</si>
  <si>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</si>
  <si>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</si>
  <si>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</si>
  <si>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</si>
  <si>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</si>
  <si>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</si>
  <si>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</si>
  <si>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</si>
  <si>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</si>
  <si>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</si>
  <si>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</si>
  <si>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</si>
  <si>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</si>
  <si>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</si>
  <si>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</si>
  <si>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</si>
  <si>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</si>
  <si>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</si>
  <si>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</si>
  <si>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</si>
  <si>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</si>
  <si>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</si>
  <si>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</si>
  <si>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</si>
  <si>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</si>
  <si>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</si>
  <si>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</si>
  <si>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</si>
  <si>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</si>
  <si>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</si>
  <si>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</si>
  <si>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</si>
  <si>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</si>
  <si>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</si>
  <si>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</si>
  <si>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</si>
  <si>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</si>
  <si>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</si>
  <si>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</si>
  <si>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</si>
  <si>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</si>
  <si>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</si>
  <si>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</si>
  <si>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</si>
  <si>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</si>
  <si>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</si>
  <si>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</si>
  <si>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</si>
  <si>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</si>
  <si>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</si>
  <si>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</si>
  <si>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</si>
  <si>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</si>
  <si>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</si>
  <si>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</si>
  <si>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</si>
  <si>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</si>
  <si>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</si>
  <si>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</si>
  <si>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</si>
  <si>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</si>
  <si>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</si>
  <si>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</si>
  <si>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</si>
  <si>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</si>
  <si>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</si>
  <si>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</si>
  <si>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</si>
  <si>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</si>
  <si>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</si>
  <si>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</si>
  <si>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</si>
  <si>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</si>
  <si>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</si>
  <si>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</si>
  <si>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</si>
  <si>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</si>
  <si>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</si>
  <si>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</si>
  <si>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</si>
  <si>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</si>
  <si>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</si>
  <si>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</si>
  <si>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</si>
  <si>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</si>
  <si>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</si>
  <si>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</si>
  <si>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</si>
  <si>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</si>
  <si>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</si>
  <si>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</si>
  <si>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</si>
  <si>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</si>
  <si>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</si>
  <si>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</si>
  <si>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</si>
  <si>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</si>
  <si>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</si>
  <si>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</si>
  <si>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</si>
  <si>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</si>
  <si>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</si>
  <si>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</si>
  <si>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</si>
  <si>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</si>
  <si>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</si>
  <si>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</si>
  <si>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</si>
  <si>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</si>
  <si>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</si>
  <si>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</si>
  <si>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</si>
  <si>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</si>
  <si>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</si>
  <si>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</si>
  <si>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</si>
  <si>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</si>
  <si>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</si>
  <si>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</si>
  <si>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</si>
  <si>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</si>
  <si>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</si>
  <si>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</si>
  <si>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</si>
  <si>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</si>
  <si>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</si>
  <si>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</si>
  <si>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</si>
  <si>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</si>
  <si>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</si>
  <si>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</si>
  <si>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</si>
  <si>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</si>
  <si>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</si>
  <si>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</si>
  <si>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</si>
  <si>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</si>
  <si>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</si>
  <si>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</si>
  <si>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</si>
  <si>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</si>
  <si>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</si>
  <si>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</si>
  <si>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</si>
  <si>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</si>
  <si>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</si>
  <si>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</si>
  <si>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</si>
  <si>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</si>
  <si>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</si>
  <si>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</si>
  <si>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</si>
  <si>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</si>
  <si>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</si>
  <si>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</si>
  <si>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</si>
  <si>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</si>
  <si>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</si>
  <si>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</si>
  <si>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</si>
  <si>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</si>
  <si>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</si>
  <si>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</si>
  <si>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</si>
  <si>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</si>
  <si>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</si>
  <si>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</si>
  <si>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</si>
  <si>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</si>
  <si>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</si>
  <si>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</si>
  <si>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</si>
  <si>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</si>
  <si>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</si>
  <si>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</si>
  <si>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</si>
  <si>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</si>
  <si>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</si>
  <si>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</si>
  <si>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</si>
  <si>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</si>
  <si>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</si>
  <si>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</si>
  <si>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</si>
  <si>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</si>
  <si>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</si>
  <si>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</si>
  <si>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</si>
  <si>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</si>
  <si>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</si>
  <si>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</si>
  <si>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</si>
  <si>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</si>
  <si>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</si>
  <si>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</si>
  <si>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</si>
  <si>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</si>
  <si>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</si>
  <si>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</si>
  <si>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</si>
  <si>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</si>
  <si>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</si>
  <si>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</si>
  <si>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</si>
  <si>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</si>
  <si>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</si>
  <si>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</si>
  <si>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</si>
  <si>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</si>
  <si>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</si>
  <si>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</si>
  <si>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</si>
  <si>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</si>
  <si>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</si>
  <si>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</si>
  <si>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</si>
  <si>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</si>
  <si>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</si>
  <si>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</si>
  <si>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</si>
  <si>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</si>
  <si>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</si>
  <si>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</si>
  <si>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</si>
  <si>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</si>
  <si>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</si>
  <si>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</si>
  <si>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</si>
  <si>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</si>
  <si>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</si>
  <si>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</si>
  <si>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</si>
  <si>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</si>
  <si>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</si>
  <si>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</si>
  <si>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</si>
  <si>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</si>
  <si>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</si>
  <si>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</si>
  <si>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</si>
  <si>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</si>
  <si>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</si>
  <si>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</si>
  <si>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</si>
  <si>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</si>
  <si>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</si>
  <si>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</si>
  <si>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</si>
  <si>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</si>
  <si>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</si>
  <si>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</si>
  <si>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</si>
  <si>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</si>
  <si>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</si>
  <si>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</si>
  <si>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</si>
  <si>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</si>
  <si>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</si>
  <si>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</si>
  <si>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</si>
  <si>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</si>
  <si>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</si>
  <si>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</si>
  <si>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</si>
  <si>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</si>
  <si>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</si>
  <si>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</si>
  <si>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</si>
  <si>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</si>
  <si>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</si>
  <si>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</si>
  <si>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</si>
  <si>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</si>
  <si>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</si>
  <si>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</si>
  <si>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</si>
  <si>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</si>
  <si>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</si>
  <si>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</si>
  <si>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</si>
  <si>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</si>
  <si>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</si>
  <si>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</si>
  <si>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</si>
  <si>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</si>
  <si>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</si>
  <si>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</si>
  <si>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</si>
  <si>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</si>
  <si>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</si>
  <si>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</si>
  <si>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</si>
  <si>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</si>
  <si>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</si>
  <si>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</si>
  <si>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</si>
  <si>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</si>
  <si>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</si>
  <si>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</si>
  <si>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</si>
  <si>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</si>
  <si>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</si>
  <si>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</si>
  <si>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</si>
  <si>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</si>
  <si>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</si>
  <si>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</si>
  <si>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</si>
  <si>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</si>
  <si>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</si>
  <si>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</si>
  <si>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</si>
  <si>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</si>
  <si>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</si>
  <si>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</si>
  <si>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</si>
  <si>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</si>
  <si>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</si>
  <si>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</si>
  <si>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</si>
  <si>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</si>
  <si>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</si>
  <si>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</si>
  <si>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</si>
  <si>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</si>
  <si>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</si>
  <si>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</si>
  <si>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</si>
  <si>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</si>
  <si>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</si>
  <si>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</si>
  <si>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</si>
  <si>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</si>
  <si>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</si>
  <si>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</si>
  <si>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</si>
  <si>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</si>
  <si>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</si>
  <si>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</si>
  <si>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</si>
  <si>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</si>
  <si>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</si>
  <si>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</si>
  <si>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</si>
  <si>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</si>
  <si>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</si>
  <si>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</si>
  <si>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</si>
  <si>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</si>
  <si>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</si>
  <si>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</si>
  <si>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</si>
  <si>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</si>
  <si>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</si>
  <si>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</si>
  <si>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</si>
  <si>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</si>
  <si>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</si>
  <si>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</si>
  <si>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</si>
  <si>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</si>
  <si>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</si>
  <si>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</si>
  <si>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</si>
  <si>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</si>
  <si>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</si>
  <si>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</si>
  <si>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</si>
  <si>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</si>
  <si>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</si>
  <si>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</si>
  <si>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</si>
  <si>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</si>
  <si>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</si>
  <si>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</si>
  <si>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</si>
  <si>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</si>
  <si>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</si>
  <si>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</si>
  <si>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</si>
  <si>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</si>
  <si>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</si>
  <si>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</si>
  <si>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</si>
  <si>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</si>
  <si>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</si>
  <si>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</si>
  <si>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</si>
  <si>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</si>
  <si>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</si>
  <si>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</si>
  <si>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</si>
  <si>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</si>
  <si>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</si>
  <si>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</si>
  <si>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</si>
  <si>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</si>
  <si>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</si>
  <si>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</si>
  <si>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</si>
  <si>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</si>
  <si>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</si>
  <si>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</si>
  <si>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</si>
  <si>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</si>
  <si>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</si>
  <si>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</si>
  <si>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</si>
  <si>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</si>
  <si>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</si>
  <si>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</si>
  <si>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</si>
  <si>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</si>
  <si>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</si>
  <si>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</si>
  <si>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</si>
  <si>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</si>
  <si>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</si>
  <si>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</si>
  <si>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</si>
  <si>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</si>
  <si>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</si>
  <si>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</si>
  <si>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2026-01-26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</si>
  <si>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</si>
  <si>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</si>
  <si>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</si>
  <si>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</si>
  <si>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</si>
  <si>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</si>
  <si>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농협 3520106511413</t>
    <phoneticPr fontId="2" type="noConversion"/>
  </si>
  <si>
    <t>대구 수성구 황금동 들안로 130</t>
    <phoneticPr fontId="2" type="noConversion"/>
  </si>
  <si>
    <t>010-3826-3459</t>
    <phoneticPr fontId="2" type="noConversion"/>
  </si>
  <si>
    <t>WDDZF4JB2JA324324</t>
  </si>
  <si>
    <t>후진기어 경고등</t>
    <phoneticPr fontId="2" type="noConversion"/>
  </si>
  <si>
    <t>스타모터스(대구)_260126_181313.xlsx</t>
  </si>
  <si>
    <t>스타모터스(대구)_260126_181313.xlsx</t>
    <phoneticPr fontId="2" type="noConversion"/>
  </si>
  <si>
    <t>O</t>
    <phoneticPr fontId="2" type="noConversion"/>
  </si>
  <si>
    <t>안양한국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</si>
</sst>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8085000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1275000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49</c:v>
                      </c:pt>
                      <c:pt idx="2">
                        <c:v>20</c:v>
                      </c:pt>
                      <c:pt idx="3">
                        <c:v>32</c:v>
                      </c:pt>
                      <c:pt idx="4">
                        <c:v>9</c:v>
                      </c:pt>
                      <c:pt idx="5">
                        <c:v>42</c:v>
                      </c:pt>
                      <c:pt idx="6">
                        <c:v>34</c:v>
                      </c:pt>
                      <c:pt idx="7">
                        <c:v>15</c:v>
                      </c:pt>
                      <c:pt idx="8">
                        <c:v>49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 t="s">
        <v>4985</v>
      </c>
      <c r="T1" s="317"/>
      <c r="U1" s="318"/>
    </row>
    <row r="2" spans="1:21" x14ac:dyDescent="0.3">
      <c r="A2" s="319" t="s">
        <v>65</v>
      </c>
      <c r="B2" s="320"/>
      <c r="C2" s="321" t="s">
        <v>4982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46048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4254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4983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4984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25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1213</v>
      </c>
      <c r="B8" s="362"/>
      <c r="C8" s="362"/>
      <c r="D8" s="362"/>
      <c r="E8" s="363"/>
      <c r="F8" s="364" t="s">
        <v>2152</v>
      </c>
      <c r="G8" s="365"/>
      <c r="H8" s="365"/>
      <c r="I8" s="366"/>
      <c r="J8" s="372">
        <v>1300000</v>
      </c>
      <c r="K8" s="372"/>
      <c r="L8" s="372"/>
      <c r="M8" s="372"/>
      <c r="N8" s="372"/>
      <c r="O8" s="373">
        <v>1</v>
      </c>
      <c r="P8" s="373"/>
      <c r="Q8" s="367">
        <v>130000</v>
      </c>
      <c r="R8" s="368"/>
      <c r="S8" s="369"/>
      <c r="T8" s="370">
        <v>1430000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 t="s">
        <v>4986</v>
      </c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1300000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130000</v>
      </c>
      <c r="R20" s="411"/>
      <c r="S20" s="412"/>
      <c r="T20" s="411">
        <f>SUM(T8:U15)</f>
        <v>1430000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1430000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스타모터스(대구)</v>
      </c>
      <c r="R21" s="405"/>
      <c r="S21" s="405"/>
      <c r="T21" s="405"/>
      <c r="U21" s="406"/>
    </row>
    <row r="22" spans="1:21" ht="20.100000000000001" customHeight="1" x14ac:dyDescent="0.3">
      <c r="A22" s="446" t="s">
        <v>4988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 t="str">
        <f>S1</f>
        <v>WDDZF4JB2JA324324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농협 3520106511413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46048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스타모터스(대구)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 수성구 황금동 들안로 130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010-3826-3459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대구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VGSNAG3</v>
      </c>
      <c r="B31" s="423"/>
      <c r="C31" s="423"/>
      <c r="D31" s="423"/>
      <c r="E31" s="423"/>
      <c r="F31" s="423" t="str">
        <f>F8</f>
        <v>A7252709011-1</v>
      </c>
      <c r="G31" s="423"/>
      <c r="H31" s="423"/>
      <c r="I31" s="423"/>
      <c r="J31" s="427">
        <f>J8</f>
        <v>1300000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130000</v>
      </c>
      <c r="R31" s="424"/>
      <c r="S31" s="424"/>
      <c r="T31" s="425">
        <f>T8</f>
        <v>1430000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 t="str">
        <f>F16</f>
        <v>후진기어 경고등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1300000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130000</v>
      </c>
      <c r="R43" s="411"/>
      <c r="S43" s="411"/>
      <c r="T43" s="411">
        <f>T20</f>
        <v>1430000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1430000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스타모터스(대구)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1300000</v>
      </c>
      <c r="H1" s="107">
        <f>SUM(H2:H2)</f>
        <v>1</v>
      </c>
      <c r="I1" s="107">
        <f>SUM(I2:I2)</f>
        <v>130000</v>
      </c>
      <c r="J1" s="107">
        <f>SUM(J2:J2)</f>
        <v>1430000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4975</v>
      </c>
      <c r="C2" s="47" t="s">
        <v>1229</v>
      </c>
      <c r="D2" s="290" t="s">
        <v>1743</v>
      </c>
      <c r="E2" t="s">
        <v>1198</v>
      </c>
      <c r="F2" s="290" t="s">
        <v>1743</v>
      </c>
      <c r="G2">
        <v>1300000</v>
      </c>
      <c r="H2">
        <v>1</v>
      </c>
      <c r="I2" s="226">
        <v>130000</v>
      </c>
      <c r="J2" s="226">
        <v>1430000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68"/>
  <sheetViews>
    <sheetView workbookViewId="0">
      <pane xSplit="1" ySplit="1" topLeftCell="B2828" activePane="bottomRight" state="frozen"/>
      <selection activeCell="N26" sqref="N26"/>
      <selection pane="topRight" activeCell="N26" sqref="N26"/>
      <selection pane="bottomLeft" activeCell="N26" sqref="N26"/>
      <selection pane="bottomRight" activeCell="L2853" sqref="L28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2869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4563</v>
      </c>
    </row>
    <row r="2140" spans="1:14" x14ac:dyDescent="0.3">
      <c r="A2140" s="58">
        <v>2140</v>
      </c>
      <c r="B2140" s="264">
        <v>45964</v>
      </c>
      <c r="C2140" s="292" t="s">
        <v>4771</v>
      </c>
      <c r="D2140" s="295" t="s">
        <v>4074</v>
      </c>
      <c r="E2140" s="292" t="s">
        <v>4774</v>
      </c>
      <c r="F2140" s="269" t="s">
        <v>4775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4563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4563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4563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4563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4563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4563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4563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4563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4563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4563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4563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4563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4563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4563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4563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4563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4563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4563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4563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4563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4563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4563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4563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4563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4563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4563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4563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4563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4563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4563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4563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4563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4563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4563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4563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4563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4563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4563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4563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4563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4563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4563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4563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4563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4563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4563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4563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4563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4563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4563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4563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4563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4563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4563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4563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4563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4563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4563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4563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4563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4563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4563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4563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4563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4563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4563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4563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4563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4563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4563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4563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4563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4563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4563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4563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4563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4563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4563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4563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4563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4563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4563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4563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4563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4563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4563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4563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4563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4563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4563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4563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4563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4563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4563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4563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4563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4563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4563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4563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4563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4563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4563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4563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4563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4563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4563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4563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4563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4563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4563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4563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4563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4563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4563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4563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4563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4563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4563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4563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4563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4563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4563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4563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4563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4575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4563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4563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4563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4575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4563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4563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4563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4563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4563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4575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4575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4575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4575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4575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4575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4575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4575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4575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4575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4447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4575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4575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4575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4575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4575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4575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4575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4575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4575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4575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4575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4575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4575</v>
      </c>
    </row>
    <row r="2390" spans="1:14" x14ac:dyDescent="0.3">
      <c r="A2390" s="58">
        <v>2390</v>
      </c>
      <c r="B2390" s="264">
        <v>45988</v>
      </c>
      <c r="C2390" s="292" t="s">
        <v>4447</v>
      </c>
      <c r="E2390" s="292" t="s">
        <v>4458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4575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4575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4575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4575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4575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4575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4575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4575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4575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4575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4469</v>
      </c>
      <c r="N2409" t="s">
        <v>4563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4792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4792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4792</v>
      </c>
    </row>
    <row r="2416" spans="1:14" x14ac:dyDescent="0.3">
      <c r="A2416" s="58">
        <v>2416</v>
      </c>
      <c r="B2416" s="264">
        <v>45992</v>
      </c>
      <c r="C2416" s="292" t="s">
        <v>4471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4792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4471</v>
      </c>
      <c r="E2421" s="292" t="s">
        <v>4477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4479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4792</v>
      </c>
    </row>
    <row r="2426" spans="1:14" x14ac:dyDescent="0.3">
      <c r="A2426" s="58">
        <v>2426</v>
      </c>
      <c r="B2426" s="264">
        <v>45993</v>
      </c>
      <c r="C2426" s="292" t="s">
        <v>4497</v>
      </c>
      <c r="E2426" s="292" t="s">
        <v>4498</v>
      </c>
      <c r="F2426" s="269" t="s">
        <v>4499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4792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4792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4792</v>
      </c>
    </row>
    <row r="2429" spans="1:14" x14ac:dyDescent="0.3">
      <c r="A2429" s="58">
        <v>2429</v>
      </c>
      <c r="B2429" s="264">
        <v>45993</v>
      </c>
      <c r="C2429" s="292" t="s">
        <v>4479</v>
      </c>
      <c r="E2429" s="292" t="s">
        <v>4485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4792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4792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4792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4792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4792</v>
      </c>
    </row>
    <row r="2438" spans="1:14" x14ac:dyDescent="0.3">
      <c r="A2438" s="58">
        <v>2438</v>
      </c>
      <c r="B2438" s="264">
        <v>45994</v>
      </c>
      <c r="C2438" s="292" t="s">
        <v>4771</v>
      </c>
      <c r="D2438" s="295" t="s">
        <v>4074</v>
      </c>
      <c r="E2438" s="292" t="s">
        <v>4772</v>
      </c>
      <c r="F2438" s="269" t="s">
        <v>4773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4792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4792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4792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4496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4792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4792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4792</v>
      </c>
    </row>
    <row r="2448" spans="1:14" x14ac:dyDescent="0.3">
      <c r="A2448" s="58">
        <v>2448</v>
      </c>
      <c r="B2448" s="264">
        <v>45995</v>
      </c>
      <c r="C2448" s="292" t="s">
        <v>4500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4792</v>
      </c>
    </row>
    <row r="2449" spans="1:14" x14ac:dyDescent="0.3">
      <c r="A2449" s="58">
        <v>2449</v>
      </c>
      <c r="B2449" s="264">
        <v>45995</v>
      </c>
      <c r="C2449" s="292" t="s">
        <v>4500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4506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4509</v>
      </c>
      <c r="G2452" s="265">
        <v>600000</v>
      </c>
      <c r="H2452" s="269">
        <v>1</v>
      </c>
      <c r="K2452" s="265">
        <v>600000</v>
      </c>
      <c r="N2452" t="s">
        <v>4792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4792</v>
      </c>
    </row>
    <row r="2454" spans="1:14" x14ac:dyDescent="0.3">
      <c r="A2454" s="58">
        <v>2454</v>
      </c>
      <c r="B2454" s="264">
        <v>45996</v>
      </c>
      <c r="C2454" s="292" t="s">
        <v>4561</v>
      </c>
      <c r="E2454" s="292" t="s">
        <v>4562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4792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4792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4792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4792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4792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4524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4525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4792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4792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4792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4792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4792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4792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4792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4792</v>
      </c>
    </row>
    <row r="2477" spans="1:14" x14ac:dyDescent="0.3">
      <c r="A2477" s="58">
        <v>2477</v>
      </c>
      <c r="B2477" s="264">
        <v>46000</v>
      </c>
      <c r="C2477" s="292" t="s">
        <v>4557</v>
      </c>
      <c r="E2477" s="292" t="s">
        <v>4558</v>
      </c>
      <c r="F2477" s="269" t="s">
        <v>4559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4792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4792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4792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4535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4537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4524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4539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4792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4792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4792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4792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4792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4549</v>
      </c>
      <c r="F2499" s="269" t="s">
        <v>4548</v>
      </c>
      <c r="G2499" s="265">
        <v>850000</v>
      </c>
      <c r="H2499" s="269">
        <v>1</v>
      </c>
      <c r="K2499" s="265">
        <v>850000</v>
      </c>
      <c r="N2499" t="s">
        <v>4792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4792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4552</v>
      </c>
      <c r="N2501" t="s">
        <v>4792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4554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4555</v>
      </c>
      <c r="N2504" t="s">
        <v>4792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4560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4566</v>
      </c>
      <c r="F2509" s="269" t="s">
        <v>4565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4792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4569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4792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4792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4792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4792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4573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4574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4792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4792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4792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4630</v>
      </c>
      <c r="G2521" s="265">
        <v>850000</v>
      </c>
      <c r="H2521" s="269">
        <v>1</v>
      </c>
      <c r="K2521" s="265">
        <v>850000</v>
      </c>
      <c r="N2521" t="s">
        <v>4792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4637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4638</v>
      </c>
      <c r="G2524" s="265">
        <v>250000</v>
      </c>
      <c r="H2524" s="269">
        <v>1</v>
      </c>
      <c r="K2524" s="265">
        <v>250000</v>
      </c>
      <c r="N2524" t="s">
        <v>4792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4792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4792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4792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4792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4792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4792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4792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4792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4792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4792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4792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4792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4792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4650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4792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4792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4792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4657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4792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4658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4792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4792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4792</v>
      </c>
    </row>
    <row r="2553" spans="1:14" x14ac:dyDescent="0.3">
      <c r="A2553" s="58">
        <v>2553</v>
      </c>
      <c r="B2553" s="264">
        <v>46008</v>
      </c>
      <c r="C2553" s="292" t="s">
        <v>4679</v>
      </c>
      <c r="D2553" s="295" t="s">
        <v>4074</v>
      </c>
      <c r="E2553" s="292" t="s">
        <v>4680</v>
      </c>
      <c r="F2553" s="269" t="s">
        <v>4681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4792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4792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4792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4792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4792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4792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4666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4667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4668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4792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4792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4792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4792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4792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4792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4792</v>
      </c>
    </row>
    <row r="2569" spans="1:14" x14ac:dyDescent="0.3">
      <c r="A2569" s="58">
        <v>2569</v>
      </c>
      <c r="B2569" s="264">
        <v>46009</v>
      </c>
      <c r="C2569" s="292" t="s">
        <v>4668</v>
      </c>
      <c r="E2569" s="292" t="s">
        <v>4677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4684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4792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4792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4792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4792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4694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4696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4792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4792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4792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4700</v>
      </c>
      <c r="F2588" s="269" t="s">
        <v>4699</v>
      </c>
      <c r="G2588" s="265">
        <v>22000</v>
      </c>
      <c r="H2588" s="269">
        <v>1</v>
      </c>
      <c r="K2588" s="265">
        <v>22000</v>
      </c>
      <c r="N2588" t="s">
        <v>4792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4792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4792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4792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4702</v>
      </c>
      <c r="G2592" s="265">
        <v>10000</v>
      </c>
      <c r="H2592" s="269">
        <v>2</v>
      </c>
      <c r="K2592" s="265">
        <v>20000</v>
      </c>
      <c r="N2592" t="s">
        <v>4792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4792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4792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4792</v>
      </c>
    </row>
    <row r="2596" spans="1:14" x14ac:dyDescent="0.3">
      <c r="A2596" s="58">
        <v>2596</v>
      </c>
      <c r="B2596" s="264">
        <v>46013</v>
      </c>
      <c r="C2596" s="292" t="s">
        <v>4668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4792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4792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4708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4792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4792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4792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4792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4714</v>
      </c>
      <c r="F2607" s="269" t="s">
        <v>4713</v>
      </c>
      <c r="G2607" s="265">
        <v>600000</v>
      </c>
      <c r="H2607" s="269">
        <v>1</v>
      </c>
      <c r="K2607" s="265">
        <v>600000</v>
      </c>
      <c r="N2607" t="s">
        <v>4792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4792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4792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4792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4792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4723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4668</v>
      </c>
      <c r="E2613" s="292" t="s">
        <v>4724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4725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4726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4727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4792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4792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4792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4792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4732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4637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4733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4734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4524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4792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4792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4792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4738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4792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4792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4741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4742</v>
      </c>
      <c r="N2634" t="s">
        <v>4792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4792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4744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4745</v>
      </c>
      <c r="N2636" t="s">
        <v>4792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4746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4792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4792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4792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4749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4750</v>
      </c>
      <c r="N2640" t="s">
        <v>4792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4752</v>
      </c>
      <c r="N2641" t="s">
        <v>4792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4792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4792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4792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4792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4759</v>
      </c>
      <c r="N2650" t="s">
        <v>4792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4761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4762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4763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4764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4765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4766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4768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4770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4470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4776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4779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4806</v>
      </c>
      <c r="E2676" s="292" t="s">
        <v>4807</v>
      </c>
      <c r="F2676" s="269" t="s">
        <v>4808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4776</v>
      </c>
      <c r="E2681" s="292" t="s">
        <v>4789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4779</v>
      </c>
      <c r="E2682" s="292" t="s">
        <v>4790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4801</v>
      </c>
      <c r="E2685" s="292" t="s">
        <v>4802</v>
      </c>
      <c r="F2685" s="269" t="s">
        <v>4803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4797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4804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4805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4809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4816</v>
      </c>
      <c r="F2704" s="269" t="s">
        <v>4815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4535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4819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4668</v>
      </c>
      <c r="E2710" s="292" t="s">
        <v>4161</v>
      </c>
      <c r="F2710" s="269" t="s">
        <v>4821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4668</v>
      </c>
      <c r="E2711" s="292" t="s">
        <v>4822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4883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4826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4668</v>
      </c>
      <c r="E2718" s="292" t="s">
        <v>4828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4833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4845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4845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4837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4840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4843</v>
      </c>
      <c r="E2735" s="292" t="s">
        <v>4846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4848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4851</v>
      </c>
      <c r="F2738" s="269" t="s">
        <v>4850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4883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4923</v>
      </c>
      <c r="D2742" s="295" t="s">
        <v>4074</v>
      </c>
      <c r="E2742" s="292" t="s">
        <v>4924</v>
      </c>
      <c r="F2742" s="269" t="s">
        <v>4925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4819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4863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4883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4657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4658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4858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4744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4878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4901</v>
      </c>
      <c r="E2770" s="292" t="s">
        <v>4902</v>
      </c>
      <c r="F2770" s="269" t="s">
        <v>4903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4881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4858</v>
      </c>
      <c r="E2776" s="292" t="s">
        <v>4885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4886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4890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4892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4906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4790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4926</v>
      </c>
      <c r="D2797" s="295" t="s">
        <v>4074</v>
      </c>
      <c r="E2797" s="292" t="s">
        <v>4927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4915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4917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4723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4496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4726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4938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4939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4941</v>
      </c>
      <c r="F2822" s="269" t="s">
        <v>4949</v>
      </c>
      <c r="G2822" s="265">
        <v>1200000</v>
      </c>
      <c r="H2822" s="269">
        <v>1</v>
      </c>
      <c r="K2822" s="265">
        <v>1200000</v>
      </c>
      <c r="M2822" s="292" t="s">
        <v>4942</v>
      </c>
    </row>
    <row r="2823" spans="1:13" x14ac:dyDescent="0.3">
      <c r="A2823" s="58">
        <v>2823</v>
      </c>
      <c r="B2823" s="264">
        <v>46043</v>
      </c>
      <c r="C2823" s="292" t="s">
        <v>4471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4945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3451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4953</v>
      </c>
      <c r="E2837" s="292" t="s">
        <v>3451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4826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4960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4962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4964</v>
      </c>
      <c r="E2843" s="292" t="s">
        <v>4005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4953</v>
      </c>
      <c r="E2844" s="292" t="s">
        <v>4966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4840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4290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4967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4012</v>
      </c>
      <c r="E2848" s="292" t="s">
        <v>4968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4969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4159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4970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4471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3851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4141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4466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4980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4990</v>
      </c>
      <c r="L2868" s="265">
        <v>-715000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7" sqref="D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46048</v>
      </c>
      <c r="B3" s="235" t="s">
        <v>1123</v>
      </c>
      <c r="C3" s="286">
        <f>SUMIF($B:$B,A3,I:I)</f>
        <v>7610000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1684500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89135000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4776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4779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4776</v>
      </c>
      <c r="D26" s="112" t="s">
        <v>4789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4779</v>
      </c>
      <c r="D27" s="112" t="s">
        <v>4790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4793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4797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4804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4805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4809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4816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4535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4819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4668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4668</v>
      </c>
      <c r="D56" s="113" t="s">
        <v>4822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4668</v>
      </c>
      <c r="D63" s="113" t="s">
        <v>4828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4833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4843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4843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4840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4843</v>
      </c>
      <c r="D80" s="113" t="s">
        <v>4846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4848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4851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4842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4819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4657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4658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4858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4878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4879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4881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4858</v>
      </c>
      <c r="D121" s="113" t="s">
        <v>4885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4886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4890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4892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4906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4790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4915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4723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4496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4726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4938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4939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4941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4471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3451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4953</v>
      </c>
      <c r="D182" s="113" t="s">
        <v>3451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4964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4964</v>
      </c>
      <c r="D188" s="113" t="s">
        <v>4005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4953</v>
      </c>
      <c r="D189" s="113" t="s">
        <v>4966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4840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4290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4967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4012</v>
      </c>
      <c r="D193" s="113" t="s">
        <v>4968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4969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4159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4970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4471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3851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4141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4466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9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9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9" ht="18" customHeight="1" x14ac:dyDescent="0.3">
      <c r="A211" s="82">
        <v>2866</v>
      </c>
      <c r="B211" s="93">
        <v>46048</v>
      </c>
      <c r="C211" s="83" t="s">
        <v>1390</v>
      </c>
      <c r="D211" s="113" t="s">
        <v>4980</v>
      </c>
      <c r="F211" s="120">
        <v>1700000</v>
      </c>
      <c r="G211" s="85">
        <v>1</v>
      </c>
      <c r="I211" s="80">
        <v>1700000</v>
      </c>
    </row>
    <row r="212" spans="1:9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8085000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49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20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32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9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42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34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15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49</v>
      </c>
    </row>
    <row r="11" spans="1:6" x14ac:dyDescent="0.3">
      <c r="B11" s="58" t="s">
        <v>1324</v>
      </c>
      <c r="C11" s="301">
        <f>SUMIF(BTS_매출관리!C:C,B11,BTS_매출관리!I:I)</f>
        <v>1275000</v>
      </c>
      <c r="D11" s="58">
        <f t="shared" si="0"/>
        <v>24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49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49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49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4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8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49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49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23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49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47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49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49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49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16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10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49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35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41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49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45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49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49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49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49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49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49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49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6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49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47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18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30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45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49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49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49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49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49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49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27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44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5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49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12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19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49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49</v>
      </c>
    </row>
    <row r="60" spans="2:7" x14ac:dyDescent="0.3">
      <c r="B60" s="47" t="s">
        <v>1298</v>
      </c>
      <c r="C60" s="302">
        <f>SUMIF(BTS_매출관리!C:C,B60,BTS_매출관리!I:I)</f>
        <v>2183500</v>
      </c>
      <c r="D60" s="47">
        <f t="shared" si="0"/>
        <v>11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13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25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49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49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49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49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49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16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49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49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21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7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49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49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49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49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49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49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49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49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49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29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49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49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49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3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49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49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49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49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49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49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49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49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49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49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40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36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49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49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49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13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49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49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49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49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49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49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49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37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49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22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49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49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49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49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49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49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49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49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25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31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49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49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49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49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49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49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49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49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49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49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49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49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49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49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33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49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49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49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49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49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49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49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49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49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49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49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49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49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49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49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49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49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49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49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49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49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49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49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49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49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49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49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49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49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49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49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43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49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49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49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49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49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49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49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49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49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49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49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49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49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49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49</v>
      </c>
    </row>
    <row r="188" spans="2:4" x14ac:dyDescent="0.3">
      <c r="C188" s="52">
        <f>SUMIF(BTS_매출관리!C:C,B188,BTS_매출관리!I:I)</f>
        <v>0</v>
      </c>
      <c r="D188">
        <f t="shared" si="2"/>
        <v>49</v>
      </c>
    </row>
    <row r="189" spans="2:4" x14ac:dyDescent="0.3">
      <c r="C189" s="52">
        <f>SUMIF(BTS_매출관리!C:C,B189,BTS_매출관리!I:I)</f>
        <v>0</v>
      </c>
      <c r="D189">
        <f t="shared" si="2"/>
        <v>49</v>
      </c>
    </row>
    <row r="190" spans="2:4" x14ac:dyDescent="0.3">
      <c r="C190" s="52">
        <f>SUMIF(BTS_매출관리!C:C,B190,BTS_매출관리!I:I)</f>
        <v>0</v>
      </c>
      <c r="D190">
        <f t="shared" si="2"/>
        <v>49</v>
      </c>
    </row>
    <row r="191" spans="2:4" x14ac:dyDescent="0.3">
      <c r="C191" s="52">
        <f>SUMIF(BTS_매출관리!C:C,B191,BTS_매출관리!I:I)</f>
        <v>0</v>
      </c>
      <c r="D191">
        <f t="shared" si="2"/>
        <v>49</v>
      </c>
    </row>
    <row r="192" spans="2:4" x14ac:dyDescent="0.3">
      <c r="C192" s="52">
        <f>SUMIF(BTS_매출관리!C:C,B192,BTS_매출관리!I:I)</f>
        <v>0</v>
      </c>
      <c r="D192">
        <f t="shared" si="2"/>
        <v>49</v>
      </c>
    </row>
    <row r="193" spans="3:4" x14ac:dyDescent="0.3">
      <c r="C193" s="52">
        <f>SUMIF(BTS_매출관리!C:C,B193,BTS_매출관리!I:I)</f>
        <v>0</v>
      </c>
      <c r="D193">
        <f t="shared" si="2"/>
        <v>49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49</v>
      </c>
    </row>
    <row r="195" spans="3:4" x14ac:dyDescent="0.3">
      <c r="C195" s="52">
        <f>SUMIF(BTS_매출관리!C:C,B195,BTS_매출관리!I:I)</f>
        <v>0</v>
      </c>
      <c r="D195">
        <f t="shared" si="3"/>
        <v>49</v>
      </c>
    </row>
    <row r="196" spans="3:4" x14ac:dyDescent="0.3">
      <c r="C196" s="52">
        <f>SUMIF(BTS_매출관리!C:C,B196,BTS_매출관리!I:I)</f>
        <v>0</v>
      </c>
      <c r="D196">
        <f t="shared" si="3"/>
        <v>49</v>
      </c>
    </row>
    <row r="197" spans="3:4" x14ac:dyDescent="0.3">
      <c r="C197" s="52">
        <f>SUMIF(BTS_매출관리!C:C,B197,BTS_매출관리!I:I)</f>
        <v>0</v>
      </c>
      <c r="D197">
        <f t="shared" si="3"/>
        <v>49</v>
      </c>
    </row>
    <row r="198" spans="3:4" x14ac:dyDescent="0.3">
      <c r="C198" s="52">
        <f>SUMIF(BTS_매출관리!C:C,B198,BTS_매출관리!I:I)</f>
        <v>0</v>
      </c>
      <c r="D198">
        <f t="shared" si="3"/>
        <v>49</v>
      </c>
    </row>
    <row r="199" spans="3:4" x14ac:dyDescent="0.3">
      <c r="C199" s="52">
        <f>SUMIF(BTS_매출관리!C:C,B199,BTS_매출관리!I:I)</f>
        <v>0</v>
      </c>
      <c r="D199">
        <f t="shared" si="3"/>
        <v>49</v>
      </c>
    </row>
    <row r="200" spans="3:4" x14ac:dyDescent="0.3">
      <c r="C200" s="52">
        <f>SUMIF(BTS_매출관리!C:C,B200,BTS_매출관리!I:I)</f>
        <v>0</v>
      </c>
      <c r="D200">
        <f t="shared" si="3"/>
        <v>49</v>
      </c>
    </row>
    <row r="201" spans="3:4" x14ac:dyDescent="0.3">
      <c r="C201" s="52">
        <f>SUMIF(BTS_매출관리!C:C,B201,BTS_매출관리!I:I)</f>
        <v>0</v>
      </c>
      <c r="D201">
        <f t="shared" si="3"/>
        <v>49</v>
      </c>
    </row>
    <row r="202" spans="3:4" x14ac:dyDescent="0.3">
      <c r="C202" s="52">
        <f>SUMIF(BTS_매출관리!C:C,B202,BTS_매출관리!I:I)</f>
        <v>0</v>
      </c>
      <c r="D202">
        <f t="shared" si="3"/>
        <v>49</v>
      </c>
    </row>
    <row r="203" spans="3:4" x14ac:dyDescent="0.3">
      <c r="C203" s="52">
        <f>SUMIF(BTS_매출관리!C:C,B203,BTS_매출관리!I:I)</f>
        <v>0</v>
      </c>
      <c r="D203">
        <f t="shared" si="3"/>
        <v>49</v>
      </c>
    </row>
    <row r="204" spans="3:4" x14ac:dyDescent="0.3">
      <c r="C204" s="52">
        <f>SUMIF(BTS_매출관리!C:C,B204,BTS_매출관리!I:I)</f>
        <v>0</v>
      </c>
      <c r="D204">
        <f t="shared" si="3"/>
        <v>49</v>
      </c>
    </row>
    <row r="205" spans="3:4" x14ac:dyDescent="0.3">
      <c r="C205" s="52">
        <f>SUMIF(BTS_매출관리!C:C,B205,BTS_매출관리!I:I)</f>
        <v>0</v>
      </c>
      <c r="D205">
        <f t="shared" si="3"/>
        <v>49</v>
      </c>
    </row>
    <row r="206" spans="3:4" x14ac:dyDescent="0.3">
      <c r="C206" s="52">
        <f>SUMIF(BTS_매출관리!C:C,B206,BTS_매출관리!I:I)</f>
        <v>0</v>
      </c>
      <c r="D206">
        <f t="shared" si="3"/>
        <v>49</v>
      </c>
    </row>
    <row r="207" spans="3:4" x14ac:dyDescent="0.3">
      <c r="C207" s="52">
        <f>SUMIF(BTS_매출관리!C:C,B207,BTS_매출관리!I:I)</f>
        <v>0</v>
      </c>
      <c r="D207">
        <f t="shared" si="3"/>
        <v>49</v>
      </c>
    </row>
    <row r="208" spans="3:4" x14ac:dyDescent="0.3">
      <c r="C208" s="52">
        <f>SUMIF(BTS_매출관리!C:C,B208,BTS_매출관리!I:I)</f>
        <v>0</v>
      </c>
      <c r="D208">
        <f t="shared" si="3"/>
        <v>49</v>
      </c>
    </row>
    <row r="209" spans="3:4" x14ac:dyDescent="0.3">
      <c r="C209" s="52">
        <f>SUMIF(BTS_매출관리!C:C,B209,BTS_매출관리!I:I)</f>
        <v>0</v>
      </c>
      <c r="D209">
        <f t="shared" si="3"/>
        <v>49</v>
      </c>
    </row>
    <row r="210" spans="3:4" x14ac:dyDescent="0.3">
      <c r="C210" s="52">
        <f>SUMIF(BTS_매출관리!C:C,B210,BTS_매출관리!I:I)</f>
        <v>0</v>
      </c>
      <c r="D210">
        <f t="shared" si="3"/>
        <v>49</v>
      </c>
    </row>
    <row r="211" spans="3:4" x14ac:dyDescent="0.3">
      <c r="C211" s="52">
        <f>SUMIF(BTS_매출관리!C:C,B211,BTS_매출관리!I:I)</f>
        <v>0</v>
      </c>
      <c r="D211">
        <f t="shared" si="3"/>
        <v>49</v>
      </c>
    </row>
    <row r="212" spans="3:4" x14ac:dyDescent="0.3">
      <c r="C212" s="52">
        <f>SUMIF(BTS_매출관리!C:C,B212,BTS_매출관리!I:I)</f>
        <v>0</v>
      </c>
      <c r="D212">
        <f t="shared" si="3"/>
        <v>49</v>
      </c>
    </row>
    <row r="213" spans="3:4" x14ac:dyDescent="0.3">
      <c r="C213" s="52">
        <f>SUMIF(BTS_매출관리!C:C,B213,BTS_매출관리!I:I)</f>
        <v>0</v>
      </c>
      <c r="D213">
        <f t="shared" si="3"/>
        <v>49</v>
      </c>
    </row>
    <row r="214" spans="3:4" x14ac:dyDescent="0.3">
      <c r="C214" s="52">
        <f>SUMIF(BTS_매출관리!C:C,B214,BTS_매출관리!I:I)</f>
        <v>0</v>
      </c>
      <c r="D214">
        <f t="shared" si="3"/>
        <v>49</v>
      </c>
    </row>
    <row r="215" spans="3:4" x14ac:dyDescent="0.3">
      <c r="C215" s="52">
        <f>SUMIF(BTS_매출관리!C:C,B215,BTS_매출관리!I:I)</f>
        <v>0</v>
      </c>
      <c r="D215">
        <f t="shared" si="3"/>
        <v>49</v>
      </c>
    </row>
    <row r="216" spans="3:4" x14ac:dyDescent="0.3">
      <c r="C216" s="52">
        <f>SUMIF(BTS_매출관리!C:C,B216,BTS_매출관리!I:I)</f>
        <v>0</v>
      </c>
      <c r="D216">
        <f t="shared" si="3"/>
        <v>49</v>
      </c>
    </row>
    <row r="217" spans="3:4" x14ac:dyDescent="0.3">
      <c r="C217" s="52">
        <f>SUMIF(BTS_매출관리!C:C,B217,BTS_매출관리!I:I)</f>
        <v>0</v>
      </c>
      <c r="D217">
        <f t="shared" si="3"/>
        <v>49</v>
      </c>
    </row>
    <row r="218" spans="3:4" x14ac:dyDescent="0.3">
      <c r="C218" s="52">
        <f>SUMIF(BTS_매출관리!C:C,B218,BTS_매출관리!I:I)</f>
        <v>0</v>
      </c>
      <c r="D218">
        <f t="shared" si="3"/>
        <v>49</v>
      </c>
    </row>
    <row r="219" spans="3:4" x14ac:dyDescent="0.3">
      <c r="C219" s="52">
        <f>SUMIF(BTS_매출관리!C:C,B219,BTS_매출관리!I:I)</f>
        <v>0</v>
      </c>
      <c r="D219">
        <f t="shared" si="3"/>
        <v>49</v>
      </c>
    </row>
    <row r="220" spans="3:4" x14ac:dyDescent="0.3">
      <c r="C220" s="52">
        <f>SUMIF(BTS_매출관리!C:C,B220,BTS_매출관리!I:I)</f>
        <v>0</v>
      </c>
      <c r="D220">
        <f t="shared" si="3"/>
        <v>49</v>
      </c>
    </row>
    <row r="221" spans="3:4" x14ac:dyDescent="0.3">
      <c r="C221" s="52">
        <f>SUMIF(BTS_매출관리!C:C,B221,BTS_매출관리!I:I)</f>
        <v>0</v>
      </c>
      <c r="D221">
        <f t="shared" si="3"/>
        <v>49</v>
      </c>
    </row>
    <row r="222" spans="3:4" x14ac:dyDescent="0.3">
      <c r="C222" s="52">
        <f>SUMIF(BTS_매출관리!C:C,B222,BTS_매출관리!I:I)</f>
        <v>0</v>
      </c>
      <c r="D222">
        <f t="shared" si="3"/>
        <v>49</v>
      </c>
    </row>
    <row r="223" spans="3:4" x14ac:dyDescent="0.3">
      <c r="C223" s="52">
        <f>SUMIF(BTS_매출관리!C:C,B223,BTS_매출관리!I:I)</f>
        <v>0</v>
      </c>
      <c r="D223">
        <f t="shared" si="3"/>
        <v>49</v>
      </c>
    </row>
    <row r="224" spans="3:4" x14ac:dyDescent="0.3">
      <c r="C224" s="52">
        <f>SUMIF(BTS_매출관리!C:C,B224,BTS_매출관리!I:I)</f>
        <v>0</v>
      </c>
      <c r="D224">
        <f t="shared" si="3"/>
        <v>49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6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1492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4447</v>
      </c>
      <c r="D1235" t="s">
        <v>4452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4453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4454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4455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4456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4457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4460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4461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4463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4464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4465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4468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4474</v>
      </c>
    </row>
    <row r="1248" spans="1:4" x14ac:dyDescent="0.3">
      <c r="A1248">
        <v>1272</v>
      </c>
      <c r="B1248" s="13">
        <v>45992</v>
      </c>
      <c r="C1248" t="s">
        <v>4471</v>
      </c>
      <c r="D1248" t="s">
        <v>4475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4476</v>
      </c>
    </row>
    <row r="1250" spans="1:4" x14ac:dyDescent="0.3">
      <c r="A1250">
        <v>1274</v>
      </c>
      <c r="B1250" s="13">
        <v>45993</v>
      </c>
      <c r="C1250" t="s">
        <v>4479</v>
      </c>
      <c r="D1250" t="s">
        <v>4482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4483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4484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4489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4490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4491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4492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4493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4494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4495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4503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4504</v>
      </c>
    </row>
    <row r="1262" spans="1:4" x14ac:dyDescent="0.3">
      <c r="A1262">
        <v>1286</v>
      </c>
      <c r="B1262" s="13">
        <v>45995</v>
      </c>
      <c r="C1262" t="s">
        <v>4500</v>
      </c>
      <c r="D1262" t="s">
        <v>4505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4510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4511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4512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4513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4514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4518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4519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4520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4521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4522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4523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4527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4528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4529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4530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4531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4532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4533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4534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4540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4541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4542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4543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4544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4545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4550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4551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4553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4556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4564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4567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4570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4571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4572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4627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4628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4629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4631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4639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4640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4641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4642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4643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4644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4645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4646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4647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4648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4649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4654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4655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4659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4660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4661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4662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4663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4664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4665</v>
      </c>
    </row>
    <row r="1321" spans="1:4" x14ac:dyDescent="0.3">
      <c r="A1321">
        <v>1345</v>
      </c>
      <c r="B1321" s="13">
        <v>46009</v>
      </c>
      <c r="C1321" t="s">
        <v>4668</v>
      </c>
      <c r="D1321" t="s">
        <v>4671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4672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4673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4674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4675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4676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4685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4686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4687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4688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4689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4690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4698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4701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4703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4704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4705</v>
      </c>
    </row>
    <row r="1338" spans="1:4" x14ac:dyDescent="0.3">
      <c r="A1338">
        <v>1362</v>
      </c>
      <c r="B1338" s="13">
        <v>46013</v>
      </c>
      <c r="C1338" t="s">
        <v>4668</v>
      </c>
      <c r="D1338" t="s">
        <v>4706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4707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4709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4715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4716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4718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4719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4720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4721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4722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4728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4729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4730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4731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4735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4736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4737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4739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4740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4743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4747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4748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4751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4753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4754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4756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4757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4758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4760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4767</v>
      </c>
    </row>
    <row r="1368" spans="1:4" x14ac:dyDescent="0.3">
      <c r="A1368">
        <v>1392</v>
      </c>
      <c r="B1368" s="13">
        <v>46024</v>
      </c>
      <c r="C1368" t="s">
        <v>4776</v>
      </c>
      <c r="D1368" t="s">
        <v>4782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4783</v>
      </c>
    </row>
    <row r="1370" spans="1:4" x14ac:dyDescent="0.3">
      <c r="A1370">
        <v>1394</v>
      </c>
      <c r="B1370" s="13">
        <v>46024</v>
      </c>
      <c r="C1370" t="s">
        <v>4779</v>
      </c>
      <c r="D1370" t="s">
        <v>4784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4785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4786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4787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4791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4794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4795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4796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4798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4799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4810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4811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4812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4813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4814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4817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4818</v>
      </c>
    </row>
    <row r="1389" spans="1:4" x14ac:dyDescent="0.3">
      <c r="A1389">
        <v>1413</v>
      </c>
      <c r="B1389" s="13">
        <v>46029</v>
      </c>
      <c r="C1389" t="s">
        <v>4668</v>
      </c>
      <c r="D1389" t="s">
        <v>4823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4824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4825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4827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4834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4835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4836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4838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4839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4847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4849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4852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4854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4855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4856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4857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4865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4866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4868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4869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4870</v>
      </c>
    </row>
    <row r="1413" spans="1:4" x14ac:dyDescent="0.3">
      <c r="A1413">
        <v>1437</v>
      </c>
      <c r="B1413" s="13">
        <v>46034</v>
      </c>
      <c r="C1413" t="s">
        <v>4858</v>
      </c>
      <c r="D1413" t="s">
        <v>4871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4872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4873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4874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4875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4876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4877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4880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4882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4884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4887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4888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4891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4893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4907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4908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4909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4910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4911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4912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4913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4914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4916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4918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4919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4920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4936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4943</v>
      </c>
    </row>
    <row r="1448" spans="1:4" x14ac:dyDescent="0.3">
      <c r="A1448">
        <v>1472</v>
      </c>
      <c r="B1448" s="13">
        <v>46043</v>
      </c>
      <c r="C1448" t="s">
        <v>4471</v>
      </c>
      <c r="D1448" t="s">
        <v>4944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4946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4947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4950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4952</v>
      </c>
    </row>
    <row r="1455" spans="1:4" x14ac:dyDescent="0.3">
      <c r="A1455">
        <v>1479</v>
      </c>
      <c r="B1455" s="13">
        <v>46045</v>
      </c>
      <c r="C1455" t="s">
        <v>4953</v>
      </c>
      <c r="D1455" t="s">
        <v>4958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4963</v>
      </c>
    </row>
    <row r="1459" spans="1:4" x14ac:dyDescent="0.3">
      <c r="A1459">
        <v>1483</v>
      </c>
      <c r="B1459" s="13">
        <v>46045</v>
      </c>
      <c r="C1459" t="s">
        <v>4964</v>
      </c>
      <c r="D1459" t="s">
        <v>4965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4972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4973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4974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4976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4977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4978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4981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4987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00" sqref="I10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4921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219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4989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4989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4989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4829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4989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4755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4989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4898</v>
      </c>
      <c r="H20" s="194">
        <f>SUMIF(주문_리스트!C:C,거래처!B20,주문_리스트!K:K)+SUMIF(주문_리스트!C:C,거래처!B20,주문_리스트!L:L)-10000</f>
        <v>384999.69999999925</v>
      </c>
      <c r="I20" s="52" t="s">
        <v>4989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4922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4536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4989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4695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4693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1870000</v>
      </c>
      <c r="I32" s="52" t="s">
        <v>4989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8085000</v>
      </c>
      <c r="I37" s="52" t="s">
        <v>4989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  <c r="I38" s="52" t="s">
        <v>4989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4697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4971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1200000</v>
      </c>
      <c r="I51" s="52" t="s">
        <v>4989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4989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350000</v>
      </c>
      <c r="I55" s="52" t="s">
        <v>4989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hidden="1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4971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4989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  <c r="I74" s="52" t="s">
        <v>4989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1275000</v>
      </c>
      <c r="I76" s="52" t="s">
        <v>4989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4829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4989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hidden="1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4692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4989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4678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4989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4769</v>
      </c>
    </row>
    <row r="102" spans="1:9" hidden="1" x14ac:dyDescent="0.3">
      <c r="A102" s="47">
        <v>101</v>
      </c>
      <c r="B102" t="s">
        <v>1346</v>
      </c>
      <c r="C102" t="s">
        <v>4894</v>
      </c>
      <c r="E102" t="s">
        <v>4895</v>
      </c>
      <c r="F102" t="s">
        <v>4896</v>
      </c>
      <c r="G102" t="s">
        <v>4897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4922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4526</v>
      </c>
      <c r="H108" s="194">
        <f>SUMIF(주문_리스트!C:C,거래처!B108,주문_리스트!K:K)+SUMIF(주문_리스트!C:C,거래처!B108,주문_리스트!L:L)</f>
        <v>0</v>
      </c>
      <c r="I108" s="52" t="s">
        <v>4651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4989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  <c r="I113" s="52" t="s">
        <v>4989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4769</v>
      </c>
    </row>
    <row r="115" spans="1:9" hidden="1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4697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4989</v>
      </c>
    </row>
    <row r="119" spans="1:9" hidden="1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4989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4844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4632</v>
      </c>
      <c r="C140" t="s">
        <v>4633</v>
      </c>
      <c r="E140" t="s">
        <v>4634</v>
      </c>
      <c r="F140" t="s">
        <v>4635</v>
      </c>
      <c r="G140" t="s">
        <v>4636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4922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4691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4755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hidden="1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hidden="1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4989</v>
      </c>
    </row>
    <row r="191" spans="1:9" hidden="1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4546</v>
      </c>
    </row>
    <row r="201" spans="1:9" hidden="1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hidden="1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4717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4448</v>
      </c>
      <c r="C208" t="s">
        <v>4449</v>
      </c>
      <c r="E208" t="s">
        <v>4450</v>
      </c>
      <c r="F208" t="s">
        <v>4451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4471</v>
      </c>
      <c r="C209" t="s">
        <v>4472</v>
      </c>
      <c r="E209" t="s">
        <v>4473</v>
      </c>
      <c r="F209" t="s">
        <v>963</v>
      </c>
      <c r="G209" t="s">
        <v>4478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4479</v>
      </c>
      <c r="C210" t="s">
        <v>4480</v>
      </c>
      <c r="E210" t="s">
        <v>4481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4500</v>
      </c>
      <c r="C211" t="s">
        <v>4501</v>
      </c>
      <c r="E211" t="s">
        <v>4502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4668</v>
      </c>
      <c r="C212" t="s">
        <v>4669</v>
      </c>
      <c r="E212" t="s">
        <v>4670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4776</v>
      </c>
      <c r="C213" t="s">
        <v>4777</v>
      </c>
      <c r="E213" t="s">
        <v>4778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4779</v>
      </c>
      <c r="C214" t="s">
        <v>4780</v>
      </c>
      <c r="E214" t="s">
        <v>4781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4859</v>
      </c>
      <c r="C215" t="s">
        <v>4860</v>
      </c>
      <c r="E215" t="s">
        <v>4861</v>
      </c>
      <c r="F215" t="s">
        <v>4862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4904</v>
      </c>
      <c r="E216" t="s">
        <v>4905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4954</v>
      </c>
      <c r="C217" t="s">
        <v>4955</v>
      </c>
      <c r="E217" t="s">
        <v>4956</v>
      </c>
      <c r="F217" t="s">
        <v>4957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5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289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-156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4507</v>
      </c>
      <c r="D44" s="288" t="s">
        <v>4508</v>
      </c>
      <c r="E44" s="288" t="s">
        <v>4507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-71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-23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-77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-77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4446</v>
      </c>
      <c r="D85" s="288" t="s">
        <v>2725</v>
      </c>
      <c r="E85" s="288" t="s">
        <v>4446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4820</v>
      </c>
      <c r="D88" s="288" t="s">
        <v>1714</v>
      </c>
      <c r="E88" s="288" t="s">
        <v>4820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4710</v>
      </c>
      <c r="D89" s="288" t="s">
        <v>1715</v>
      </c>
      <c r="E89" s="288" t="s">
        <v>4710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4830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-81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-156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4653</v>
      </c>
      <c r="D141" s="288" t="s">
        <v>4652</v>
      </c>
      <c r="E141" s="288" t="s">
        <v>4653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4929</v>
      </c>
      <c r="D205" s="288" t="s">
        <v>4928</v>
      </c>
      <c r="E205" s="288" t="s">
        <v>4929</v>
      </c>
      <c r="F205" s="52">
        <v>900000</v>
      </c>
      <c r="H205">
        <v>0</v>
      </c>
      <c r="I205" s="52" t="s">
        <v>4930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4487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4486</v>
      </c>
      <c r="D229" s="288" t="s">
        <v>4488</v>
      </c>
      <c r="E229" s="288" t="s">
        <v>4486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4444</v>
      </c>
      <c r="D259" s="288" t="s">
        <v>4445</v>
      </c>
      <c r="E259" s="288" t="s">
        <v>4444</v>
      </c>
    </row>
    <row r="260" spans="1:9" x14ac:dyDescent="0.3">
      <c r="A260">
        <v>263</v>
      </c>
      <c r="B260">
        <v>1</v>
      </c>
      <c r="C260" s="288" t="s">
        <v>4515</v>
      </c>
      <c r="D260" s="288" t="s">
        <v>1198</v>
      </c>
      <c r="E260" s="288" t="s">
        <v>4515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4516</v>
      </c>
      <c r="D261" s="288" t="s">
        <v>4517</v>
      </c>
      <c r="E261" s="288" t="s">
        <v>4516</v>
      </c>
    </row>
    <row r="262" spans="1:9" x14ac:dyDescent="0.3">
      <c r="A262">
        <v>265</v>
      </c>
      <c r="B262">
        <v>2</v>
      </c>
      <c r="D262" s="288" t="s">
        <v>4538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4548</v>
      </c>
      <c r="D263" s="288" t="s">
        <v>4549</v>
      </c>
      <c r="E263" s="288" t="s">
        <v>4548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4565</v>
      </c>
      <c r="D264" s="288" t="s">
        <v>4566</v>
      </c>
      <c r="E264" s="288" t="s">
        <v>4565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4568</v>
      </c>
      <c r="D265" s="288" t="s">
        <v>4569</v>
      </c>
      <c r="E265" s="288" t="s">
        <v>4568</v>
      </c>
      <c r="F265" s="52">
        <v>650000</v>
      </c>
    </row>
    <row r="266" spans="1:9" x14ac:dyDescent="0.3">
      <c r="A266">
        <v>269</v>
      </c>
      <c r="D266" s="288" t="s">
        <v>4630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4656</v>
      </c>
      <c r="D267" s="288" t="s">
        <v>4657</v>
      </c>
      <c r="E267" s="288" t="s">
        <v>4656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4658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4682</v>
      </c>
      <c r="D270" s="288" t="s">
        <v>3883</v>
      </c>
      <c r="E270" s="288" t="s">
        <v>4682</v>
      </c>
      <c r="F270" s="52">
        <v>70000</v>
      </c>
      <c r="G270" s="52">
        <v>40000</v>
      </c>
      <c r="I270" s="52" t="s">
        <v>4683</v>
      </c>
    </row>
    <row r="271" spans="1:9" x14ac:dyDescent="0.3">
      <c r="A271">
        <v>274</v>
      </c>
      <c r="B271">
        <v>3</v>
      </c>
      <c r="C271" s="288" t="s">
        <v>4699</v>
      </c>
      <c r="D271" s="288" t="s">
        <v>4700</v>
      </c>
      <c r="E271" s="288" t="s">
        <v>4699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4711</v>
      </c>
      <c r="D272" s="288" t="s">
        <v>4712</v>
      </c>
      <c r="E272" s="288" t="s">
        <v>4711</v>
      </c>
    </row>
    <row r="273" spans="1:7" x14ac:dyDescent="0.3">
      <c r="A273">
        <v>276</v>
      </c>
      <c r="B273">
        <v>1</v>
      </c>
      <c r="C273" s="288" t="s">
        <v>4713</v>
      </c>
      <c r="D273" s="288" t="s">
        <v>4714</v>
      </c>
      <c r="E273" s="288" t="s">
        <v>4713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4793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4815</v>
      </c>
      <c r="D275" s="288" t="s">
        <v>4816</v>
      </c>
      <c r="E275" s="288" t="s">
        <v>4815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4821</v>
      </c>
      <c r="D276" s="288" t="s">
        <v>4161</v>
      </c>
      <c r="E276" s="288" t="s">
        <v>4821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4831</v>
      </c>
      <c r="D277" s="288" t="s">
        <v>4832</v>
      </c>
      <c r="E277" s="288" t="s">
        <v>4831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4841</v>
      </c>
      <c r="D279" s="288" t="s">
        <v>4842</v>
      </c>
      <c r="E279" s="288" t="s">
        <v>4841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4850</v>
      </c>
      <c r="D280" s="288" t="s">
        <v>4851</v>
      </c>
      <c r="E280" s="288" t="s">
        <v>4850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4889</v>
      </c>
      <c r="D281" s="288" t="s">
        <v>4890</v>
      </c>
      <c r="E281" s="288" t="s">
        <v>4889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4899</v>
      </c>
      <c r="D282" s="288" t="s">
        <v>4900</v>
      </c>
      <c r="E282" s="288" t="s">
        <v>4899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4979</v>
      </c>
      <c r="D285" s="288" t="s">
        <v>4980</v>
      </c>
      <c r="E285" s="288" t="s">
        <v>4979</v>
      </c>
      <c r="F285" s="52">
        <v>1700000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90" activePane="bottomLeft" state="frozen"/>
      <selection activeCell="N26" sqref="N26"/>
      <selection pane="bottomLeft" activeCell="K197" sqref="K197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4604</v>
      </c>
      <c r="C1" s="307" t="s">
        <v>4577</v>
      </c>
      <c r="D1" s="309"/>
    </row>
    <row r="2" spans="1:4" ht="17.25" x14ac:dyDescent="0.3">
      <c r="A2" s="309"/>
      <c r="B2" s="307" t="s">
        <v>4605</v>
      </c>
      <c r="C2" s="307" t="s">
        <v>4576</v>
      </c>
      <c r="D2" s="309"/>
    </row>
    <row r="3" spans="1:4" ht="17.25" x14ac:dyDescent="0.3">
      <c r="A3" s="309"/>
      <c r="B3" s="307" t="s">
        <v>4606</v>
      </c>
      <c r="C3" s="307" t="s">
        <v>4578</v>
      </c>
      <c r="D3" s="309"/>
    </row>
    <row r="4" spans="1:4" ht="17.25" x14ac:dyDescent="0.3">
      <c r="A4" s="309"/>
      <c r="B4" s="307" t="s">
        <v>4607</v>
      </c>
      <c r="C4" s="307" t="s">
        <v>4579</v>
      </c>
      <c r="D4" s="309"/>
    </row>
    <row r="5" spans="1:4" ht="17.25" x14ac:dyDescent="0.3">
      <c r="A5" s="309"/>
      <c r="B5" s="307" t="s">
        <v>4608</v>
      </c>
      <c r="C5" s="307" t="s">
        <v>4580</v>
      </c>
      <c r="D5" s="309"/>
    </row>
    <row r="6" spans="1:4" ht="17.25" x14ac:dyDescent="0.3">
      <c r="A6" s="309"/>
      <c r="B6" s="307" t="s">
        <v>4609</v>
      </c>
      <c r="C6" s="307" t="s">
        <v>4581</v>
      </c>
      <c r="D6" s="309"/>
    </row>
    <row r="7" spans="1:4" ht="17.25" x14ac:dyDescent="0.3">
      <c r="A7" s="309"/>
      <c r="B7" s="307" t="s">
        <v>4610</v>
      </c>
      <c r="C7" s="307" t="s">
        <v>4582</v>
      </c>
      <c r="D7" s="309"/>
    </row>
    <row r="8" spans="1:4" ht="17.25" x14ac:dyDescent="0.3">
      <c r="A8" s="309"/>
      <c r="B8" s="307" t="s">
        <v>4611</v>
      </c>
      <c r="C8" s="307" t="s">
        <v>4583</v>
      </c>
      <c r="D8" s="309"/>
    </row>
    <row r="9" spans="1:4" ht="17.25" x14ac:dyDescent="0.3">
      <c r="A9" s="309"/>
      <c r="B9" s="307" t="s">
        <v>4612</v>
      </c>
      <c r="C9" s="307" t="s">
        <v>4584</v>
      </c>
      <c r="D9" s="309"/>
    </row>
    <row r="10" spans="1:4" ht="17.25" x14ac:dyDescent="0.3">
      <c r="A10" s="309"/>
      <c r="B10" s="307" t="s">
        <v>4607</v>
      </c>
      <c r="C10" s="307" t="s">
        <v>4585</v>
      </c>
      <c r="D10" s="309"/>
    </row>
    <row r="11" spans="1:4" ht="17.25" x14ac:dyDescent="0.3">
      <c r="A11" s="309"/>
      <c r="B11" s="307" t="s">
        <v>4613</v>
      </c>
      <c r="C11" s="307" t="s">
        <v>4586</v>
      </c>
      <c r="D11" s="309"/>
    </row>
    <row r="12" spans="1:4" ht="17.25" x14ac:dyDescent="0.3">
      <c r="A12" s="309"/>
      <c r="B12" s="307" t="s">
        <v>4614</v>
      </c>
      <c r="C12" s="307" t="s">
        <v>4587</v>
      </c>
      <c r="D12" s="309"/>
    </row>
    <row r="13" spans="1:4" ht="17.25" x14ac:dyDescent="0.3">
      <c r="A13" s="309"/>
      <c r="B13" s="307" t="s">
        <v>4615</v>
      </c>
      <c r="C13" s="307" t="s">
        <v>4588</v>
      </c>
      <c r="D13" s="309"/>
    </row>
    <row r="14" spans="1:4" ht="17.25" x14ac:dyDescent="0.3">
      <c r="A14" s="309"/>
      <c r="B14" s="307" t="s">
        <v>4616</v>
      </c>
      <c r="C14" s="307" t="s">
        <v>4589</v>
      </c>
      <c r="D14" s="309"/>
    </row>
    <row r="15" spans="1:4" ht="17.25" x14ac:dyDescent="0.3">
      <c r="A15" s="309"/>
      <c r="B15" s="307" t="s">
        <v>4617</v>
      </c>
      <c r="C15" s="307" t="s">
        <v>4590</v>
      </c>
      <c r="D15" s="309"/>
    </row>
    <row r="16" spans="1:4" ht="17.25" x14ac:dyDescent="0.3">
      <c r="A16" s="309"/>
      <c r="B16" s="307" t="s">
        <v>4618</v>
      </c>
      <c r="C16" s="307" t="s">
        <v>4591</v>
      </c>
      <c r="D16" s="309"/>
    </row>
    <row r="17" spans="1:4" ht="17.25" x14ac:dyDescent="0.3">
      <c r="A17" s="309"/>
      <c r="B17" s="307" t="s">
        <v>4619</v>
      </c>
      <c r="C17" s="307" t="s">
        <v>4592</v>
      </c>
      <c r="D17" s="309"/>
    </row>
    <row r="18" spans="1:4" ht="17.25" x14ac:dyDescent="0.3">
      <c r="A18" s="309"/>
      <c r="B18" s="307" t="s">
        <v>4620</v>
      </c>
      <c r="C18" s="307" t="s">
        <v>4593</v>
      </c>
      <c r="D18" s="309"/>
    </row>
    <row r="19" spans="1:4" ht="17.25" x14ac:dyDescent="0.3">
      <c r="A19" s="309"/>
      <c r="B19" s="307" t="s">
        <v>4621</v>
      </c>
      <c r="C19" s="307" t="s">
        <v>4594</v>
      </c>
      <c r="D19" s="309"/>
    </row>
    <row r="20" spans="1:4" ht="17.25" x14ac:dyDescent="0.3">
      <c r="A20" s="309"/>
      <c r="B20" s="307" t="s">
        <v>4622</v>
      </c>
      <c r="C20" s="307" t="s">
        <v>4595</v>
      </c>
      <c r="D20" s="309"/>
    </row>
    <row r="21" spans="1:4" ht="17.25" x14ac:dyDescent="0.3">
      <c r="A21" s="309"/>
      <c r="B21" s="307" t="s">
        <v>4623</v>
      </c>
      <c r="C21" s="307" t="s">
        <v>4596</v>
      </c>
      <c r="D21" s="309"/>
    </row>
    <row r="22" spans="1:4" ht="17.25" x14ac:dyDescent="0.3">
      <c r="A22" s="309"/>
      <c r="B22" s="307" t="s">
        <v>4624</v>
      </c>
      <c r="C22" s="307" t="s">
        <v>4597</v>
      </c>
      <c r="D22" s="309"/>
    </row>
    <row r="23" spans="1:4" ht="17.25" x14ac:dyDescent="0.3">
      <c r="A23" s="309"/>
      <c r="B23" s="307" t="s">
        <v>4625</v>
      </c>
      <c r="C23" s="307" t="s">
        <v>4598</v>
      </c>
      <c r="D23" s="309"/>
    </row>
    <row r="24" spans="1:4" ht="17.25" x14ac:dyDescent="0.3">
      <c r="A24" s="309"/>
      <c r="B24" s="307" t="s">
        <v>4626</v>
      </c>
      <c r="C24" s="307" t="s">
        <v>4599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4600</v>
      </c>
      <c r="D26" s="309"/>
    </row>
    <row r="27" spans="1:4" ht="17.25" x14ac:dyDescent="0.3">
      <c r="A27" s="309"/>
      <c r="B27" s="307"/>
      <c r="C27" s="307" t="s">
        <v>4601</v>
      </c>
      <c r="D27" s="309"/>
    </row>
    <row r="28" spans="1:4" ht="17.25" x14ac:dyDescent="0.3">
      <c r="A28" s="309"/>
      <c r="B28" s="307"/>
      <c r="C28" s="307" t="s">
        <v>4602</v>
      </c>
      <c r="D28" s="309"/>
    </row>
    <row r="29" spans="1:4" ht="17.25" x14ac:dyDescent="0.3">
      <c r="A29" s="309"/>
      <c r="B29" s="307"/>
      <c r="C29" s="307" t="s">
        <v>4603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2026-01-26T10:36:22Z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